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E32" i="1"/>
  <c r="F32" s="1"/>
  <c r="E31"/>
  <c r="F31" s="1"/>
  <c r="F16"/>
  <c r="E16"/>
  <c r="E6"/>
  <c r="E4"/>
  <c r="E3"/>
  <c r="E15"/>
  <c r="F15" s="1"/>
  <c r="E17" l="1"/>
  <c r="F17" s="1"/>
  <c r="E14"/>
  <c r="F14" s="1"/>
  <c r="E11"/>
  <c r="F11" s="1"/>
  <c r="E10"/>
  <c r="F10" s="1"/>
  <c r="F4"/>
  <c r="E30"/>
  <c r="F30" s="1"/>
  <c r="E9" l="1"/>
  <c r="E29" l="1"/>
  <c r="F29" s="1"/>
  <c r="E28"/>
  <c r="F28" s="1"/>
  <c r="E27"/>
  <c r="F27" s="1"/>
  <c r="E26"/>
  <c r="F26" s="1"/>
  <c r="E25"/>
  <c r="F25" s="1"/>
  <c r="E24"/>
  <c r="F24" s="1"/>
  <c r="E23"/>
  <c r="F23" s="1"/>
  <c r="L22"/>
  <c r="M22" s="1"/>
  <c r="H22"/>
  <c r="J22" s="1"/>
  <c r="E22"/>
  <c r="F22" s="1"/>
  <c r="L21"/>
  <c r="M21" s="1"/>
  <c r="H21"/>
  <c r="J21" s="1"/>
  <c r="E21"/>
  <c r="F21" s="1"/>
  <c r="F18"/>
  <c r="E18"/>
  <c r="E13"/>
  <c r="F13" s="1"/>
  <c r="E12"/>
  <c r="F12" s="1"/>
  <c r="F9"/>
  <c r="F6"/>
  <c r="E5"/>
  <c r="F5" s="1"/>
  <c r="F3"/>
  <c r="N21" l="1"/>
  <c r="F33" s="1"/>
  <c r="N22"/>
</calcChain>
</file>

<file path=xl/comments1.xml><?xml version="1.0" encoding="utf-8"?>
<comments xmlns="http://schemas.openxmlformats.org/spreadsheetml/2006/main">
  <authors>
    <author>Autor</author>
  </authors>
  <commentList>
    <comment ref="D3" authorId="0">
      <text>
        <r>
          <rPr>
            <b/>
            <sz val="9"/>
            <color indexed="81"/>
            <rFont val="Tahoma"/>
            <family val="2"/>
          </rPr>
          <t>Inserir a quantidade de meses em que foi monitor</t>
        </r>
      </text>
    </comment>
    <comment ref="D4" authorId="0">
      <text>
        <r>
          <rPr>
            <b/>
            <sz val="9"/>
            <color indexed="81"/>
            <rFont val="Tahoma"/>
            <family val="2"/>
          </rPr>
          <t>Dados em horas: se realizou mais de um curso, somar as horas totais dos cursos</t>
        </r>
      </text>
    </comment>
    <comment ref="D5" authorId="0">
      <text>
        <r>
          <rPr>
            <b/>
            <sz val="9"/>
            <color indexed="81"/>
            <rFont val="Tahoma"/>
            <family val="2"/>
          </rPr>
          <t>Dados em horas</t>
        </r>
      </text>
    </comment>
    <comment ref="D6" authorId="0">
      <text>
        <r>
          <rPr>
            <b/>
            <sz val="9"/>
            <color indexed="81"/>
            <rFont val="Tahoma"/>
            <family val="2"/>
          </rPr>
          <t>Inserir a quantidade de meses em que participou do projeto de ensino</t>
        </r>
      </text>
    </comment>
    <comment ref="D9" authorId="0">
      <text>
        <r>
          <rPr>
            <b/>
            <sz val="9"/>
            <color indexed="81"/>
            <rFont val="Tahoma"/>
            <family val="2"/>
          </rPr>
          <t xml:space="preserve">Inserir a quantidade de meses em que participou </t>
        </r>
      </text>
    </comment>
    <comment ref="D10" authorId="0">
      <text>
        <r>
          <rPr>
            <b/>
            <sz val="9"/>
            <color indexed="81"/>
            <rFont val="Tahoma"/>
            <family val="2"/>
          </rPr>
          <t>O dado deve ser em quantidade de trabalho apresentado</t>
        </r>
      </text>
    </comment>
    <comment ref="D11" authorId="0">
      <text>
        <r>
          <rPr>
            <b/>
            <sz val="9"/>
            <color indexed="81"/>
            <rFont val="Tahoma"/>
            <family val="2"/>
          </rPr>
          <t>O dado deve ser em quantidade de trabalho apresentado</t>
        </r>
      </text>
    </comment>
    <comment ref="D12" authorId="0">
      <text>
        <r>
          <rPr>
            <b/>
            <sz val="9"/>
            <color indexed="81"/>
            <rFont val="Tahoma"/>
            <family val="2"/>
          </rPr>
          <t>O dado deve ser em quantidade de publicação</t>
        </r>
      </text>
    </comment>
    <comment ref="D13" authorId="0">
      <text>
        <r>
          <rPr>
            <b/>
            <sz val="9"/>
            <color indexed="81"/>
            <rFont val="Tahoma"/>
            <family val="2"/>
          </rPr>
          <t>O dado deve ser em quantidade de publicação</t>
        </r>
      </text>
    </comment>
    <comment ref="D14" authorId="0">
      <text>
        <r>
          <rPr>
            <b/>
            <sz val="9"/>
            <color indexed="81"/>
            <rFont val="Tahoma"/>
            <family val="2"/>
          </rPr>
          <t>O dado deve ser em quantidade de publicação</t>
        </r>
      </text>
    </comment>
    <comment ref="D15" authorId="0">
      <text>
        <r>
          <rPr>
            <b/>
            <sz val="9"/>
            <color indexed="81"/>
            <rFont val="Tahoma"/>
            <family val="2"/>
          </rPr>
          <t>O dado deve ser em quantidade de publicação</t>
        </r>
      </text>
    </comment>
    <comment ref="D16" authorId="0">
      <text>
        <r>
          <rPr>
            <b/>
            <sz val="9"/>
            <color indexed="81"/>
            <rFont val="Tahoma"/>
            <family val="2"/>
          </rPr>
          <t>O dado deve ser em quantidade de publicação</t>
        </r>
      </text>
    </comment>
    <comment ref="D17" authorId="0">
      <text>
        <r>
          <rPr>
            <b/>
            <sz val="9"/>
            <color indexed="81"/>
            <rFont val="Tahoma"/>
            <family val="2"/>
          </rPr>
          <t>O dado deve ser em quantidade de publicação</t>
        </r>
      </text>
    </comment>
    <comment ref="D18" authorId="0">
      <text>
        <r>
          <rPr>
            <b/>
            <sz val="9"/>
            <color indexed="81"/>
            <rFont val="Tahoma"/>
            <family val="2"/>
          </rPr>
          <t>Quantidade de depósito de patente</t>
        </r>
      </text>
    </comment>
    <comment ref="D21" authorId="0">
      <text>
        <r>
          <rPr>
            <b/>
            <sz val="9"/>
            <color indexed="81"/>
            <rFont val="Tahoma"/>
            <family val="2"/>
          </rPr>
          <t>Dados em horas</t>
        </r>
      </text>
    </comment>
    <comment ref="G21" authorId="0">
      <text>
        <r>
          <rPr>
            <b/>
            <sz val="9"/>
            <color indexed="81"/>
            <rFont val="Tahoma"/>
            <family val="2"/>
          </rPr>
          <t>Dados em horas</t>
        </r>
      </text>
    </comment>
    <comment ref="K21" authorId="0">
      <text>
        <r>
          <rPr>
            <b/>
            <sz val="9"/>
            <color indexed="81"/>
            <rFont val="Tahoma"/>
            <family val="2"/>
          </rPr>
          <t>Dados em horas</t>
        </r>
      </text>
    </comment>
    <comment ref="D22" authorId="0">
      <text>
        <r>
          <rPr>
            <b/>
            <sz val="9"/>
            <color indexed="81"/>
            <rFont val="Tahoma"/>
            <family val="2"/>
          </rPr>
          <t>Dados em horas</t>
        </r>
      </text>
    </comment>
    <comment ref="G22" authorId="0">
      <text>
        <r>
          <rPr>
            <b/>
            <sz val="9"/>
            <color indexed="81"/>
            <rFont val="Tahoma"/>
            <family val="2"/>
          </rPr>
          <t>Dados em horas</t>
        </r>
      </text>
    </comment>
    <comment ref="K22" authorId="0">
      <text>
        <r>
          <rPr>
            <b/>
            <sz val="9"/>
            <color indexed="81"/>
            <rFont val="Tahoma"/>
            <family val="2"/>
          </rPr>
          <t>Dados em horas</t>
        </r>
      </text>
    </comment>
    <comment ref="D23" authorId="0">
      <text>
        <r>
          <rPr>
            <b/>
            <sz val="9"/>
            <color indexed="81"/>
            <rFont val="Tahoma"/>
            <family val="2"/>
          </rPr>
          <t>Dados em horas</t>
        </r>
      </text>
    </comment>
    <comment ref="D24" authorId="0">
      <text>
        <r>
          <rPr>
            <b/>
            <sz val="9"/>
            <color indexed="81"/>
            <rFont val="Tahoma"/>
            <family val="2"/>
          </rPr>
          <t>Dados em horas</t>
        </r>
      </text>
    </comment>
    <comment ref="D25" authorId="0">
      <text>
        <r>
          <rPr>
            <b/>
            <sz val="9"/>
            <color indexed="81"/>
            <rFont val="Tahoma"/>
            <family val="2"/>
          </rPr>
          <t>Dados em horas</t>
        </r>
      </text>
    </comment>
    <comment ref="D26" authorId="0">
      <text>
        <r>
          <rPr>
            <b/>
            <sz val="9"/>
            <color indexed="81"/>
            <rFont val="Tahoma"/>
            <family val="2"/>
          </rPr>
          <t>Dados em horas</t>
        </r>
      </text>
    </comment>
    <comment ref="D27" authorId="0">
      <text>
        <r>
          <rPr>
            <b/>
            <sz val="9"/>
            <color indexed="81"/>
            <rFont val="Tahoma"/>
            <family val="2"/>
          </rPr>
          <t>Dados em anos</t>
        </r>
      </text>
    </comment>
    <comment ref="D28" authorId="0">
      <text>
        <r>
          <rPr>
            <b/>
            <sz val="9"/>
            <color indexed="81"/>
            <rFont val="Tahoma"/>
            <family val="2"/>
          </rPr>
          <t>Dados em horas</t>
        </r>
      </text>
    </comment>
    <comment ref="D29" authorId="0">
      <text>
        <r>
          <rPr>
            <b/>
            <sz val="9"/>
            <color indexed="81"/>
            <rFont val="Tahoma"/>
            <family val="2"/>
          </rPr>
          <t>Dados em anos</t>
        </r>
      </text>
    </comment>
    <comment ref="D30" authorId="0">
      <text>
        <r>
          <rPr>
            <b/>
            <sz val="9"/>
            <color indexed="81"/>
            <rFont val="Tahoma"/>
            <family val="2"/>
          </rPr>
          <t>Inserir a quantidade de meses em que trabalhou</t>
        </r>
      </text>
    </comment>
    <comment ref="D31" authorId="0">
      <text>
        <r>
          <rPr>
            <b/>
            <sz val="9"/>
            <color indexed="81"/>
            <rFont val="Tahoma"/>
            <family val="2"/>
          </rPr>
          <t>Dados em quantidade de mês que participou</t>
        </r>
      </text>
    </comment>
    <comment ref="D32" authorId="0">
      <text>
        <r>
          <rPr>
            <b/>
            <sz val="9"/>
            <color indexed="81"/>
            <rFont val="Tahoma"/>
            <family val="2"/>
          </rPr>
          <t>Dados em quantidade de mês que participou</t>
        </r>
      </text>
    </comment>
  </commentList>
</comments>
</file>

<file path=xl/sharedStrings.xml><?xml version="1.0" encoding="utf-8"?>
<sst xmlns="http://schemas.openxmlformats.org/spreadsheetml/2006/main" count="110" uniqueCount="62">
  <si>
    <t>Atividades de Ensino</t>
  </si>
  <si>
    <t>O quê?</t>
  </si>
  <si>
    <t>Quanto vale?</t>
  </si>
  <si>
    <t>Limitação?</t>
  </si>
  <si>
    <t>60hs</t>
  </si>
  <si>
    <t>40hs</t>
  </si>
  <si>
    <t>10% da CH</t>
  </si>
  <si>
    <t>20hs</t>
  </si>
  <si>
    <t>Quanto fiz?</t>
  </si>
  <si>
    <t>Base de cálculo</t>
  </si>
  <si>
    <t>Atividades de Pesquisa</t>
  </si>
  <si>
    <t>10hs</t>
  </si>
  <si>
    <t>3hs</t>
  </si>
  <si>
    <t>12hs</t>
  </si>
  <si>
    <t>6hs</t>
  </si>
  <si>
    <t>8hs</t>
  </si>
  <si>
    <t>15hs</t>
  </si>
  <si>
    <t>30hs</t>
  </si>
  <si>
    <t>Atividades de Extensão</t>
  </si>
  <si>
    <t>100% da CH</t>
  </si>
  <si>
    <t>5hs por evento; 15hs no total</t>
  </si>
  <si>
    <t>10hs por evento; 30hs no total</t>
  </si>
  <si>
    <t>50% da CH</t>
  </si>
  <si>
    <t>15hs/ano</t>
  </si>
  <si>
    <t>10hs/ano</t>
  </si>
  <si>
    <t>Total</t>
  </si>
  <si>
    <t>TOTAL</t>
  </si>
  <si>
    <t>Pontuação total para aquela atividade (feita com base no que foi inserido na coluna "inserir dados")</t>
  </si>
  <si>
    <t xml:space="preserve"> 6 hs/mês</t>
  </si>
  <si>
    <t>Publicação em revista científica com JCR</t>
  </si>
  <si>
    <t>Participação em eventos científicos renomados nacionais e/ou internacionais relacionados diretamente com as áreas do curso de EP, tais como: ENEGEP, ICIEOM, EGOEEP, SIMPEP e outros</t>
  </si>
  <si>
    <t>Monitoria voluntária ou com bolsa em disciplina do curso de EP ou equivalente</t>
  </si>
  <si>
    <t>Curso de certificação (atualização, aperfeiçoamento, complementação) em área da EP</t>
  </si>
  <si>
    <t>Participação em projeto de ensino</t>
  </si>
  <si>
    <t>Iniciação Científica/Projeto de Pesquisa</t>
  </si>
  <si>
    <t>Apresentação de pôster/oral e trabalho em evento científico nacional</t>
  </si>
  <si>
    <t>Apresentação de pôster/oral e trabalho em evento científico internacional</t>
  </si>
  <si>
    <t>Publicação de resumo simples em eventos científicos</t>
  </si>
  <si>
    <t>Publicação de resumo expandido em eventos científicos</t>
  </si>
  <si>
    <t>Publicação de trabalho completo em eventos científicos</t>
  </si>
  <si>
    <t>Publicação de trabalho completo em eventos científicos internacionais</t>
  </si>
  <si>
    <t xml:space="preserve">Publicação em revista científica </t>
  </si>
  <si>
    <t>Depósito de Patente de invenção ou de modelo de utilidade</t>
  </si>
  <si>
    <t>Participação em seminários, congressos, simpósios, conferências, encontros e similares relacionados com os objetivos do curso de EP</t>
  </si>
  <si>
    <t>Organização de eventos relacionados com os objetivos do curso de Eng. de Produção</t>
  </si>
  <si>
    <t>Visita técnica relacionada com os objetivos do Curso de EP.</t>
  </si>
  <si>
    <t>Palestras/Workshop relacionadas com os objetivos do Curso de EP</t>
  </si>
  <si>
    <t>Atividades profissionais remuneradas em uma ou mais áreas da EP</t>
  </si>
  <si>
    <t>Participação em projeto extensionista, relacionado aos objetivos do Curso e realizado em empresas/instituições</t>
  </si>
  <si>
    <t>Representação discente junto ao colegiado do curso</t>
  </si>
  <si>
    <t>Membro da diretoria da Atlética do curso de EP</t>
  </si>
  <si>
    <t>Jogadores dos times da Atlética do curso de EP</t>
  </si>
  <si>
    <t>Estágios não-curriculares relacionados aos objetivos do curso</t>
  </si>
  <si>
    <t>Curso de idiomas</t>
  </si>
  <si>
    <t xml:space="preserve"> 30hs</t>
  </si>
  <si>
    <t xml:space="preserve"> 60hs</t>
  </si>
  <si>
    <t>Inserir dados</t>
  </si>
  <si>
    <t>Pontuação final (o aluno deve atingir 100 horas)</t>
  </si>
  <si>
    <t>25hs</t>
  </si>
  <si>
    <t>1hs/mês</t>
  </si>
  <si>
    <t>18hs</t>
  </si>
  <si>
    <t>Participação em Empresa Jr.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</si>
</sst>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indexed="81"/>
      <name val="Tahoma"/>
      <family val="2"/>
    </font>
    <font>
      <b/>
      <sz val="1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Times New Roman"/>
      <family val="1"/>
    </font>
    <font>
      <b/>
      <sz val="11"/>
      <color theme="1"/>
      <name val="Calibri"/>
      <family val="2"/>
      <scheme val="minor"/>
    </font>
    <font>
      <sz val="11"/>
      <name val="Times New Roman"/>
      <family val="1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0" fillId="0" borderId="2" xfId="0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2" borderId="0" xfId="0" applyFill="1"/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0" xfId="0" applyFill="1"/>
    <xf numFmtId="0" fontId="0" fillId="0" borderId="0" xfId="0" applyAlignment="1">
      <alignment horizontal="left" vertical="center"/>
    </xf>
    <xf numFmtId="0" fontId="4" fillId="5" borderId="1" xfId="0" applyFont="1" applyFill="1" applyBorder="1" applyAlignment="1">
      <alignment horizontal="center" vertical="center"/>
    </xf>
    <xf numFmtId="0" fontId="0" fillId="5" borderId="0" xfId="0" applyFill="1"/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0" xfId="0" applyFont="1" applyBorder="1" applyAlignment="1">
      <alignment wrapText="1"/>
    </xf>
    <xf numFmtId="0" fontId="8" fillId="0" borderId="1" xfId="0" applyFont="1" applyBorder="1" applyAlignment="1">
      <alignment horizontal="justify" vertical="center" wrapText="1"/>
    </xf>
    <xf numFmtId="0" fontId="5" fillId="0" borderId="0" xfId="0" applyFont="1" applyAlignment="1">
      <alignment vertical="center" wrapText="1"/>
    </xf>
    <xf numFmtId="0" fontId="0" fillId="0" borderId="3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1CA02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="90" zoomScaleNormal="90" workbookViewId="0">
      <selection activeCell="K22" sqref="K22"/>
    </sheetView>
  </sheetViews>
  <sheetFormatPr defaultRowHeight="15"/>
  <cols>
    <col min="1" max="1" width="32.140625" style="1" customWidth="1"/>
    <col min="2" max="2" width="13.7109375" style="2" customWidth="1"/>
    <col min="3" max="3" width="13.7109375" style="19" customWidth="1"/>
    <col min="4" max="14" width="13.7109375" customWidth="1"/>
  </cols>
  <sheetData>
    <row r="1" spans="1:12" ht="15.75">
      <c r="A1" s="36" t="s">
        <v>0</v>
      </c>
      <c r="B1" s="36"/>
      <c r="C1" s="36"/>
      <c r="D1" s="36"/>
      <c r="E1" s="36"/>
      <c r="F1" s="36"/>
    </row>
    <row r="2" spans="1:12" ht="47.25" customHeight="1">
      <c r="A2" s="10" t="s">
        <v>1</v>
      </c>
      <c r="B2" s="18" t="s">
        <v>2</v>
      </c>
      <c r="C2" s="18" t="s">
        <v>3</v>
      </c>
      <c r="D2" s="10" t="s">
        <v>8</v>
      </c>
      <c r="E2" s="10" t="s">
        <v>9</v>
      </c>
      <c r="F2" s="10" t="s">
        <v>2</v>
      </c>
      <c r="G2" s="34"/>
      <c r="H2" s="35"/>
      <c r="I2" s="35"/>
    </row>
    <row r="3" spans="1:12" ht="45">
      <c r="A3" s="3" t="s">
        <v>31</v>
      </c>
      <c r="B3" s="26" t="s">
        <v>28</v>
      </c>
      <c r="C3" s="4" t="s">
        <v>4</v>
      </c>
      <c r="D3" s="39"/>
      <c r="E3" s="27">
        <f>D3*6</f>
        <v>0</v>
      </c>
      <c r="F3" s="12">
        <f>IF(E3&lt;60,E3,60)</f>
        <v>0</v>
      </c>
      <c r="G3" s="15"/>
      <c r="H3" s="11"/>
      <c r="I3" s="38" t="s">
        <v>56</v>
      </c>
      <c r="J3" s="38"/>
      <c r="K3" s="38"/>
      <c r="L3" s="38"/>
    </row>
    <row r="4" spans="1:12" ht="45" customHeight="1">
      <c r="A4" s="3" t="s">
        <v>32</v>
      </c>
      <c r="B4" s="26" t="s">
        <v>19</v>
      </c>
      <c r="C4" s="26" t="s">
        <v>58</v>
      </c>
      <c r="D4" s="40"/>
      <c r="E4" s="27">
        <f>D4*100%</f>
        <v>0</v>
      </c>
      <c r="F4" s="28">
        <f>IF(E4&lt;25,E4,25)</f>
        <v>0</v>
      </c>
      <c r="G4" s="15"/>
      <c r="H4" s="14"/>
      <c r="I4" s="38" t="s">
        <v>27</v>
      </c>
      <c r="J4" s="38"/>
      <c r="K4" s="38"/>
      <c r="L4" s="38"/>
    </row>
    <row r="5" spans="1:12" ht="15" customHeight="1">
      <c r="A5" s="3" t="s">
        <v>53</v>
      </c>
      <c r="B5" s="4" t="s">
        <v>6</v>
      </c>
      <c r="C5" s="4" t="s">
        <v>7</v>
      </c>
      <c r="D5" s="40"/>
      <c r="E5" s="5">
        <f>D5*10%</f>
        <v>0</v>
      </c>
      <c r="F5" s="12">
        <f>IF(E5&lt;20,E5,20)</f>
        <v>0</v>
      </c>
      <c r="H5" s="17"/>
      <c r="I5" s="37" t="s">
        <v>57</v>
      </c>
      <c r="J5" s="37"/>
      <c r="K5" s="37"/>
      <c r="L5" s="37"/>
    </row>
    <row r="6" spans="1:12">
      <c r="A6" s="3" t="s">
        <v>33</v>
      </c>
      <c r="B6" s="26" t="s">
        <v>28</v>
      </c>
      <c r="C6" s="26" t="s">
        <v>4</v>
      </c>
      <c r="D6" s="39"/>
      <c r="E6" s="27">
        <f>D6*6</f>
        <v>0</v>
      </c>
      <c r="F6" s="12">
        <f>IF(E6&lt;60,E6,60)</f>
        <v>0</v>
      </c>
    </row>
    <row r="7" spans="1:12" ht="16.5" customHeight="1">
      <c r="A7" s="36" t="s">
        <v>10</v>
      </c>
      <c r="B7" s="36"/>
      <c r="C7" s="36"/>
      <c r="D7" s="36"/>
      <c r="E7" s="36"/>
      <c r="F7" s="36"/>
    </row>
    <row r="8" spans="1:12" ht="31.5">
      <c r="A8" s="10" t="s">
        <v>1</v>
      </c>
      <c r="B8" s="18" t="s">
        <v>2</v>
      </c>
      <c r="C8" s="18" t="s">
        <v>3</v>
      </c>
      <c r="D8" s="10" t="s">
        <v>8</v>
      </c>
      <c r="E8" s="10" t="s">
        <v>9</v>
      </c>
      <c r="F8" s="10" t="s">
        <v>2</v>
      </c>
    </row>
    <row r="9" spans="1:12" ht="30">
      <c r="A9" s="6" t="s">
        <v>34</v>
      </c>
      <c r="B9" s="26" t="s">
        <v>28</v>
      </c>
      <c r="C9" s="4" t="s">
        <v>4</v>
      </c>
      <c r="D9" s="39"/>
      <c r="E9" s="27">
        <f>D9*6</f>
        <v>0</v>
      </c>
      <c r="F9" s="12">
        <f>IF(E9&lt;60,E9,60)</f>
        <v>0</v>
      </c>
    </row>
    <row r="10" spans="1:12" ht="45">
      <c r="A10" s="6" t="s">
        <v>35</v>
      </c>
      <c r="B10" s="26" t="s">
        <v>12</v>
      </c>
      <c r="C10" s="26" t="s">
        <v>13</v>
      </c>
      <c r="D10" s="39"/>
      <c r="E10" s="27">
        <f>D10*3</f>
        <v>0</v>
      </c>
      <c r="F10" s="28">
        <f>IF(E10&lt;12,E10,12)</f>
        <v>0</v>
      </c>
      <c r="G10" s="21"/>
      <c r="H10" s="21"/>
      <c r="I10" s="21"/>
    </row>
    <row r="11" spans="1:12" ht="45">
      <c r="A11" s="6" t="s">
        <v>36</v>
      </c>
      <c r="B11" s="26" t="s">
        <v>14</v>
      </c>
      <c r="C11" s="26" t="s">
        <v>13</v>
      </c>
      <c r="D11" s="39"/>
      <c r="E11" s="27">
        <f>D11*6</f>
        <v>0</v>
      </c>
      <c r="F11" s="28">
        <f>IF(E11&lt;12,E11,12)</f>
        <v>0</v>
      </c>
      <c r="G11" s="21"/>
      <c r="H11" s="21"/>
      <c r="I11" s="21"/>
    </row>
    <row r="12" spans="1:12" ht="30">
      <c r="A12" s="6" t="s">
        <v>37</v>
      </c>
      <c r="B12" s="4" t="s">
        <v>12</v>
      </c>
      <c r="C12" s="4" t="s">
        <v>13</v>
      </c>
      <c r="D12" s="40"/>
      <c r="E12" s="5">
        <f>D12*3</f>
        <v>0</v>
      </c>
      <c r="F12" s="12">
        <f>IF(E12&lt;12,E12,12)</f>
        <v>0</v>
      </c>
    </row>
    <row r="13" spans="1:12" ht="30">
      <c r="A13" s="6" t="s">
        <v>38</v>
      </c>
      <c r="B13" s="4" t="s">
        <v>14</v>
      </c>
      <c r="C13" s="4" t="s">
        <v>13</v>
      </c>
      <c r="D13" s="40"/>
      <c r="E13" s="5">
        <f>D13*6</f>
        <v>0</v>
      </c>
      <c r="F13" s="12">
        <f>IF(E13&lt;12,E13,12)</f>
        <v>0</v>
      </c>
    </row>
    <row r="14" spans="1:12" ht="30">
      <c r="A14" s="6" t="s">
        <v>39</v>
      </c>
      <c r="B14" s="26" t="s">
        <v>11</v>
      </c>
      <c r="C14" s="26" t="s">
        <v>7</v>
      </c>
      <c r="D14" s="39"/>
      <c r="E14" s="27">
        <f>D14*10</f>
        <v>0</v>
      </c>
      <c r="F14" s="28">
        <f>IF(E14&lt;20,E14,20)</f>
        <v>0</v>
      </c>
      <c r="I14" s="21"/>
    </row>
    <row r="15" spans="1:12" ht="30">
      <c r="A15" s="6" t="s">
        <v>40</v>
      </c>
      <c r="B15" s="26" t="s">
        <v>16</v>
      </c>
      <c r="C15" s="26" t="s">
        <v>17</v>
      </c>
      <c r="D15" s="40"/>
      <c r="E15" s="27">
        <f>D15*15</f>
        <v>0</v>
      </c>
      <c r="F15" s="28">
        <f>IF(E15&lt;30,E15,30)</f>
        <v>0</v>
      </c>
      <c r="G15" s="21"/>
      <c r="H15" s="21"/>
      <c r="I15" s="21"/>
    </row>
    <row r="16" spans="1:12">
      <c r="A16" s="30" t="s">
        <v>41</v>
      </c>
      <c r="B16" s="26" t="s">
        <v>16</v>
      </c>
      <c r="C16" s="26" t="s">
        <v>17</v>
      </c>
      <c r="D16" s="39"/>
      <c r="E16" s="27">
        <f>D16*15</f>
        <v>0</v>
      </c>
      <c r="F16" s="28">
        <f>IF(E16&lt;30,E16,30)</f>
        <v>0</v>
      </c>
      <c r="G16" s="21"/>
      <c r="H16" s="21"/>
      <c r="I16" s="31"/>
      <c r="J16" s="31"/>
      <c r="K16" s="31"/>
    </row>
    <row r="17" spans="1:15" ht="30" customHeight="1">
      <c r="A17" s="30" t="s">
        <v>29</v>
      </c>
      <c r="B17" s="26" t="s">
        <v>54</v>
      </c>
      <c r="C17" s="26" t="s">
        <v>55</v>
      </c>
      <c r="D17" s="39"/>
      <c r="E17" s="27">
        <f>D17*30</f>
        <v>0</v>
      </c>
      <c r="F17" s="28">
        <f>IF(E17&lt;60,E17,60)</f>
        <v>0</v>
      </c>
      <c r="G17" s="21"/>
      <c r="H17" s="21"/>
      <c r="I17" s="31"/>
      <c r="J17" s="31"/>
      <c r="K17" s="31"/>
    </row>
    <row r="18" spans="1:15" ht="30">
      <c r="A18" s="8" t="s">
        <v>42</v>
      </c>
      <c r="B18" s="20" t="s">
        <v>7</v>
      </c>
      <c r="C18" s="20" t="s">
        <v>5</v>
      </c>
      <c r="D18" s="41"/>
      <c r="E18" s="9">
        <f>D18*20</f>
        <v>0</v>
      </c>
      <c r="F18" s="13">
        <f>IF(E18&lt;40,E18,40)</f>
        <v>0</v>
      </c>
    </row>
    <row r="19" spans="1:15" ht="16.5" customHeight="1">
      <c r="A19" s="36" t="s">
        <v>18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</row>
    <row r="20" spans="1:15" ht="31.5">
      <c r="A20" s="10" t="s">
        <v>1</v>
      </c>
      <c r="B20" s="18" t="s">
        <v>2</v>
      </c>
      <c r="C20" s="18" t="s">
        <v>3</v>
      </c>
      <c r="D20" s="10" t="s">
        <v>8</v>
      </c>
      <c r="E20" s="10" t="s">
        <v>9</v>
      </c>
      <c r="F20" s="10" t="s">
        <v>2</v>
      </c>
      <c r="G20" s="10" t="s">
        <v>8</v>
      </c>
      <c r="H20" s="10" t="s">
        <v>9</v>
      </c>
      <c r="I20" s="29"/>
      <c r="J20" s="10" t="s">
        <v>2</v>
      </c>
      <c r="K20" s="10" t="s">
        <v>8</v>
      </c>
      <c r="L20" s="10" t="s">
        <v>9</v>
      </c>
      <c r="M20" s="10" t="s">
        <v>2</v>
      </c>
      <c r="N20" s="10" t="s">
        <v>25</v>
      </c>
    </row>
    <row r="21" spans="1:15" ht="60">
      <c r="A21" s="7" t="s">
        <v>43</v>
      </c>
      <c r="B21" s="4" t="s">
        <v>19</v>
      </c>
      <c r="C21" s="26" t="s">
        <v>20</v>
      </c>
      <c r="D21" s="40"/>
      <c r="E21" s="5">
        <f>D21*100%</f>
        <v>0</v>
      </c>
      <c r="F21" s="27">
        <f>IF(E21&lt;5,E21,5)</f>
        <v>0</v>
      </c>
      <c r="G21" s="39"/>
      <c r="H21" s="27">
        <f>G21*100%</f>
        <v>0</v>
      </c>
      <c r="I21" s="27"/>
      <c r="J21" s="27">
        <f>IF(H21&lt;5,H21,5)</f>
        <v>0</v>
      </c>
      <c r="K21" s="39"/>
      <c r="L21" s="27">
        <f>K21*100%</f>
        <v>0</v>
      </c>
      <c r="M21" s="27">
        <f>IF(L21&lt;5,L21,5)</f>
        <v>0</v>
      </c>
      <c r="N21" s="28">
        <f>F21+J21+M21</f>
        <v>0</v>
      </c>
    </row>
    <row r="22" spans="1:15" ht="105">
      <c r="A22" s="7" t="s">
        <v>30</v>
      </c>
      <c r="B22" s="4" t="s">
        <v>19</v>
      </c>
      <c r="C22" s="26" t="s">
        <v>21</v>
      </c>
      <c r="D22" s="39"/>
      <c r="E22" s="27">
        <f>D22*100%</f>
        <v>0</v>
      </c>
      <c r="F22" s="27">
        <f>IF(E22&lt;10,E22,10)</f>
        <v>0</v>
      </c>
      <c r="G22" s="39"/>
      <c r="H22" s="27">
        <f>G22*100%</f>
        <v>0</v>
      </c>
      <c r="I22" s="27"/>
      <c r="J22" s="27">
        <f>IF(H22&lt;10,H22,10)</f>
        <v>0</v>
      </c>
      <c r="K22" s="39"/>
      <c r="L22" s="27">
        <f>K22*100%</f>
        <v>0</v>
      </c>
      <c r="M22" s="27">
        <f>IF(L22&lt;10,L22,10)</f>
        <v>0</v>
      </c>
      <c r="N22" s="28">
        <f>F22+J22+M22</f>
        <v>0</v>
      </c>
      <c r="O22" s="23"/>
    </row>
    <row r="23" spans="1:15" ht="45">
      <c r="A23" s="7" t="s">
        <v>44</v>
      </c>
      <c r="B23" s="4" t="s">
        <v>22</v>
      </c>
      <c r="C23" s="26" t="s">
        <v>17</v>
      </c>
      <c r="D23" s="39"/>
      <c r="E23" s="27">
        <f>D23*50%</f>
        <v>0</v>
      </c>
      <c r="F23" s="28">
        <f>IF(E23&lt;30,E23,30)</f>
        <v>0</v>
      </c>
      <c r="G23" s="22"/>
    </row>
    <row r="24" spans="1:15" ht="30">
      <c r="A24" s="7" t="s">
        <v>45</v>
      </c>
      <c r="B24" s="4" t="s">
        <v>19</v>
      </c>
      <c r="C24" s="4" t="s">
        <v>15</v>
      </c>
      <c r="D24" s="40"/>
      <c r="E24" s="5">
        <f>D24*100%</f>
        <v>0</v>
      </c>
      <c r="F24" s="12">
        <f>IF(E24&lt;8,E24,8)</f>
        <v>0</v>
      </c>
    </row>
    <row r="25" spans="1:15" ht="30">
      <c r="A25" s="7" t="s">
        <v>46</v>
      </c>
      <c r="B25" s="4" t="s">
        <v>22</v>
      </c>
      <c r="C25" s="4" t="s">
        <v>7</v>
      </c>
      <c r="D25" s="40"/>
      <c r="E25" s="5">
        <f>D25*50%</f>
        <v>0</v>
      </c>
      <c r="F25" s="12">
        <f>IF(E25&lt;20,E25,20)</f>
        <v>0</v>
      </c>
    </row>
    <row r="26" spans="1:15" ht="30">
      <c r="A26" s="7" t="s">
        <v>52</v>
      </c>
      <c r="B26" s="4" t="s">
        <v>6</v>
      </c>
      <c r="C26" s="4" t="s">
        <v>4</v>
      </c>
      <c r="D26" s="40"/>
      <c r="E26" s="5">
        <f>D26*10%</f>
        <v>0</v>
      </c>
      <c r="F26" s="12">
        <f>IF(E26&lt;60,E26,60)</f>
        <v>0</v>
      </c>
    </row>
    <row r="27" spans="1:15" ht="45">
      <c r="A27" s="7" t="s">
        <v>47</v>
      </c>
      <c r="B27" s="26" t="s">
        <v>23</v>
      </c>
      <c r="C27" s="4" t="s">
        <v>4</v>
      </c>
      <c r="D27" s="42"/>
      <c r="E27" s="5">
        <f>D27*15</f>
        <v>0</v>
      </c>
      <c r="F27" s="12">
        <f>IF(E27&lt;60,E27,60)</f>
        <v>0</v>
      </c>
    </row>
    <row r="28" spans="1:15" ht="60">
      <c r="A28" s="7" t="s">
        <v>48</v>
      </c>
      <c r="B28" s="4" t="s">
        <v>22</v>
      </c>
      <c r="C28" s="4" t="s">
        <v>17</v>
      </c>
      <c r="D28" s="40"/>
      <c r="E28" s="5">
        <f>D28*50%</f>
        <v>0</v>
      </c>
      <c r="F28" s="12">
        <f>IF(E28&lt;30,E28,30)</f>
        <v>0</v>
      </c>
    </row>
    <row r="29" spans="1:15" ht="30">
      <c r="A29" s="7" t="s">
        <v>49</v>
      </c>
      <c r="B29" s="4" t="s">
        <v>24</v>
      </c>
      <c r="C29" s="4" t="s">
        <v>7</v>
      </c>
      <c r="D29" s="40"/>
      <c r="E29" s="5">
        <f>D29*10</f>
        <v>0</v>
      </c>
      <c r="F29" s="12">
        <f>IF(E29&lt;20,E29,20)</f>
        <v>0</v>
      </c>
    </row>
    <row r="30" spans="1:15" ht="15" customHeight="1">
      <c r="A30" s="32" t="s">
        <v>61</v>
      </c>
      <c r="B30" s="26" t="s">
        <v>28</v>
      </c>
      <c r="C30" s="26" t="s">
        <v>4</v>
      </c>
      <c r="D30" s="39"/>
      <c r="E30" s="27">
        <f>D30*6</f>
        <v>0</v>
      </c>
      <c r="F30" s="28">
        <f>IF(E30&lt;60,E30,60)</f>
        <v>0</v>
      </c>
      <c r="I30" s="33"/>
      <c r="J30" s="33"/>
      <c r="K30" s="33"/>
    </row>
    <row r="31" spans="1:15" ht="30">
      <c r="A31" s="7" t="s">
        <v>50</v>
      </c>
      <c r="B31" s="26" t="s">
        <v>59</v>
      </c>
      <c r="C31" s="26" t="s">
        <v>60</v>
      </c>
      <c r="D31" s="39"/>
      <c r="E31" s="5">
        <f>D31*1</f>
        <v>0</v>
      </c>
      <c r="F31" s="12">
        <f>IF(E31&lt;18,E31,18)</f>
        <v>0</v>
      </c>
      <c r="I31" s="25"/>
    </row>
    <row r="32" spans="1:15" ht="30">
      <c r="A32" s="7" t="s">
        <v>51</v>
      </c>
      <c r="B32" s="26" t="s">
        <v>59</v>
      </c>
      <c r="C32" s="26" t="s">
        <v>13</v>
      </c>
      <c r="D32" s="39"/>
      <c r="E32" s="5">
        <f>D32*1</f>
        <v>0</v>
      </c>
      <c r="F32" s="12">
        <f>IF(E32&lt;12,E32,12)</f>
        <v>0</v>
      </c>
      <c r="I32" s="21"/>
    </row>
    <row r="33" spans="5:6" ht="23.25">
      <c r="E33" s="16" t="s">
        <v>26</v>
      </c>
      <c r="F33" s="24">
        <f>SUM(F3:F6)+SUM(F9:F18)+SUM(N21:N22)+SUM(F23:F32)</f>
        <v>0</v>
      </c>
    </row>
  </sheetData>
  <sheetProtection password="A7F3" sheet="1" objects="1" scenarios="1" selectLockedCells="1"/>
  <mergeCells count="6">
    <mergeCell ref="A1:F1"/>
    <mergeCell ref="A7:F7"/>
    <mergeCell ref="A19:N19"/>
    <mergeCell ref="I5:L5"/>
    <mergeCell ref="I4:L4"/>
    <mergeCell ref="I3:L3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2021-01-05T22:06:12Z</dcterms:modified>
</cp:coreProperties>
</file>