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Gustavo\Desktop\"/>
    </mc:Choice>
  </mc:AlternateContent>
  <bookViews>
    <workbookView xWindow="0" yWindow="0" windowWidth="23040" windowHeight="9096" tabRatio="718"/>
  </bookViews>
  <sheets>
    <sheet name="Anexo I" sheetId="9" r:id="rId1"/>
    <sheet name="Anexo II" sheetId="14" r:id="rId2"/>
    <sheet name="Pessoal UFG" sheetId="3" state="hidden" r:id="rId3"/>
  </sheets>
  <definedNames>
    <definedName name="_xlnm._FilterDatabase" localSheetId="0" hidden="1">'Anexo I'!$B$61:$F$64</definedName>
    <definedName name="_xlnm.Print_Area" localSheetId="0">'Anexo I'!$A$1:$F$66</definedName>
    <definedName name="_xlnm.Print_Area" localSheetId="1">'Anexo II'!$A$1:$M$243</definedName>
    <definedName name="_xlnm.Print_Area" localSheetId="2">'Pessoal UFG'!$A$1:$L$74</definedName>
    <definedName name="_xlnm.Print_Titles" localSheetId="1">'Anexo II'!$1:$1</definedName>
    <definedName name="_xlnm.Print_Titles" localSheetId="2">'Pessoal UFG'!$1:$9</definedName>
    <definedName name="Titulação">'Anexo II'!$S$1:$S$4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4" i="14" l="1"/>
  <c r="M224" i="14" s="1"/>
  <c r="M225" i="14"/>
  <c r="L117" i="14"/>
  <c r="M117" i="14" s="1"/>
  <c r="L108" i="14"/>
  <c r="M108" i="14" s="1"/>
  <c r="L106" i="14"/>
  <c r="M106" i="14" s="1"/>
  <c r="L102" i="14"/>
  <c r="M102" i="14" s="1"/>
  <c r="K52" i="14"/>
  <c r="F57" i="9"/>
  <c r="L21" i="14" l="1"/>
  <c r="M21" i="14" s="1"/>
  <c r="L20" i="14"/>
  <c r="M20" i="14" s="1"/>
  <c r="F38" i="9" s="1"/>
  <c r="L225" i="14"/>
  <c r="L223" i="14"/>
  <c r="M223" i="14" s="1"/>
  <c r="L222" i="14"/>
  <c r="M222" i="14" s="1"/>
  <c r="L221" i="14"/>
  <c r="M221" i="14" s="1"/>
  <c r="L220" i="14"/>
  <c r="M220" i="14" s="1"/>
  <c r="L219" i="14"/>
  <c r="M219" i="14" s="1"/>
  <c r="L121" i="14"/>
  <c r="M121" i="14" s="1"/>
  <c r="L122" i="14"/>
  <c r="M122" i="14" s="1"/>
  <c r="L120" i="14"/>
  <c r="M120" i="14" s="1"/>
  <c r="L119" i="14"/>
  <c r="M119" i="14" s="1"/>
  <c r="L118" i="14"/>
  <c r="M118" i="14" s="1"/>
  <c r="L116" i="14"/>
  <c r="M116" i="14" s="1"/>
  <c r="L129" i="14"/>
  <c r="M129" i="14" s="1"/>
  <c r="L101" i="14"/>
  <c r="M101" i="14" s="1"/>
  <c r="L130" i="14"/>
  <c r="M130" i="14" s="1"/>
  <c r="L131" i="14"/>
  <c r="M131" i="14" s="1"/>
  <c r="L132" i="14"/>
  <c r="M132" i="14" s="1"/>
  <c r="L133" i="14"/>
  <c r="M133" i="14" s="1"/>
  <c r="L134" i="14"/>
  <c r="M134" i="14" s="1"/>
  <c r="L135" i="14"/>
  <c r="M135" i="14" s="1"/>
  <c r="L28" i="14"/>
  <c r="L109" i="14"/>
  <c r="M109" i="14" s="1"/>
  <c r="L107" i="14"/>
  <c r="M107" i="14" s="1"/>
  <c r="L105" i="14"/>
  <c r="M105" i="14" s="1"/>
  <c r="L104" i="14"/>
  <c r="M104" i="14" s="1"/>
  <c r="L103" i="14"/>
  <c r="M103" i="14" s="1"/>
  <c r="L192" i="14"/>
  <c r="L191" i="14"/>
  <c r="L190" i="14"/>
  <c r="L189" i="14"/>
  <c r="L188" i="14"/>
  <c r="L187" i="14"/>
  <c r="L186" i="14"/>
  <c r="K76" i="14"/>
  <c r="K82" i="14"/>
  <c r="K81" i="14"/>
  <c r="K80" i="14"/>
  <c r="K79" i="14"/>
  <c r="K78" i="14"/>
  <c r="K77" i="14"/>
  <c r="M226" i="14" l="1"/>
  <c r="F50" i="9"/>
  <c r="M123" i="14"/>
  <c r="F44" i="9" s="1"/>
  <c r="M110" i="14"/>
  <c r="F51" i="9" s="1"/>
  <c r="L193" i="14"/>
  <c r="F48" i="9" s="1"/>
  <c r="K83" i="14"/>
  <c r="F42" i="9" s="1"/>
  <c r="L199" i="14"/>
  <c r="M199" i="14" s="1"/>
  <c r="L200" i="14"/>
  <c r="M200" i="14" s="1"/>
  <c r="L201" i="14"/>
  <c r="M201" i="14" s="1"/>
  <c r="L202" i="14"/>
  <c r="M202" i="14" s="1"/>
  <c r="L203" i="14"/>
  <c r="M203" i="14" s="1"/>
  <c r="L204" i="14"/>
  <c r="M204" i="14" s="1"/>
  <c r="L205" i="14"/>
  <c r="M205" i="14" s="1"/>
  <c r="L206" i="14"/>
  <c r="M206" i="14" s="1"/>
  <c r="L207" i="14"/>
  <c r="M207" i="14" s="1"/>
  <c r="L208" i="14"/>
  <c r="M208" i="14" s="1"/>
  <c r="L209" i="14"/>
  <c r="M209" i="14" s="1"/>
  <c r="L210" i="14"/>
  <c r="M210" i="14" s="1"/>
  <c r="L211" i="14"/>
  <c r="M211" i="14" s="1"/>
  <c r="L212" i="14"/>
  <c r="M212" i="14" s="1"/>
  <c r="L198" i="14"/>
  <c r="M198" i="14" s="1"/>
  <c r="L88" i="14"/>
  <c r="M88" i="14" s="1"/>
  <c r="L141" i="14"/>
  <c r="L142" i="14"/>
  <c r="L143" i="14"/>
  <c r="L144" i="14"/>
  <c r="L145" i="14"/>
  <c r="L146" i="14"/>
  <c r="L147" i="14"/>
  <c r="L148" i="14"/>
  <c r="L149" i="14"/>
  <c r="L150" i="14"/>
  <c r="L151" i="14"/>
  <c r="L152" i="14"/>
  <c r="L153" i="14"/>
  <c r="L154" i="14"/>
  <c r="L140" i="14"/>
  <c r="M140" i="14" s="1"/>
  <c r="L96" i="14"/>
  <c r="M96" i="14" s="1"/>
  <c r="L89" i="14"/>
  <c r="M89" i="14" s="1"/>
  <c r="L90" i="14"/>
  <c r="M90" i="14" s="1"/>
  <c r="L91" i="14"/>
  <c r="M91" i="14" s="1"/>
  <c r="L92" i="14"/>
  <c r="M92" i="14" s="1"/>
  <c r="L93" i="14"/>
  <c r="M93" i="14" s="1"/>
  <c r="L94" i="14"/>
  <c r="M94" i="14" s="1"/>
  <c r="L95" i="14"/>
  <c r="M95" i="14" s="1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59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M213" i="14" l="1"/>
  <c r="J161" i="14"/>
  <c r="L161" i="14" s="1"/>
  <c r="J162" i="14"/>
  <c r="J163" i="14"/>
  <c r="J164" i="14"/>
  <c r="L164" i="14" s="1"/>
  <c r="J165" i="14"/>
  <c r="L165" i="14" s="1"/>
  <c r="J166" i="14"/>
  <c r="L166" i="14" s="1"/>
  <c r="J167" i="14"/>
  <c r="J168" i="14"/>
  <c r="L168" i="14" s="1"/>
  <c r="L163" i="14" l="1"/>
  <c r="L162" i="14"/>
  <c r="L167" i="14"/>
  <c r="F34" i="9"/>
  <c r="F64" i="9" l="1"/>
  <c r="J160" i="14" l="1"/>
  <c r="J169" i="14"/>
  <c r="L169" i="14" s="1"/>
  <c r="J170" i="14"/>
  <c r="L170" i="14" s="1"/>
  <c r="J171" i="14"/>
  <c r="L171" i="14" s="1"/>
  <c r="J172" i="14"/>
  <c r="L172" i="14" s="1"/>
  <c r="J173" i="14"/>
  <c r="L173" i="14" s="1"/>
  <c r="J174" i="14"/>
  <c r="L174" i="14" s="1"/>
  <c r="J175" i="14"/>
  <c r="L175" i="14" s="1"/>
  <c r="J176" i="14"/>
  <c r="L176" i="14" s="1"/>
  <c r="J177" i="14"/>
  <c r="L177" i="14" s="1"/>
  <c r="J178" i="14"/>
  <c r="L178" i="14" s="1"/>
  <c r="J179" i="14"/>
  <c r="L179" i="14" s="1"/>
  <c r="J180" i="14"/>
  <c r="L180" i="14" s="1"/>
  <c r="J181" i="14"/>
  <c r="L181" i="14" s="1"/>
  <c r="J159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M232" i="14"/>
  <c r="M233" i="14"/>
  <c r="M234" i="14"/>
  <c r="M235" i="14"/>
  <c r="M236" i="14"/>
  <c r="M237" i="14"/>
  <c r="M231" i="14"/>
  <c r="M238" i="14" l="1"/>
  <c r="F52" i="9" s="1"/>
  <c r="F53" i="9" s="1"/>
  <c r="F8" i="9"/>
  <c r="M136" i="14" l="1"/>
  <c r="F45" i="9" s="1"/>
  <c r="M97" i="14"/>
  <c r="F43" i="9" s="1"/>
  <c r="L160" i="14" l="1"/>
  <c r="L159" i="14"/>
  <c r="M154" i="14"/>
  <c r="M153" i="14"/>
  <c r="M152" i="14"/>
  <c r="M151" i="14"/>
  <c r="M150" i="14"/>
  <c r="M149" i="14"/>
  <c r="M148" i="14"/>
  <c r="M147" i="14"/>
  <c r="M146" i="14"/>
  <c r="M145" i="14"/>
  <c r="M144" i="14"/>
  <c r="M143" i="14"/>
  <c r="M142" i="14"/>
  <c r="M141" i="14"/>
  <c r="F39" i="9"/>
  <c r="F17" i="9"/>
  <c r="F14" i="9"/>
  <c r="F11" i="9"/>
  <c r="F7" i="9"/>
  <c r="F5" i="9" s="1"/>
  <c r="F33" i="9" s="1"/>
  <c r="M22" i="14" l="1"/>
  <c r="F49" i="9"/>
  <c r="L182" i="14"/>
  <c r="F47" i="9" s="1"/>
  <c r="M155" i="14"/>
  <c r="F46" i="9" s="1"/>
  <c r="M28" i="14"/>
  <c r="M32" i="14"/>
  <c r="M30" i="14"/>
  <c r="M31" i="14"/>
  <c r="M29" i="14"/>
  <c r="M33" i="14"/>
  <c r="J54" i="3"/>
  <c r="K54" i="3"/>
  <c r="K22" i="3"/>
  <c r="K55" i="3"/>
  <c r="K56" i="3"/>
  <c r="K57" i="3"/>
  <c r="K58" i="3"/>
  <c r="L58" i="3" s="1"/>
  <c r="K59" i="3"/>
  <c r="K60" i="3"/>
  <c r="K61" i="3"/>
  <c r="K62" i="3"/>
  <c r="L62" i="3" s="1"/>
  <c r="K63" i="3"/>
  <c r="K64" i="3"/>
  <c r="K65" i="3"/>
  <c r="K66" i="3"/>
  <c r="L66" i="3" s="1"/>
  <c r="K67" i="3"/>
  <c r="K68" i="3"/>
  <c r="K69" i="3"/>
  <c r="K70" i="3"/>
  <c r="L70" i="3" s="1"/>
  <c r="K71" i="3"/>
  <c r="K72" i="3"/>
  <c r="K73" i="3"/>
  <c r="K30" i="3"/>
  <c r="K31" i="3"/>
  <c r="K32" i="3"/>
  <c r="K33" i="3"/>
  <c r="K34" i="3"/>
  <c r="L34" i="3" s="1"/>
  <c r="K35" i="3"/>
  <c r="K36" i="3"/>
  <c r="K37" i="3"/>
  <c r="K38" i="3"/>
  <c r="K39" i="3"/>
  <c r="K40" i="3"/>
  <c r="K41" i="3"/>
  <c r="K42" i="3"/>
  <c r="L42" i="3" s="1"/>
  <c r="K43" i="3"/>
  <c r="K44" i="3"/>
  <c r="K45" i="3"/>
  <c r="K46" i="3"/>
  <c r="L46" i="3" s="1"/>
  <c r="K47" i="3"/>
  <c r="K48" i="3"/>
  <c r="K29" i="3"/>
  <c r="K23" i="3"/>
  <c r="L23" i="3" s="1"/>
  <c r="K24" i="3"/>
  <c r="J23" i="3"/>
  <c r="J24" i="3"/>
  <c r="J22" i="3"/>
  <c r="J66" i="3"/>
  <c r="J67" i="3"/>
  <c r="L67" i="3" s="1"/>
  <c r="J68" i="3"/>
  <c r="L68" i="3" s="1"/>
  <c r="J69" i="3"/>
  <c r="J70" i="3"/>
  <c r="J62" i="3"/>
  <c r="J63" i="3"/>
  <c r="L63" i="3" s="1"/>
  <c r="J64" i="3"/>
  <c r="L64" i="3" s="1"/>
  <c r="J65" i="3"/>
  <c r="J71" i="3"/>
  <c r="L71" i="3" s="1"/>
  <c r="J72" i="3"/>
  <c r="L72" i="3" s="1"/>
  <c r="J43" i="3"/>
  <c r="L43" i="3"/>
  <c r="J44" i="3"/>
  <c r="J45" i="3"/>
  <c r="J46" i="3"/>
  <c r="J36" i="3"/>
  <c r="L36" i="3" s="1"/>
  <c r="J37" i="3"/>
  <c r="J38" i="3"/>
  <c r="J39" i="3"/>
  <c r="L39" i="3" s="1"/>
  <c r="J40" i="3"/>
  <c r="L40" i="3" s="1"/>
  <c r="J41" i="3"/>
  <c r="L24" i="3"/>
  <c r="J55" i="3"/>
  <c r="L55" i="3" s="1"/>
  <c r="J56" i="3"/>
  <c r="L56" i="3"/>
  <c r="J57" i="3"/>
  <c r="J58" i="3"/>
  <c r="J59" i="3"/>
  <c r="L59" i="3" s="1"/>
  <c r="J60" i="3"/>
  <c r="L60" i="3" s="1"/>
  <c r="J61" i="3"/>
  <c r="J73" i="3"/>
  <c r="L73" i="3"/>
  <c r="L54" i="3"/>
  <c r="J42" i="3"/>
  <c r="J48" i="3"/>
  <c r="L48" i="3"/>
  <c r="J30" i="3"/>
  <c r="J31" i="3"/>
  <c r="L31" i="3" s="1"/>
  <c r="J32" i="3"/>
  <c r="L32" i="3" s="1"/>
  <c r="J33" i="3"/>
  <c r="L33" i="3" s="1"/>
  <c r="J34" i="3"/>
  <c r="J35" i="3"/>
  <c r="L35" i="3"/>
  <c r="J47" i="3"/>
  <c r="L47" i="3" s="1"/>
  <c r="J29" i="3"/>
  <c r="C9" i="3"/>
  <c r="L44" i="3" l="1"/>
  <c r="L29" i="3"/>
  <c r="L38" i="3"/>
  <c r="L45" i="3"/>
  <c r="L69" i="3"/>
  <c r="L30" i="3"/>
  <c r="L41" i="3"/>
  <c r="L37" i="3"/>
  <c r="L65" i="3"/>
  <c r="L61" i="3"/>
  <c r="L57" i="3"/>
  <c r="L22" i="3"/>
  <c r="F62" i="9"/>
  <c r="F26" i="9"/>
  <c r="L52" i="14"/>
  <c r="F63" i="9"/>
  <c r="L70" i="14"/>
  <c r="L68" i="14"/>
  <c r="L66" i="14"/>
  <c r="L64" i="14"/>
  <c r="L62" i="14"/>
  <c r="L60" i="14"/>
  <c r="L58" i="14"/>
  <c r="L56" i="14"/>
  <c r="L54" i="14"/>
  <c r="M34" i="14"/>
  <c r="L71" i="14"/>
  <c r="L67" i="14"/>
  <c r="L63" i="14"/>
  <c r="L59" i="14"/>
  <c r="M46" i="14"/>
  <c r="M40" i="14"/>
  <c r="M44" i="14"/>
  <c r="M42" i="14"/>
  <c r="M38" i="14"/>
  <c r="M45" i="14"/>
  <c r="M41" i="14"/>
  <c r="M37" i="14"/>
  <c r="L55" i="14"/>
  <c r="M36" i="14"/>
  <c r="M47" i="14"/>
  <c r="M43" i="14"/>
  <c r="M39" i="14"/>
  <c r="L69" i="14"/>
  <c r="L65" i="14"/>
  <c r="L61" i="14"/>
  <c r="L57" i="14"/>
  <c r="L53" i="14"/>
  <c r="M35" i="14"/>
  <c r="F61" i="9" l="1"/>
  <c r="L74" i="3"/>
  <c r="L49" i="3"/>
  <c r="L72" i="14"/>
  <c r="F41" i="9" s="1"/>
  <c r="M48" i="14"/>
  <c r="F40" i="9" s="1"/>
  <c r="F37" i="9" l="1"/>
  <c r="F10" i="9" s="1"/>
  <c r="F66" i="9" s="1"/>
</calcChain>
</file>

<file path=xl/comments1.xml><?xml version="1.0" encoding="utf-8"?>
<comments xmlns="http://schemas.openxmlformats.org/spreadsheetml/2006/main">
  <authors>
    <author>Iljanio</author>
    <author>Leticia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Ao digitar o nome do curso/projeto aparecerá automaticamente em todos os anexos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Atividade não remunerada, conforme Portaria UFG n. 5922/2014</t>
        </r>
      </text>
    </comment>
  </commentList>
</comments>
</file>

<file path=xl/sharedStrings.xml><?xml version="1.0" encoding="utf-8"?>
<sst xmlns="http://schemas.openxmlformats.org/spreadsheetml/2006/main" count="331" uniqueCount="152">
  <si>
    <t>SERVIÇO PÚBLICO FEDERAL</t>
  </si>
  <si>
    <t>MINISTÉRIO DA EDUCAÇÃO</t>
  </si>
  <si>
    <t>UNIVERSIDADE FEDERAL DE GOIÁS</t>
  </si>
  <si>
    <t>PRÓ-REITORIA DE ADMINISTRAÇÃO E FINANÇAS</t>
  </si>
  <si>
    <t>ANEXO I</t>
  </si>
  <si>
    <t xml:space="preserve">Curso: </t>
  </si>
  <si>
    <t>ANEXO II</t>
  </si>
  <si>
    <t>Nome</t>
  </si>
  <si>
    <t>Titulação</t>
  </si>
  <si>
    <t>Atividade</t>
  </si>
  <si>
    <t>Valor Total</t>
  </si>
  <si>
    <t>Valor h/a</t>
  </si>
  <si>
    <t>Ordem</t>
  </si>
  <si>
    <t>Especialista</t>
  </si>
  <si>
    <t>Mestre</t>
  </si>
  <si>
    <t>Doutor(a)</t>
  </si>
  <si>
    <t>Coordenação</t>
  </si>
  <si>
    <t>Subcoordenação</t>
  </si>
  <si>
    <t>Apoio</t>
  </si>
  <si>
    <t>CH Mensal</t>
  </si>
  <si>
    <t>CH Total</t>
  </si>
  <si>
    <t>Valor acima do máximo permitido, conforme Decreto n. 6.114/2007.</t>
  </si>
  <si>
    <t>H/a acima do máximo permitido, conforme Resolução CONSUNi 013/2009.</t>
  </si>
  <si>
    <t>Natureza de Despesa - Pessoa Física - Parte Administrativa</t>
  </si>
  <si>
    <t>Natureza de Despesa - Pessoa Física - Docentes</t>
  </si>
  <si>
    <t>Disciplina</t>
  </si>
  <si>
    <t>Natureza de Despesa - Pessoa Física - Orientadores</t>
  </si>
  <si>
    <t>Qtd de alunos orientandos</t>
  </si>
  <si>
    <t>CH por aluno</t>
  </si>
  <si>
    <t>Carga Horária</t>
  </si>
  <si>
    <t>IES de atuação</t>
  </si>
  <si>
    <t>ITEM</t>
  </si>
  <si>
    <t>VALOR</t>
  </si>
  <si>
    <t>PREVISÃO DE DESPESAS</t>
  </si>
  <si>
    <t>TOTAL (RECEITA - PREVISÃO DE DESPESAS = 0)</t>
  </si>
  <si>
    <t>TOTAL</t>
  </si>
  <si>
    <t>RECEITA</t>
  </si>
  <si>
    <t>Detalhamento de Serviços de Terceiros Pessoa Física - Quadro UFG</t>
  </si>
  <si>
    <t>Quantidade de meses</t>
  </si>
  <si>
    <t>Quantidade de Meses</t>
  </si>
  <si>
    <t>Valor Mensal</t>
  </si>
  <si>
    <t>Reprodução de documentos</t>
  </si>
  <si>
    <t>Graduado(a)</t>
  </si>
  <si>
    <t>Qtd Meses</t>
  </si>
  <si>
    <t>Orientação</t>
  </si>
  <si>
    <t>Valor Hora /Aula:</t>
  </si>
  <si>
    <t>Docência</t>
  </si>
  <si>
    <t>Administrativo</t>
  </si>
  <si>
    <t>Coordenador</t>
  </si>
  <si>
    <t>Quantidade de Matrículas</t>
  </si>
  <si>
    <t>Valor Matrícula</t>
  </si>
  <si>
    <t>Quantidade de Parcelas</t>
  </si>
  <si>
    <t>Valor da Parcela</t>
  </si>
  <si>
    <t>1 - Despesas com diárias</t>
  </si>
  <si>
    <t>2 - Passagens e Despesas com Locomoção</t>
  </si>
  <si>
    <t>Material de expediente</t>
  </si>
  <si>
    <t>Material de Informática</t>
  </si>
  <si>
    <t>Material de Limpeza</t>
  </si>
  <si>
    <t>Gêneros alimentícios</t>
  </si>
  <si>
    <t>Combustíveis e lubrificantes</t>
  </si>
  <si>
    <t>Material Laboratorial</t>
  </si>
  <si>
    <t>Despesas com diárias</t>
  </si>
  <si>
    <t>Passagens e Despesas com Locomoção</t>
  </si>
  <si>
    <t xml:space="preserve">3 - Material de Consumo </t>
  </si>
  <si>
    <t>4 - Serviços de Terceiros Pessoa Jurídica</t>
  </si>
  <si>
    <t>Hospedagem e Alimentação</t>
  </si>
  <si>
    <t>Manutenção de máquinas e equipamentos</t>
  </si>
  <si>
    <t>Assinatura de Periódicos/Anuidades</t>
  </si>
  <si>
    <t>Confecção de cartaz para divulgação</t>
  </si>
  <si>
    <t>Adequação do espaço</t>
  </si>
  <si>
    <t>Apoio Administrativo</t>
  </si>
  <si>
    <t>Docentes UFG</t>
  </si>
  <si>
    <t>Docentes Externos</t>
  </si>
  <si>
    <t>Obras e Instalações</t>
  </si>
  <si>
    <t xml:space="preserve">Equipamentos e Material Permanente (móveis, máquinas, livros, aparelhos etc.) </t>
  </si>
  <si>
    <t>Ressarcimento à UA/Órgão</t>
  </si>
  <si>
    <t xml:space="preserve">Ressarcimento à UFG </t>
  </si>
  <si>
    <t xml:space="preserve">7 - Ressarcimento IFES                                           </t>
  </si>
  <si>
    <t>6 - Investimento</t>
  </si>
  <si>
    <t>ANEXO II - Quadro de Pessoal</t>
  </si>
  <si>
    <t>Registro Funcional ou matrícula</t>
  </si>
  <si>
    <t>Instituição de vinculação</t>
  </si>
  <si>
    <t>Dados</t>
  </si>
  <si>
    <t>Vinculação</t>
  </si>
  <si>
    <t>(Docente, Tec. Adm., Discente)</t>
  </si>
  <si>
    <t>Período/ Duração/mês</t>
  </si>
  <si>
    <t>Carga Horária anual</t>
  </si>
  <si>
    <t>a. Participantes (da UFG ou de outras IES) de forma voluntária (Lei nº 8.958/94 e 10.973/2004)</t>
  </si>
  <si>
    <t>Registro Funcional ou matricula</t>
  </si>
  <si>
    <t>CPF</t>
  </si>
  <si>
    <t>Total</t>
  </si>
  <si>
    <t>Tutores UFG</t>
  </si>
  <si>
    <t>Tutores Externos</t>
  </si>
  <si>
    <t>Valores Máximos: R$ 266 Doutor, R$ 213 Mestre, R$ 159 Especialista, R$ 293 Orientação, R$ 159 coordenação e R$ 106,50 Apoio</t>
  </si>
  <si>
    <t>Quantitativo de alunos</t>
  </si>
  <si>
    <t>5 - Pessoal (Preencher Anexo II e este item será preenchido automaticamente)</t>
  </si>
  <si>
    <t>Colaboradores eventuais (pessoal CLT)</t>
  </si>
  <si>
    <t>Encargos s/ CLT (≈ 83 %)</t>
  </si>
  <si>
    <t>Cargo</t>
  </si>
  <si>
    <t>Carga Horária semanal</t>
  </si>
  <si>
    <t>a. Período/ Duração</t>
  </si>
  <si>
    <t>b. Salário base mensal</t>
  </si>
  <si>
    <t>c. Encargos - mensal (*)</t>
  </si>
  <si>
    <t>d. Benefícios - mensal (**)</t>
  </si>
  <si>
    <t xml:space="preserve">Indicação dos Benefícios não obrigatórios e gratificação de função (se houver) com os respectivos valores: </t>
  </si>
  <si>
    <t xml:space="preserve">Valor Total (a * (b+c+d)) </t>
  </si>
  <si>
    <t xml:space="preserve"> (*) Valor estimado dos encargos (INSS, PIS, FGTS, reserva rescisória proporcional) + benefícios obrigatórios.</t>
  </si>
  <si>
    <t>(**) Benefícios não obrigatórios (indicar se houver) + gratificação de função (indicar se houver)</t>
  </si>
  <si>
    <t>CH mensal</t>
  </si>
  <si>
    <t>Ressarcimento Emissão de Diplomas (R$ 32,00)</t>
  </si>
  <si>
    <t>Quantidade de Vagas</t>
  </si>
  <si>
    <t>Outros serviços</t>
  </si>
  <si>
    <t xml:space="preserve">Outros </t>
  </si>
  <si>
    <t>Serviços Bancários (R$ 4,50 por boleto emitido)</t>
  </si>
  <si>
    <t>d. Participantes da UFG com recebimento de bolsa - Orientadores</t>
  </si>
  <si>
    <t>c. Participantes da UFG com recebimento de bolsa - Docência</t>
  </si>
  <si>
    <t>b. Participantes da UFG com recebimento de bolsa - Administrativos</t>
  </si>
  <si>
    <t>Matrícula</t>
  </si>
  <si>
    <t>UFG</t>
  </si>
  <si>
    <t>Valores de hora/atividade (Digitar nos campos abaixo os valores definidos para o pagamento da H/a)</t>
  </si>
  <si>
    <t>Valor/Hora</t>
  </si>
  <si>
    <t>tutoria</t>
  </si>
  <si>
    <t>Despesas Administrativas e Operacionais da Fundação de Apoio - DAO</t>
  </si>
  <si>
    <t>Disciplina (*)</t>
  </si>
  <si>
    <t>(*) Disciplina da estrutura curricular do curso cuja atividade esteja prevista.</t>
  </si>
  <si>
    <t>Palestrantes UFG</t>
  </si>
  <si>
    <t>Palestrantes Externos</t>
  </si>
  <si>
    <t>Orientadores Externos</t>
  </si>
  <si>
    <t>Orientadores UFG</t>
  </si>
  <si>
    <t>Elaboração de material multimídia</t>
  </si>
  <si>
    <t>IFES</t>
  </si>
  <si>
    <t>Ensino Superior Completo</t>
  </si>
  <si>
    <t>Ensino Médio Completo</t>
  </si>
  <si>
    <t>Valor Hora</t>
  </si>
  <si>
    <t>Bolsistas Discentes - Apoio ao Ensino</t>
  </si>
  <si>
    <t>Bolsistas UFG - Apoio ao Ensino</t>
  </si>
  <si>
    <t>Bolsistas Externos - Apoio ao Ensino</t>
  </si>
  <si>
    <t>CH Mensal Adicional - Coordenação (EAD com mais de um polo)</t>
  </si>
  <si>
    <t>-</t>
  </si>
  <si>
    <t>Quantitativo de Alunos</t>
  </si>
  <si>
    <t>Graduado</t>
  </si>
  <si>
    <t>e. Participantes UFG com recebimento de bolsa - Conferencista ou Palestrante</t>
  </si>
  <si>
    <t>f. Participantes UFG com recebimento de bolsa - Tutores (Somente para cursos EAD)</t>
  </si>
  <si>
    <t>g. Participantes IFES - Elaboração de material multimídia (Somente para cursos EAD)</t>
  </si>
  <si>
    <t>h. Servidores da UFG com recebimentos de bolsa - Apoio ao Ensino</t>
  </si>
  <si>
    <t>i. Discente da UFG com recebimentos de bolsa - Apoio ao Ensino</t>
  </si>
  <si>
    <t>j. Participantes Externos com recebimento de bolsa - Docência</t>
  </si>
  <si>
    <t>k. Participantes Externos com recebimento de bolsa  - Orientação</t>
  </si>
  <si>
    <t>l. Participantes Externos com recebimento de bolsa - Conferencista ou Palestrante</t>
  </si>
  <si>
    <t>m. Participantes Externos com recebimento de bolsa - Tutores (Somente para cursos EAD)</t>
  </si>
  <si>
    <t xml:space="preserve">n. Participantes Externos/Convidados com recebimentos de bolsa - Apoio ao Ensino </t>
  </si>
  <si>
    <t xml:space="preserve">o. Outros Participantes – Regime de CLT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</si>
</sst>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* #,##0_-;\-* #,##0_-;_-* &quot;-&quot;??_-;_-@_-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9">
    <xf numFmtId="0" fontId="0" fillId="0" borderId="0" xfId="0"/>
    <xf numFmtId="0" fontId="7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justify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43" fontId="7" fillId="0" borderId="19" xfId="1" applyFont="1" applyBorder="1" applyAlignment="1" applyProtection="1">
      <alignment horizontal="center" vertical="center"/>
    </xf>
    <xf numFmtId="166" fontId="0" fillId="0" borderId="18" xfId="0" applyNumberFormat="1" applyBorder="1" applyAlignment="1" applyProtection="1">
      <alignment horizontal="center" vertical="center"/>
    </xf>
    <xf numFmtId="166" fontId="0" fillId="0" borderId="21" xfId="0" applyNumberFormat="1" applyBorder="1" applyAlignment="1" applyProtection="1">
      <alignment horizontal="center" vertical="center"/>
    </xf>
    <xf numFmtId="43" fontId="7" fillId="0" borderId="22" xfId="1" applyFont="1" applyBorder="1" applyAlignment="1" applyProtection="1">
      <alignment horizontal="center" vertical="center"/>
    </xf>
    <xf numFmtId="166" fontId="7" fillId="0" borderId="18" xfId="0" applyNumberFormat="1" applyFont="1" applyBorder="1" applyAlignment="1" applyProtection="1">
      <alignment horizontal="center" vertical="center" wrapText="1"/>
    </xf>
    <xf numFmtId="166" fontId="7" fillId="0" borderId="21" xfId="0" applyNumberFormat="1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/>
      <protection locked="0"/>
    </xf>
    <xf numFmtId="43" fontId="11" fillId="2" borderId="11" xfId="1" applyFont="1" applyFill="1" applyBorder="1" applyAlignment="1" applyProtection="1">
      <alignment horizontal="center" vertical="center"/>
    </xf>
    <xf numFmtId="0" fontId="3" fillId="0" borderId="0" xfId="0" applyFont="1" applyProtection="1"/>
    <xf numFmtId="43" fontId="3" fillId="0" borderId="0" xfId="1" applyFont="1" applyProtection="1"/>
    <xf numFmtId="43" fontId="0" fillId="0" borderId="18" xfId="1" applyFont="1" applyBorder="1" applyAlignment="1" applyProtection="1">
      <alignment horizontal="center" vertical="center"/>
      <protection locked="0"/>
    </xf>
    <xf numFmtId="43" fontId="0" fillId="0" borderId="21" xfId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43" fontId="0" fillId="0" borderId="19" xfId="1" applyFont="1" applyBorder="1" applyProtection="1"/>
    <xf numFmtId="43" fontId="0" fillId="0" borderId="22" xfId="1" applyFont="1" applyBorder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/>
    </xf>
    <xf numFmtId="166" fontId="0" fillId="0" borderId="0" xfId="0" applyNumberFormat="1" applyAlignment="1" applyProtection="1">
      <alignment horizontal="center" vertical="center"/>
    </xf>
    <xf numFmtId="43" fontId="0" fillId="0" borderId="0" xfId="1" applyFont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Protection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43" fontId="7" fillId="0" borderId="18" xfId="1" applyFont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43" fontId="8" fillId="0" borderId="0" xfId="1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vertical="center" shrinkToFit="1"/>
      <protection locked="0"/>
    </xf>
    <xf numFmtId="0" fontId="11" fillId="0" borderId="33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0" fillId="0" borderId="0" xfId="0" applyFont="1" applyProtection="1"/>
    <xf numFmtId="0" fontId="8" fillId="0" borderId="0" xfId="0" applyFont="1" applyBorder="1" applyAlignment="1" applyProtection="1">
      <alignment vertical="center" shrinkToFit="1"/>
    </xf>
    <xf numFmtId="0" fontId="0" fillId="0" borderId="32" xfId="0" applyFont="1" applyBorder="1" applyProtection="1"/>
    <xf numFmtId="43" fontId="8" fillId="0" borderId="5" xfId="1" applyFont="1" applyBorder="1" applyAlignment="1" applyProtection="1">
      <alignment horizontal="center" vertical="center" shrinkToFit="1"/>
      <protection locked="0"/>
    </xf>
    <xf numFmtId="43" fontId="8" fillId="0" borderId="40" xfId="1" applyFont="1" applyBorder="1" applyAlignment="1" applyProtection="1">
      <alignment horizontal="center" vertical="center" shrinkToFit="1"/>
      <protection locked="0"/>
    </xf>
    <xf numFmtId="43" fontId="7" fillId="0" borderId="40" xfId="1" applyFont="1" applyBorder="1" applyProtection="1">
      <protection locked="0"/>
    </xf>
    <xf numFmtId="0" fontId="0" fillId="0" borderId="0" xfId="0" applyFont="1" applyBorder="1" applyProtection="1"/>
    <xf numFmtId="43" fontId="0" fillId="0" borderId="18" xfId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left"/>
    </xf>
    <xf numFmtId="43" fontId="7" fillId="0" borderId="5" xfId="1" applyFont="1" applyBorder="1" applyProtection="1">
      <protection locked="0"/>
    </xf>
    <xf numFmtId="43" fontId="8" fillId="0" borderId="5" xfId="1" applyFont="1" applyBorder="1" applyAlignment="1" applyProtection="1">
      <alignment vertical="center" shrinkToFit="1"/>
      <protection locked="0"/>
    </xf>
    <xf numFmtId="43" fontId="8" fillId="0" borderId="40" xfId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wrapText="1"/>
    </xf>
    <xf numFmtId="43" fontId="8" fillId="0" borderId="0" xfId="1" applyFont="1" applyBorder="1" applyAlignment="1" applyProtection="1">
      <alignment vertical="center" shrinkToFit="1"/>
    </xf>
    <xf numFmtId="43" fontId="7" fillId="0" borderId="0" xfId="1" applyFont="1" applyFill="1" applyBorder="1" applyProtection="1"/>
    <xf numFmtId="43" fontId="7" fillId="0" borderId="0" xfId="1" applyFont="1" applyBorder="1" applyProtection="1"/>
    <xf numFmtId="43" fontId="7" fillId="0" borderId="18" xfId="1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/>
    <xf numFmtId="0" fontId="7" fillId="0" borderId="18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43" fontId="3" fillId="0" borderId="0" xfId="1" applyFont="1" applyFill="1" applyBorder="1" applyProtection="1"/>
    <xf numFmtId="43" fontId="3" fillId="0" borderId="0" xfId="1" applyFont="1" applyFill="1" applyProtection="1"/>
    <xf numFmtId="43" fontId="14" fillId="0" borderId="0" xfId="1" applyFont="1" applyBorder="1" applyAlignment="1" applyProtection="1">
      <alignment horizontal="center" vertical="center"/>
    </xf>
    <xf numFmtId="0" fontId="19" fillId="0" borderId="0" xfId="0" applyFont="1" applyProtection="1"/>
    <xf numFmtId="43" fontId="19" fillId="0" borderId="0" xfId="1" applyFont="1" applyFill="1" applyBorder="1" applyProtection="1"/>
    <xf numFmtId="0" fontId="19" fillId="0" borderId="0" xfId="0" applyFont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justify" vertical="center" wrapText="1"/>
    </xf>
    <xf numFmtId="43" fontId="19" fillId="0" borderId="0" xfId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43" fontId="19" fillId="0" borderId="0" xfId="1" applyFont="1" applyProtection="1"/>
    <xf numFmtId="0" fontId="20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 shrinkToFit="1"/>
    </xf>
    <xf numFmtId="43" fontId="19" fillId="0" borderId="0" xfId="1" applyFont="1" applyFill="1" applyProtection="1"/>
    <xf numFmtId="166" fontId="19" fillId="0" borderId="0" xfId="0" applyNumberFormat="1" applyFont="1" applyAlignment="1" applyProtection="1">
      <alignment horizontal="center" vertical="center"/>
    </xf>
    <xf numFmtId="0" fontId="19" fillId="0" borderId="50" xfId="0" applyFont="1" applyFill="1" applyBorder="1" applyAlignment="1" applyProtection="1">
      <alignment horizontal="center" vertical="center"/>
      <protection locked="0"/>
    </xf>
    <xf numFmtId="0" fontId="19" fillId="0" borderId="53" xfId="0" applyFont="1" applyFill="1" applyBorder="1" applyAlignment="1" applyProtection="1">
      <alignment horizontal="center" vertical="center"/>
      <protection locked="0"/>
    </xf>
    <xf numFmtId="0" fontId="20" fillId="5" borderId="59" xfId="0" applyFont="1" applyFill="1" applyBorder="1" applyAlignment="1" applyProtection="1">
      <alignment horizontal="center" vertical="center" wrapText="1"/>
    </xf>
    <xf numFmtId="43" fontId="19" fillId="0" borderId="0" xfId="1" applyFont="1" applyBorder="1" applyAlignment="1" applyProtection="1">
      <alignment horizontal="center" vertical="center" shrinkToFit="1"/>
    </xf>
    <xf numFmtId="43" fontId="20" fillId="5" borderId="47" xfId="1" applyFont="1" applyFill="1" applyBorder="1" applyAlignment="1" applyProtection="1">
      <alignment horizontal="center" vertical="center" wrapText="1"/>
    </xf>
    <xf numFmtId="43" fontId="20" fillId="5" borderId="50" xfId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/>
    <xf numFmtId="0" fontId="19" fillId="0" borderId="0" xfId="0" applyFont="1" applyFill="1" applyBorder="1" applyProtection="1"/>
    <xf numFmtId="0" fontId="20" fillId="5" borderId="59" xfId="0" applyFont="1" applyFill="1" applyBorder="1" applyAlignment="1" applyProtection="1">
      <alignment horizontal="center" vertical="center"/>
    </xf>
    <xf numFmtId="0" fontId="22" fillId="0" borderId="0" xfId="0" applyFont="1" applyProtection="1"/>
    <xf numFmtId="43" fontId="22" fillId="0" borderId="0" xfId="1" applyFont="1" applyProtection="1"/>
    <xf numFmtId="0" fontId="22" fillId="0" borderId="0" xfId="0" applyFont="1" applyAlignment="1" applyProtection="1">
      <alignment horizontal="center"/>
    </xf>
    <xf numFmtId="0" fontId="22" fillId="0" borderId="0" xfId="0" applyFont="1" applyBorder="1" applyAlignment="1" applyProtection="1">
      <alignment horizontal="center" vertical="center" shrinkToFit="1"/>
    </xf>
    <xf numFmtId="43" fontId="22" fillId="0" borderId="0" xfId="1" applyFont="1" applyFill="1" applyBorder="1" applyProtection="1"/>
    <xf numFmtId="43" fontId="19" fillId="0" borderId="50" xfId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/>
    <xf numFmtId="10" fontId="20" fillId="0" borderId="4" xfId="0" applyNumberFormat="1" applyFont="1" applyFill="1" applyBorder="1" applyAlignment="1" applyProtection="1">
      <alignment horizontal="center"/>
    </xf>
    <xf numFmtId="10" fontId="20" fillId="0" borderId="4" xfId="0" applyNumberFormat="1" applyFont="1" applyFill="1" applyBorder="1" applyAlignment="1" applyProtection="1">
      <alignment horizontal="center"/>
      <protection locked="0"/>
    </xf>
    <xf numFmtId="165" fontId="19" fillId="0" borderId="0" xfId="1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/>
    </xf>
    <xf numFmtId="0" fontId="19" fillId="0" borderId="4" xfId="0" applyFont="1" applyFill="1" applyBorder="1" applyAlignment="1" applyProtection="1">
      <alignment horizontal="left"/>
    </xf>
    <xf numFmtId="9" fontId="22" fillId="0" borderId="0" xfId="2" applyNumberFormat="1" applyFont="1" applyProtection="1"/>
    <xf numFmtId="164" fontId="19" fillId="0" borderId="4" xfId="3" applyFont="1" applyFill="1" applyBorder="1" applyProtection="1"/>
    <xf numFmtId="0" fontId="19" fillId="0" borderId="4" xfId="0" applyFont="1" applyFill="1" applyBorder="1" applyAlignment="1" applyProtection="1">
      <alignment horizontal="center"/>
      <protection locked="0"/>
    </xf>
    <xf numFmtId="164" fontId="19" fillId="0" borderId="4" xfId="3" applyFont="1" applyFill="1" applyBorder="1" applyProtection="1">
      <protection locked="0"/>
    </xf>
    <xf numFmtId="164" fontId="19" fillId="0" borderId="0" xfId="3" applyFont="1" applyProtection="1"/>
    <xf numFmtId="164" fontId="20" fillId="0" borderId="0" xfId="3" applyFont="1" applyAlignment="1" applyProtection="1">
      <alignment horizontal="right" vertical="center"/>
    </xf>
    <xf numFmtId="164" fontId="20" fillId="0" borderId="4" xfId="3" applyFont="1" applyFill="1" applyBorder="1" applyAlignment="1" applyProtection="1">
      <alignment horizontal="center" vertical="center"/>
    </xf>
    <xf numFmtId="164" fontId="19" fillId="3" borderId="4" xfId="3" applyFont="1" applyFill="1" applyBorder="1" applyProtection="1"/>
    <xf numFmtId="164" fontId="20" fillId="3" borderId="4" xfId="3" applyFont="1" applyFill="1" applyBorder="1" applyProtection="1"/>
    <xf numFmtId="164" fontId="20" fillId="4" borderId="4" xfId="3" applyFont="1" applyFill="1" applyBorder="1" applyProtection="1"/>
    <xf numFmtId="164" fontId="20" fillId="3" borderId="4" xfId="3" applyFont="1" applyFill="1" applyBorder="1" applyAlignment="1" applyProtection="1">
      <alignment horizontal="center"/>
    </xf>
    <xf numFmtId="164" fontId="20" fillId="0" borderId="51" xfId="3" applyFont="1" applyBorder="1" applyAlignment="1" applyProtection="1">
      <alignment horizontal="center" vertical="center" shrinkToFit="1"/>
      <protection hidden="1"/>
    </xf>
    <xf numFmtId="164" fontId="19" fillId="0" borderId="54" xfId="3" applyFont="1" applyBorder="1" applyAlignment="1" applyProtection="1">
      <alignment horizontal="center" vertical="center" shrinkToFit="1"/>
      <protection locked="0" hidden="1"/>
    </xf>
    <xf numFmtId="164" fontId="19" fillId="0" borderId="0" xfId="3" applyFont="1" applyBorder="1" applyAlignment="1" applyProtection="1">
      <alignment horizontal="center" vertical="center" shrinkToFit="1"/>
    </xf>
    <xf numFmtId="164" fontId="20" fillId="5" borderId="11" xfId="3" applyFont="1" applyFill="1" applyBorder="1" applyAlignment="1" applyProtection="1">
      <alignment horizontal="center" vertical="center"/>
    </xf>
    <xf numFmtId="164" fontId="20" fillId="0" borderId="0" xfId="3" applyFont="1" applyAlignment="1" applyProtection="1">
      <alignment horizontal="center" vertical="center"/>
    </xf>
    <xf numFmtId="164" fontId="20" fillId="0" borderId="0" xfId="3" applyFont="1" applyBorder="1" applyAlignment="1" applyProtection="1">
      <alignment horizontal="center" vertical="center"/>
    </xf>
    <xf numFmtId="164" fontId="19" fillId="0" borderId="0" xfId="3" applyFont="1" applyAlignment="1" applyProtection="1">
      <alignment horizontal="center" vertical="center"/>
    </xf>
    <xf numFmtId="164" fontId="19" fillId="0" borderId="0" xfId="3" applyFont="1" applyFill="1" applyBorder="1" applyAlignment="1" applyProtection="1">
      <alignment horizontal="center" vertical="center"/>
    </xf>
    <xf numFmtId="164" fontId="19" fillId="0" borderId="51" xfId="3" applyFont="1" applyBorder="1" applyAlignment="1" applyProtection="1">
      <alignment horizontal="center" vertical="center"/>
      <protection locked="0"/>
    </xf>
    <xf numFmtId="164" fontId="19" fillId="0" borderId="54" xfId="3" applyFont="1" applyBorder="1" applyAlignment="1" applyProtection="1">
      <alignment horizontal="center" vertical="center"/>
      <protection locked="0"/>
    </xf>
    <xf numFmtId="164" fontId="20" fillId="5" borderId="54" xfId="3" applyFont="1" applyFill="1" applyBorder="1" applyAlignment="1" applyProtection="1">
      <alignment horizontal="center" vertical="center"/>
    </xf>
    <xf numFmtId="164" fontId="19" fillId="5" borderId="54" xfId="3" applyFont="1" applyFill="1" applyBorder="1" applyAlignment="1" applyProtection="1">
      <alignment horizontal="center" vertical="center"/>
    </xf>
    <xf numFmtId="164" fontId="19" fillId="0" borderId="0" xfId="3" applyFont="1" applyBorder="1" applyAlignment="1" applyProtection="1">
      <alignment horizontal="center" vertical="center"/>
    </xf>
    <xf numFmtId="164" fontId="20" fillId="0" borderId="65" xfId="3" applyFont="1" applyFill="1" applyBorder="1" applyAlignment="1" applyProtection="1">
      <alignment horizontal="center" vertical="center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43" fontId="19" fillId="0" borderId="0" xfId="1" applyFont="1" applyFill="1" applyBorder="1" applyAlignment="1" applyProtection="1">
      <alignment horizontal="center" vertical="center"/>
    </xf>
    <xf numFmtId="43" fontId="19" fillId="0" borderId="0" xfId="1" applyFont="1" applyAlignment="1" applyProtection="1">
      <alignment horizontal="center" vertical="center"/>
    </xf>
    <xf numFmtId="43" fontId="19" fillId="0" borderId="50" xfId="1" applyFont="1" applyBorder="1" applyAlignment="1" applyProtection="1">
      <alignment horizontal="center" vertical="center"/>
      <protection locked="0"/>
    </xf>
    <xf numFmtId="43" fontId="19" fillId="0" borderId="53" xfId="1" applyFont="1" applyBorder="1" applyAlignment="1" applyProtection="1">
      <alignment horizontal="center" vertical="center"/>
      <protection locked="0"/>
    </xf>
    <xf numFmtId="43" fontId="19" fillId="0" borderId="50" xfId="1" applyFont="1" applyBorder="1" applyAlignment="1" applyProtection="1">
      <alignment horizontal="center" vertical="center" wrapText="1"/>
    </xf>
    <xf numFmtId="43" fontId="19" fillId="0" borderId="50" xfId="1" applyFont="1" applyFill="1" applyBorder="1" applyAlignment="1" applyProtection="1">
      <alignment horizontal="center" vertical="center" wrapText="1"/>
    </xf>
    <xf numFmtId="43" fontId="19" fillId="0" borderId="50" xfId="1" applyFont="1" applyFill="1" applyBorder="1" applyAlignment="1" applyProtection="1">
      <alignment horizontal="center" vertical="center"/>
    </xf>
    <xf numFmtId="164" fontId="20" fillId="5" borderId="47" xfId="3" applyFont="1" applyFill="1" applyBorder="1" applyAlignment="1" applyProtection="1">
      <alignment horizontal="center" vertical="center"/>
    </xf>
    <xf numFmtId="164" fontId="20" fillId="5" borderId="48" xfId="3" applyFont="1" applyFill="1" applyBorder="1" applyAlignment="1" applyProtection="1">
      <alignment horizontal="center" vertical="center"/>
    </xf>
    <xf numFmtId="164" fontId="20" fillId="5" borderId="51" xfId="3" applyFont="1" applyFill="1" applyBorder="1" applyAlignment="1" applyProtection="1">
      <alignment horizontal="center" vertical="center"/>
    </xf>
    <xf numFmtId="43" fontId="20" fillId="5" borderId="59" xfId="1" applyFont="1" applyFill="1" applyBorder="1" applyAlignment="1" applyProtection="1">
      <alignment horizontal="center" vertical="center" wrapText="1"/>
    </xf>
    <xf numFmtId="164" fontId="20" fillId="5" borderId="59" xfId="3" applyFont="1" applyFill="1" applyBorder="1" applyAlignment="1" applyProtection="1">
      <alignment horizontal="center" vertical="center"/>
    </xf>
    <xf numFmtId="164" fontId="20" fillId="5" borderId="73" xfId="3" applyFont="1" applyFill="1" applyBorder="1" applyAlignment="1" applyProtection="1">
      <alignment horizontal="center" vertical="center"/>
    </xf>
    <xf numFmtId="164" fontId="20" fillId="5" borderId="47" xfId="3" applyFont="1" applyFill="1" applyBorder="1" applyAlignment="1" applyProtection="1">
      <alignment horizontal="center" vertical="center" wrapText="1"/>
    </xf>
    <xf numFmtId="164" fontId="20" fillId="5" borderId="48" xfId="3" applyFont="1" applyFill="1" applyBorder="1" applyAlignment="1" applyProtection="1">
      <alignment horizontal="center" vertical="center" wrapText="1"/>
    </xf>
    <xf numFmtId="43" fontId="19" fillId="0" borderId="50" xfId="1" applyFont="1" applyFill="1" applyBorder="1" applyAlignment="1" applyProtection="1">
      <alignment horizontal="center" vertical="center" wrapText="1"/>
      <protection locked="0"/>
    </xf>
    <xf numFmtId="43" fontId="19" fillId="0" borderId="53" xfId="1" applyFont="1" applyFill="1" applyBorder="1" applyAlignment="1" applyProtection="1">
      <alignment horizontal="center" vertical="center" wrapText="1"/>
      <protection locked="0"/>
    </xf>
    <xf numFmtId="43" fontId="19" fillId="0" borderId="18" xfId="1" applyFont="1" applyBorder="1" applyAlignment="1" applyProtection="1">
      <alignment horizontal="center" vertical="center" wrapText="1"/>
      <protection locked="0"/>
    </xf>
    <xf numFmtId="43" fontId="19" fillId="0" borderId="21" xfId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43" fontId="19" fillId="0" borderId="52" xfId="1" applyFont="1" applyBorder="1" applyAlignment="1" applyProtection="1">
      <alignment horizontal="center" vertical="center" shrinkToFit="1"/>
      <protection locked="0" hidden="1"/>
    </xf>
    <xf numFmtId="43" fontId="19" fillId="0" borderId="53" xfId="1" applyFont="1" applyBorder="1" applyAlignment="1" applyProtection="1">
      <alignment horizontal="center" vertical="center" shrinkToFit="1"/>
      <protection locked="0" hidden="1"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center" vertical="center" shrinkToFit="1"/>
      <protection locked="0"/>
    </xf>
    <xf numFmtId="0" fontId="19" fillId="0" borderId="53" xfId="0" applyFont="1" applyBorder="1" applyAlignment="1" applyProtection="1">
      <alignment horizontal="center" vertical="center" shrinkToFit="1"/>
      <protection locked="0"/>
    </xf>
    <xf numFmtId="0" fontId="20" fillId="5" borderId="50" xfId="0" applyFont="1" applyFill="1" applyBorder="1" applyAlignment="1" applyProtection="1">
      <alignment horizontal="center" vertical="center"/>
    </xf>
    <xf numFmtId="0" fontId="20" fillId="5" borderId="47" xfId="0" applyFont="1" applyFill="1" applyBorder="1" applyAlignment="1" applyProtection="1">
      <alignment horizontal="center" vertical="center"/>
    </xf>
    <xf numFmtId="43" fontId="20" fillId="0" borderId="49" xfId="1" applyFont="1" applyBorder="1" applyAlignment="1" applyProtection="1">
      <alignment horizontal="center" vertical="center"/>
      <protection hidden="1"/>
    </xf>
    <xf numFmtId="43" fontId="20" fillId="0" borderId="50" xfId="1" applyFont="1" applyBorder="1" applyAlignment="1" applyProtection="1">
      <alignment horizontal="center" vertical="center"/>
      <protection hidden="1"/>
    </xf>
    <xf numFmtId="0" fontId="20" fillId="5" borderId="47" xfId="0" applyFont="1" applyFill="1" applyBorder="1" applyAlignment="1" applyProtection="1">
      <alignment horizontal="center" vertical="center" wrapText="1"/>
    </xf>
    <xf numFmtId="0" fontId="19" fillId="0" borderId="53" xfId="0" applyFont="1" applyBorder="1" applyAlignment="1" applyProtection="1">
      <alignment horizontal="center" vertical="center"/>
      <protection locked="0"/>
    </xf>
    <xf numFmtId="0" fontId="20" fillId="5" borderId="50" xfId="0" applyFont="1" applyFill="1" applyBorder="1" applyAlignment="1" applyProtection="1">
      <alignment horizontal="center" vertical="center" wrapText="1"/>
    </xf>
    <xf numFmtId="0" fontId="20" fillId="5" borderId="50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 applyProtection="1">
      <alignment horizontal="center" vertical="center" wrapText="1"/>
      <protection locked="0"/>
    </xf>
    <xf numFmtId="164" fontId="19" fillId="0" borderId="50" xfId="3" applyFont="1" applyBorder="1" applyAlignment="1" applyProtection="1">
      <alignment horizontal="center" vertical="center" wrapText="1"/>
      <protection locked="0"/>
    </xf>
    <xf numFmtId="164" fontId="20" fillId="5" borderId="11" xfId="3" applyFont="1" applyFill="1" applyBorder="1" applyAlignment="1">
      <alignment horizontal="center" vertical="center" wrapText="1" shrinkToFit="1"/>
    </xf>
    <xf numFmtId="43" fontId="19" fillId="0" borderId="50" xfId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 wrapText="1"/>
    </xf>
    <xf numFmtId="164" fontId="20" fillId="0" borderId="0" xfId="3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3" fontId="19" fillId="0" borderId="0" xfId="1" applyFont="1" applyAlignment="1">
      <alignment horizontal="center" vertical="center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/>
    <xf numFmtId="0" fontId="20" fillId="0" borderId="9" xfId="0" applyFont="1" applyBorder="1" applyAlignment="1"/>
    <xf numFmtId="0" fontId="20" fillId="0" borderId="9" xfId="0" applyFont="1" applyBorder="1" applyAlignment="1">
      <alignment horizontal="center" vertical="center"/>
    </xf>
    <xf numFmtId="43" fontId="20" fillId="0" borderId="9" xfId="1" applyFont="1" applyBorder="1" applyAlignment="1">
      <alignment horizontal="center" vertical="center"/>
    </xf>
    <xf numFmtId="164" fontId="20" fillId="0" borderId="10" xfId="3" applyFont="1" applyBorder="1" applyAlignment="1">
      <alignment horizontal="center" vertical="center"/>
    </xf>
    <xf numFmtId="164" fontId="20" fillId="0" borderId="11" xfId="3" applyFont="1" applyBorder="1" applyAlignment="1">
      <alignment horizontal="center" vertical="center" wrapText="1" shrinkToFit="1"/>
    </xf>
    <xf numFmtId="43" fontId="20" fillId="5" borderId="50" xfId="1" applyFont="1" applyFill="1" applyBorder="1" applyAlignment="1">
      <alignment horizontal="center" vertical="center" wrapText="1"/>
    </xf>
    <xf numFmtId="164" fontId="20" fillId="5" borderId="50" xfId="3" applyFont="1" applyFill="1" applyBorder="1" applyAlignment="1">
      <alignment horizontal="center" vertical="center" wrapText="1"/>
    </xf>
    <xf numFmtId="164" fontId="20" fillId="5" borderId="51" xfId="3" applyFont="1" applyFill="1" applyBorder="1" applyAlignment="1">
      <alignment horizontal="center" vertical="center" wrapText="1"/>
    </xf>
    <xf numFmtId="0" fontId="20" fillId="0" borderId="50" xfId="0" applyFont="1" applyFill="1" applyBorder="1" applyAlignment="1" applyProtection="1">
      <alignment horizontal="center" vertical="center" wrapText="1"/>
      <protection locked="0"/>
    </xf>
    <xf numFmtId="164" fontId="20" fillId="0" borderId="50" xfId="3" applyFont="1" applyFill="1" applyBorder="1" applyAlignment="1" applyProtection="1">
      <alignment horizontal="center" vertical="center" wrapText="1"/>
      <protection locked="0"/>
    </xf>
    <xf numFmtId="0" fontId="19" fillId="0" borderId="66" xfId="0" applyFont="1" applyFill="1" applyBorder="1" applyAlignment="1" applyProtection="1">
      <alignment horizontal="center" vertical="center" wrapText="1"/>
      <protection locked="0"/>
    </xf>
    <xf numFmtId="164" fontId="19" fillId="0" borderId="66" xfId="3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</xf>
    <xf numFmtId="43" fontId="22" fillId="0" borderId="0" xfId="1" applyFont="1" applyFill="1" applyProtection="1"/>
    <xf numFmtId="0" fontId="22" fillId="0" borderId="0" xfId="0" applyFont="1" applyAlignment="1" applyProtection="1">
      <alignment horizontal="left" vertical="center" wrapText="1"/>
    </xf>
    <xf numFmtId="43" fontId="22" fillId="0" borderId="0" xfId="1" applyFont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19" fillId="0" borderId="4" xfId="0" applyFont="1" applyFill="1" applyBorder="1" applyAlignment="1" applyProtection="1">
      <alignment horizontal="left"/>
    </xf>
    <xf numFmtId="0" fontId="20" fillId="6" borderId="41" xfId="0" applyFont="1" applyFill="1" applyBorder="1" applyAlignment="1" applyProtection="1"/>
    <xf numFmtId="0" fontId="20" fillId="6" borderId="42" xfId="0" applyFont="1" applyFill="1" applyBorder="1" applyAlignment="1" applyProtection="1"/>
    <xf numFmtId="0" fontId="20" fillId="6" borderId="4" xfId="0" applyFont="1" applyFill="1" applyBorder="1" applyAlignment="1" applyProtection="1"/>
    <xf numFmtId="43" fontId="19" fillId="0" borderId="4" xfId="3" applyNumberFormat="1" applyFont="1" applyFill="1" applyBorder="1" applyProtection="1"/>
    <xf numFmtId="43" fontId="19" fillId="0" borderId="50" xfId="3" applyNumberFormat="1" applyFont="1" applyBorder="1" applyAlignment="1" applyProtection="1">
      <alignment horizontal="center" vertical="center"/>
    </xf>
    <xf numFmtId="43" fontId="19" fillId="0" borderId="51" xfId="3" applyNumberFormat="1" applyFont="1" applyBorder="1" applyAlignment="1" applyProtection="1">
      <alignment horizontal="center" vertical="center"/>
    </xf>
    <xf numFmtId="43" fontId="19" fillId="0" borderId="18" xfId="3" applyNumberFormat="1" applyFont="1" applyBorder="1" applyAlignment="1" applyProtection="1">
      <alignment horizontal="center" vertical="center"/>
    </xf>
    <xf numFmtId="43" fontId="19" fillId="0" borderId="19" xfId="3" applyNumberFormat="1" applyFont="1" applyBorder="1" applyAlignment="1" applyProtection="1">
      <alignment horizontal="center" vertical="center"/>
    </xf>
    <xf numFmtId="43" fontId="19" fillId="0" borderId="22" xfId="3" applyNumberFormat="1" applyFont="1" applyBorder="1" applyAlignment="1" applyProtection="1">
      <alignment horizontal="center" vertical="center"/>
    </xf>
    <xf numFmtId="43" fontId="19" fillId="0" borderId="54" xfId="3" applyNumberFormat="1" applyFont="1" applyBorder="1" applyAlignment="1" applyProtection="1">
      <alignment horizontal="center" vertical="center"/>
    </xf>
    <xf numFmtId="43" fontId="19" fillId="0" borderId="51" xfId="3" applyNumberFormat="1" applyFont="1" applyBorder="1" applyAlignment="1">
      <alignment horizontal="center" vertical="center" wrapText="1"/>
    </xf>
    <xf numFmtId="43" fontId="19" fillId="0" borderId="51" xfId="3" applyNumberFormat="1" applyFont="1" applyFill="1" applyBorder="1" applyAlignment="1">
      <alignment horizontal="center" vertical="center" wrapText="1"/>
    </xf>
    <xf numFmtId="43" fontId="19" fillId="0" borderId="68" xfId="3" applyNumberFormat="1" applyFont="1" applyFill="1" applyBorder="1" applyAlignment="1">
      <alignment horizontal="center" vertical="center" wrapText="1"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center" vertical="center" shrinkToFit="1"/>
      <protection locked="0"/>
    </xf>
    <xf numFmtId="0" fontId="19" fillId="0" borderId="50" xfId="0" applyFont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center" vertical="center"/>
      <protection locked="0"/>
    </xf>
    <xf numFmtId="0" fontId="20" fillId="5" borderId="26" xfId="0" applyFont="1" applyFill="1" applyBorder="1" applyAlignment="1" applyProtection="1">
      <alignment horizontal="center" vertical="center" wrapText="1"/>
    </xf>
    <xf numFmtId="0" fontId="20" fillId="5" borderId="26" xfId="0" applyFont="1" applyFill="1" applyBorder="1" applyAlignment="1" applyProtection="1">
      <alignment horizontal="center" vertical="center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20" fillId="5" borderId="50" xfId="0" applyFont="1" applyFill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/>
      <protection locked="0"/>
    </xf>
    <xf numFmtId="0" fontId="20" fillId="5" borderId="47" xfId="0" applyFont="1" applyFill="1" applyBorder="1" applyAlignment="1" applyProtection="1">
      <alignment horizontal="center" vertical="center"/>
    </xf>
    <xf numFmtId="0" fontId="20" fillId="5" borderId="47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32" xfId="0" applyFont="1" applyFill="1" applyBorder="1" applyAlignment="1" applyProtection="1">
      <alignment vertical="center"/>
      <protection hidden="1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64" fontId="19" fillId="0" borderId="53" xfId="3" applyFont="1" applyBorder="1" applyAlignment="1" applyProtection="1">
      <alignment horizontal="center" vertical="center" wrapText="1"/>
      <protection locked="0"/>
    </xf>
    <xf numFmtId="43" fontId="19" fillId="0" borderId="54" xfId="3" applyNumberFormat="1" applyFont="1" applyBorder="1" applyAlignment="1">
      <alignment horizontal="center" vertical="center" wrapText="1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/>
    </xf>
    <xf numFmtId="164" fontId="20" fillId="0" borderId="0" xfId="3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 applyProtection="1">
      <alignment horizontal="left" vertical="center"/>
    </xf>
    <xf numFmtId="164" fontId="20" fillId="0" borderId="0" xfId="3" applyFont="1" applyFill="1" applyBorder="1" applyAlignment="1" applyProtection="1">
      <alignment horizontal="center" vertical="center"/>
    </xf>
    <xf numFmtId="0" fontId="19" fillId="0" borderId="75" xfId="0" applyFont="1" applyBorder="1" applyAlignment="1" applyProtection="1">
      <alignment vertical="center" wrapText="1"/>
      <protection locked="0"/>
    </xf>
    <xf numFmtId="0" fontId="20" fillId="5" borderId="85" xfId="0" applyFont="1" applyFill="1" applyBorder="1" applyAlignment="1" applyProtection="1">
      <alignment horizontal="center" vertical="center" wrapText="1"/>
    </xf>
    <xf numFmtId="43" fontId="19" fillId="0" borderId="50" xfId="3" applyNumberFormat="1" applyFont="1" applyBorder="1" applyAlignment="1" applyProtection="1">
      <alignment horizontal="center" vertical="center" wrapText="1"/>
      <protection locked="0"/>
    </xf>
    <xf numFmtId="43" fontId="19" fillId="0" borderId="50" xfId="3" applyNumberFormat="1" applyFont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/>
    </xf>
    <xf numFmtId="0" fontId="19" fillId="0" borderId="50" xfId="0" applyFont="1" applyFill="1" applyBorder="1" applyAlignment="1" applyProtection="1">
      <alignment horizontal="center" vertical="center"/>
    </xf>
    <xf numFmtId="43" fontId="22" fillId="0" borderId="0" xfId="1" applyFont="1" applyFill="1" applyBorder="1" applyAlignment="1" applyProtection="1">
      <alignment horizontal="center"/>
    </xf>
    <xf numFmtId="43" fontId="22" fillId="0" borderId="0" xfId="1" applyFont="1" applyAlignment="1" applyProtection="1">
      <alignment horizontal="center"/>
    </xf>
    <xf numFmtId="0" fontId="19" fillId="0" borderId="41" xfId="0" applyFont="1" applyFill="1" applyBorder="1" applyAlignment="1" applyProtection="1">
      <alignment horizontal="left"/>
    </xf>
    <xf numFmtId="0" fontId="19" fillId="0" borderId="42" xfId="0" applyFont="1" applyFill="1" applyBorder="1" applyAlignment="1" applyProtection="1">
      <alignment horizontal="left"/>
    </xf>
    <xf numFmtId="0" fontId="19" fillId="0" borderId="43" xfId="0" applyFont="1" applyFill="1" applyBorder="1" applyAlignment="1" applyProtection="1">
      <alignment horizontal="left"/>
    </xf>
    <xf numFmtId="0" fontId="19" fillId="0" borderId="41" xfId="0" applyFont="1" applyFill="1" applyBorder="1" applyAlignment="1" applyProtection="1"/>
    <xf numFmtId="0" fontId="19" fillId="0" borderId="42" xfId="0" applyFont="1" applyFill="1" applyBorder="1" applyAlignment="1" applyProtection="1"/>
    <xf numFmtId="0" fontId="19" fillId="0" borderId="43" xfId="0" applyFont="1" applyFill="1" applyBorder="1" applyAlignment="1" applyProtection="1"/>
    <xf numFmtId="0" fontId="20" fillId="3" borderId="4" xfId="0" applyFont="1" applyFill="1" applyBorder="1" applyAlignment="1" applyProtection="1">
      <alignment horizontal="left"/>
    </xf>
    <xf numFmtId="0" fontId="19" fillId="0" borderId="4" xfId="0" applyFont="1" applyFill="1" applyBorder="1" applyAlignment="1" applyProtection="1">
      <alignment horizontal="center"/>
    </xf>
    <xf numFmtId="0" fontId="19" fillId="0" borderId="4" xfId="0" applyFont="1" applyFill="1" applyBorder="1" applyAlignment="1" applyProtection="1"/>
    <xf numFmtId="0" fontId="19" fillId="0" borderId="4" xfId="0" applyFont="1" applyFill="1" applyBorder="1" applyAlignment="1"/>
    <xf numFmtId="0" fontId="20" fillId="4" borderId="4" xfId="0" applyFont="1" applyFill="1" applyBorder="1" applyAlignment="1" applyProtection="1"/>
    <xf numFmtId="0" fontId="19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 applyProtection="1">
      <alignment horizontal="left"/>
    </xf>
    <xf numFmtId="0" fontId="20" fillId="4" borderId="41" xfId="0" applyFont="1" applyFill="1" applyBorder="1" applyAlignment="1">
      <alignment horizontal="left"/>
    </xf>
    <xf numFmtId="0" fontId="20" fillId="4" borderId="42" xfId="0" applyFont="1" applyFill="1" applyBorder="1" applyAlignment="1">
      <alignment horizontal="left"/>
    </xf>
    <xf numFmtId="0" fontId="20" fillId="4" borderId="43" xfId="0" applyFont="1" applyFill="1" applyBorder="1" applyAlignment="1">
      <alignment horizontal="left"/>
    </xf>
    <xf numFmtId="0" fontId="20" fillId="4" borderId="4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/>
    </xf>
    <xf numFmtId="0" fontId="20" fillId="3" borderId="41" xfId="0" applyFont="1" applyFill="1" applyBorder="1" applyAlignment="1" applyProtection="1">
      <alignment horizontal="left"/>
    </xf>
    <xf numFmtId="0" fontId="20" fillId="3" borderId="42" xfId="0" applyFont="1" applyFill="1" applyBorder="1" applyAlignment="1" applyProtection="1">
      <alignment horizontal="left"/>
    </xf>
    <xf numFmtId="0" fontId="20" fillId="3" borderId="43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/>
    </xf>
    <xf numFmtId="0" fontId="19" fillId="0" borderId="49" xfId="0" applyFont="1" applyBorder="1" applyAlignment="1" applyProtection="1">
      <alignment horizontal="center" vertical="center" wrapText="1"/>
      <protection locked="0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20" fillId="5" borderId="52" xfId="0" applyFont="1" applyFill="1" applyBorder="1" applyAlignment="1">
      <alignment horizontal="left" vertical="center" wrapText="1"/>
    </xf>
    <xf numFmtId="0" fontId="20" fillId="5" borderId="53" xfId="0" applyFont="1" applyFill="1" applyBorder="1" applyAlignment="1">
      <alignment horizontal="left" vertical="center" wrapText="1"/>
    </xf>
    <xf numFmtId="0" fontId="21" fillId="5" borderId="8" xfId="0" applyFont="1" applyFill="1" applyBorder="1" applyAlignment="1">
      <alignment horizontal="left" vertical="center" wrapText="1"/>
    </xf>
    <xf numFmtId="0" fontId="21" fillId="5" borderId="9" xfId="0" applyFont="1" applyFill="1" applyBorder="1" applyAlignment="1">
      <alignment horizontal="left" vertical="center" wrapText="1"/>
    </xf>
    <xf numFmtId="0" fontId="21" fillId="5" borderId="10" xfId="0" applyFont="1" applyFill="1" applyBorder="1" applyAlignment="1">
      <alignment horizontal="left" vertical="center" wrapText="1"/>
    </xf>
    <xf numFmtId="0" fontId="20" fillId="5" borderId="61" xfId="0" applyFont="1" applyFill="1" applyBorder="1" applyAlignment="1">
      <alignment horizontal="center" vertical="center" wrapText="1"/>
    </xf>
    <xf numFmtId="0" fontId="20" fillId="5" borderId="60" xfId="0" applyFont="1" applyFill="1" applyBorder="1" applyAlignment="1">
      <alignment horizontal="center" vertical="center" wrapText="1"/>
    </xf>
    <xf numFmtId="0" fontId="20" fillId="5" borderId="49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 wrapText="1"/>
    </xf>
    <xf numFmtId="0" fontId="20" fillId="5" borderId="67" xfId="0" applyFont="1" applyFill="1" applyBorder="1" applyAlignment="1">
      <alignment horizontal="center" vertical="center" wrapText="1"/>
    </xf>
    <xf numFmtId="0" fontId="20" fillId="5" borderId="62" xfId="0" applyFont="1" applyFill="1" applyBorder="1" applyAlignment="1">
      <alignment horizontal="center" vertical="center" wrapText="1"/>
    </xf>
    <xf numFmtId="0" fontId="20" fillId="5" borderId="66" xfId="0" applyFont="1" applyFill="1" applyBorder="1" applyAlignment="1" applyProtection="1">
      <alignment horizontal="center" vertical="center" wrapText="1"/>
    </xf>
    <xf numFmtId="0" fontId="20" fillId="5" borderId="60" xfId="0" applyFont="1" applyFill="1" applyBorder="1" applyAlignment="1" applyProtection="1">
      <alignment horizontal="center" vertical="center" wrapText="1"/>
    </xf>
    <xf numFmtId="43" fontId="20" fillId="5" borderId="66" xfId="1" applyFont="1" applyFill="1" applyBorder="1" applyAlignment="1">
      <alignment horizontal="center" vertical="center" wrapText="1"/>
    </xf>
    <xf numFmtId="43" fontId="20" fillId="5" borderId="60" xfId="1" applyFont="1" applyFill="1" applyBorder="1" applyAlignment="1">
      <alignment horizontal="center" vertical="center" wrapText="1"/>
    </xf>
    <xf numFmtId="164" fontId="20" fillId="5" borderId="66" xfId="3" applyFont="1" applyFill="1" applyBorder="1" applyAlignment="1">
      <alignment horizontal="center" vertical="center" wrapText="1"/>
    </xf>
    <xf numFmtId="164" fontId="20" fillId="5" borderId="60" xfId="3" applyFont="1" applyFill="1" applyBorder="1" applyAlignment="1">
      <alignment horizontal="center" vertical="center" wrapText="1"/>
    </xf>
    <xf numFmtId="164" fontId="20" fillId="5" borderId="51" xfId="3" applyFont="1" applyFill="1" applyBorder="1" applyAlignment="1">
      <alignment horizontal="center" vertical="center" wrapText="1"/>
    </xf>
    <xf numFmtId="0" fontId="20" fillId="5" borderId="8" xfId="0" applyFont="1" applyFill="1" applyBorder="1" applyAlignment="1" applyProtection="1">
      <alignment horizontal="left" vertical="center"/>
    </xf>
    <xf numFmtId="0" fontId="20" fillId="5" borderId="9" xfId="0" applyFont="1" applyFill="1" applyBorder="1" applyAlignment="1" applyProtection="1">
      <alignment horizontal="left" vertical="center"/>
    </xf>
    <xf numFmtId="0" fontId="20" fillId="5" borderId="10" xfId="0" applyFont="1" applyFill="1" applyBorder="1" applyAlignment="1" applyProtection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5" borderId="84" xfId="0" applyFont="1" applyFill="1" applyBorder="1" applyAlignment="1">
      <alignment horizontal="center" vertical="center" wrapText="1"/>
    </xf>
    <xf numFmtId="0" fontId="20" fillId="5" borderId="77" xfId="0" applyFont="1" applyFill="1" applyBorder="1" applyAlignment="1">
      <alignment horizontal="center" vertical="center" wrapText="1"/>
    </xf>
    <xf numFmtId="0" fontId="20" fillId="5" borderId="78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 applyProtection="1">
      <alignment horizontal="left"/>
    </xf>
    <xf numFmtId="0" fontId="21" fillId="5" borderId="9" xfId="0" applyFont="1" applyFill="1" applyBorder="1" applyAlignment="1" applyProtection="1">
      <alignment horizontal="left"/>
    </xf>
    <xf numFmtId="0" fontId="21" fillId="5" borderId="10" xfId="0" applyFont="1" applyFill="1" applyBorder="1" applyAlignment="1" applyProtection="1">
      <alignment horizontal="left"/>
    </xf>
    <xf numFmtId="0" fontId="20" fillId="5" borderId="46" xfId="0" applyFont="1" applyFill="1" applyBorder="1" applyAlignment="1" applyProtection="1">
      <alignment horizontal="center" vertical="center" wrapText="1"/>
    </xf>
    <xf numFmtId="0" fontId="20" fillId="5" borderId="47" xfId="0" applyFont="1" applyFill="1" applyBorder="1" applyAlignment="1" applyProtection="1">
      <alignment horizontal="center" vertical="center" wrapText="1"/>
    </xf>
    <xf numFmtId="0" fontId="19" fillId="0" borderId="49" xfId="0" applyFont="1" applyBorder="1" applyAlignment="1" applyProtection="1">
      <alignment horizontal="center" wrapText="1"/>
      <protection locked="0"/>
    </xf>
    <xf numFmtId="0" fontId="19" fillId="0" borderId="50" xfId="0" applyFont="1" applyBorder="1" applyAlignment="1" applyProtection="1">
      <alignment horizontal="center" wrapText="1"/>
      <protection locked="0"/>
    </xf>
    <xf numFmtId="0" fontId="20" fillId="5" borderId="8" xfId="0" applyFont="1" applyFill="1" applyBorder="1" applyAlignment="1">
      <alignment horizontal="left"/>
    </xf>
    <xf numFmtId="0" fontId="20" fillId="5" borderId="9" xfId="0" applyFont="1" applyFill="1" applyBorder="1" applyAlignment="1">
      <alignment horizontal="left"/>
    </xf>
    <xf numFmtId="0" fontId="20" fillId="5" borderId="10" xfId="0" applyFont="1" applyFill="1" applyBorder="1" applyAlignment="1">
      <alignment horizontal="left"/>
    </xf>
    <xf numFmtId="0" fontId="20" fillId="5" borderId="46" xfId="0" applyFont="1" applyFill="1" applyBorder="1" applyAlignment="1" applyProtection="1">
      <alignment horizontal="center" vertical="center"/>
    </xf>
    <xf numFmtId="0" fontId="20" fillId="5" borderId="47" xfId="0" applyFont="1" applyFill="1" applyBorder="1" applyAlignment="1" applyProtection="1">
      <alignment horizontal="center" vertical="center"/>
    </xf>
    <xf numFmtId="0" fontId="20" fillId="5" borderId="71" xfId="0" applyFont="1" applyFill="1" applyBorder="1" applyAlignment="1" applyProtection="1">
      <alignment horizontal="center" vertical="center"/>
    </xf>
    <xf numFmtId="0" fontId="20" fillId="5" borderId="72" xfId="0" applyFont="1" applyFill="1" applyBorder="1" applyAlignment="1" applyProtection="1">
      <alignment horizontal="center" vertical="center"/>
    </xf>
    <xf numFmtId="0" fontId="19" fillId="0" borderId="49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74" xfId="0" applyFont="1" applyBorder="1" applyAlignment="1" applyProtection="1">
      <alignment horizontal="center" vertical="center" shrinkToFit="1"/>
      <protection locked="0"/>
    </xf>
    <xf numFmtId="0" fontId="19" fillId="0" borderId="75" xfId="0" applyFont="1" applyBorder="1" applyAlignment="1" applyProtection="1">
      <alignment horizontal="center" vertical="center" shrinkToFit="1"/>
      <protection locked="0"/>
    </xf>
    <xf numFmtId="0" fontId="21" fillId="5" borderId="63" xfId="0" applyFont="1" applyFill="1" applyBorder="1" applyAlignment="1">
      <alignment horizontal="left" vertical="center" wrapText="1"/>
    </xf>
    <xf numFmtId="0" fontId="21" fillId="5" borderId="64" xfId="0" applyFont="1" applyFill="1" applyBorder="1" applyAlignment="1">
      <alignment horizontal="left" vertical="center" wrapText="1"/>
    </xf>
    <xf numFmtId="0" fontId="21" fillId="5" borderId="65" xfId="0" applyFont="1" applyFill="1" applyBorder="1" applyAlignment="1">
      <alignment horizontal="left" vertical="center" wrapText="1"/>
    </xf>
    <xf numFmtId="0" fontId="19" fillId="0" borderId="45" xfId="0" applyFont="1" applyBorder="1" applyAlignment="1" applyProtection="1">
      <alignment horizontal="center" wrapText="1"/>
      <protection locked="0"/>
    </xf>
    <xf numFmtId="0" fontId="19" fillId="0" borderId="38" xfId="0" applyFont="1" applyBorder="1" applyAlignment="1" applyProtection="1">
      <alignment horizontal="center" wrapText="1"/>
      <protection locked="0"/>
    </xf>
    <xf numFmtId="0" fontId="19" fillId="0" borderId="16" xfId="0" applyFont="1" applyBorder="1" applyAlignment="1" applyProtection="1">
      <alignment horizontal="center" wrapText="1"/>
      <protection locked="0"/>
    </xf>
    <xf numFmtId="0" fontId="19" fillId="0" borderId="79" xfId="0" applyFont="1" applyBorder="1" applyAlignment="1" applyProtection="1">
      <alignment horizontal="center" wrapText="1"/>
      <protection locked="0"/>
    </xf>
    <xf numFmtId="0" fontId="19" fillId="0" borderId="81" xfId="0" applyFont="1" applyBorder="1" applyAlignment="1" applyProtection="1">
      <alignment horizontal="center" wrapText="1"/>
      <protection locked="0"/>
    </xf>
    <xf numFmtId="0" fontId="19" fillId="0" borderId="30" xfId="0" applyFont="1" applyBorder="1" applyAlignment="1" applyProtection="1">
      <alignment horizontal="center" wrapText="1"/>
      <protection locked="0"/>
    </xf>
    <xf numFmtId="0" fontId="20" fillId="5" borderId="44" xfId="0" applyFont="1" applyFill="1" applyBorder="1" applyAlignment="1" applyProtection="1">
      <alignment horizontal="center" vertical="center" wrapText="1"/>
    </xf>
    <xf numFmtId="0" fontId="20" fillId="5" borderId="34" xfId="0" applyFont="1" applyFill="1" applyBorder="1" applyAlignment="1" applyProtection="1">
      <alignment horizontal="center" vertical="center" wrapText="1"/>
    </xf>
    <xf numFmtId="0" fontId="20" fillId="5" borderId="28" xfId="0" applyFont="1" applyFill="1" applyBorder="1" applyAlignment="1" applyProtection="1">
      <alignment horizontal="center" vertical="center" wrapText="1"/>
    </xf>
    <xf numFmtId="0" fontId="19" fillId="0" borderId="52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75" xfId="0" applyFont="1" applyBorder="1" applyAlignment="1" applyProtection="1">
      <alignment horizontal="center" vertical="center"/>
      <protection locked="0"/>
    </xf>
    <xf numFmtId="0" fontId="20" fillId="5" borderId="56" xfId="0" applyFont="1" applyFill="1" applyBorder="1" applyAlignment="1">
      <alignment horizontal="center" vertical="center" wrapText="1"/>
    </xf>
    <xf numFmtId="0" fontId="20" fillId="5" borderId="57" xfId="0" applyFont="1" applyFill="1" applyBorder="1" applyAlignment="1">
      <alignment horizontal="center" vertical="center" wrapText="1"/>
    </xf>
    <xf numFmtId="43" fontId="20" fillId="5" borderId="50" xfId="1" applyFont="1" applyFill="1" applyBorder="1" applyAlignment="1">
      <alignment horizontal="center" vertical="center" wrapText="1"/>
    </xf>
    <xf numFmtId="0" fontId="20" fillId="5" borderId="55" xfId="0" applyFont="1" applyFill="1" applyBorder="1" applyAlignment="1">
      <alignment horizontal="center" vertical="center" wrapText="1"/>
    </xf>
    <xf numFmtId="0" fontId="20" fillId="5" borderId="76" xfId="0" applyFont="1" applyFill="1" applyBorder="1" applyAlignment="1" applyProtection="1">
      <alignment horizontal="center" vertical="center" shrinkToFit="1"/>
      <protection hidden="1"/>
    </xf>
    <xf numFmtId="0" fontId="20" fillId="5" borderId="77" xfId="0" applyFont="1" applyFill="1" applyBorder="1" applyAlignment="1" applyProtection="1">
      <alignment horizontal="center" vertical="center" shrinkToFit="1"/>
      <protection hidden="1"/>
    </xf>
    <xf numFmtId="0" fontId="20" fillId="5" borderId="78" xfId="0" applyFont="1" applyFill="1" applyBorder="1" applyAlignment="1" applyProtection="1">
      <alignment horizontal="center" vertical="center" shrinkToFit="1"/>
      <protection hidden="1"/>
    </xf>
    <xf numFmtId="0" fontId="20" fillId="5" borderId="76" xfId="0" applyFont="1" applyFill="1" applyBorder="1" applyAlignment="1" applyProtection="1">
      <alignment horizontal="center" vertical="center"/>
      <protection hidden="1"/>
    </xf>
    <xf numFmtId="0" fontId="20" fillId="5" borderId="77" xfId="0" applyFont="1" applyFill="1" applyBorder="1" applyAlignment="1" applyProtection="1">
      <alignment horizontal="center" vertical="center"/>
      <protection hidden="1"/>
    </xf>
    <xf numFmtId="0" fontId="20" fillId="5" borderId="78" xfId="0" applyFont="1" applyFill="1" applyBorder="1" applyAlignment="1" applyProtection="1">
      <alignment horizontal="center" vertical="center"/>
      <protection hidden="1"/>
    </xf>
    <xf numFmtId="0" fontId="19" fillId="0" borderId="49" xfId="0" applyFont="1" applyBorder="1" applyAlignment="1" applyProtection="1">
      <alignment horizontal="center" vertical="center" shrinkToFit="1"/>
      <protection locked="0"/>
    </xf>
    <xf numFmtId="0" fontId="19" fillId="0" borderId="50" xfId="0" applyFont="1" applyBorder="1" applyAlignment="1" applyProtection="1">
      <alignment horizontal="center" vertical="center" shrinkToFit="1"/>
      <protection locked="0"/>
    </xf>
    <xf numFmtId="0" fontId="19" fillId="0" borderId="52" xfId="0" applyFont="1" applyBorder="1" applyAlignment="1" applyProtection="1">
      <alignment horizontal="center" vertical="center" shrinkToFit="1"/>
      <protection locked="0"/>
    </xf>
    <xf numFmtId="0" fontId="19" fillId="0" borderId="53" xfId="0" applyFont="1" applyBorder="1" applyAlignment="1" applyProtection="1">
      <alignment horizontal="center" vertical="center" shrinkToFit="1"/>
      <protection locked="0"/>
    </xf>
    <xf numFmtId="0" fontId="20" fillId="5" borderId="49" xfId="0" applyFont="1" applyFill="1" applyBorder="1" applyAlignment="1" applyProtection="1">
      <alignment horizontal="center" vertical="center"/>
    </xf>
    <xf numFmtId="0" fontId="20" fillId="5" borderId="50" xfId="0" applyFont="1" applyFill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0" borderId="38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20" fillId="5" borderId="44" xfId="0" applyFont="1" applyFill="1" applyBorder="1" applyAlignment="1" applyProtection="1">
      <alignment horizontal="center" vertical="center"/>
    </xf>
    <xf numFmtId="0" fontId="20" fillId="5" borderId="34" xfId="0" applyFont="1" applyFill="1" applyBorder="1" applyAlignment="1" applyProtection="1">
      <alignment horizontal="center" vertical="center"/>
    </xf>
    <xf numFmtId="0" fontId="20" fillId="5" borderId="28" xfId="0" applyFont="1" applyFill="1" applyBorder="1" applyAlignment="1" applyProtection="1">
      <alignment horizontal="center" vertical="center"/>
    </xf>
    <xf numFmtId="0" fontId="20" fillId="5" borderId="58" xfId="0" applyFont="1" applyFill="1" applyBorder="1" applyAlignment="1" applyProtection="1">
      <alignment horizontal="center" vertical="center"/>
    </xf>
    <xf numFmtId="0" fontId="20" fillId="5" borderId="35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19" fillId="0" borderId="45" xfId="0" applyFont="1" applyBorder="1" applyAlignment="1" applyProtection="1">
      <alignment horizontal="center" vertical="center" shrinkToFit="1"/>
      <protection locked="0"/>
    </xf>
    <xf numFmtId="164" fontId="20" fillId="5" borderId="36" xfId="3" applyFont="1" applyFill="1" applyBorder="1" applyAlignment="1" applyProtection="1">
      <alignment horizontal="center" vertical="center"/>
    </xf>
    <xf numFmtId="164" fontId="20" fillId="5" borderId="37" xfId="3" applyFont="1" applyFill="1" applyBorder="1" applyAlignment="1" applyProtection="1">
      <alignment horizontal="center" vertical="center"/>
    </xf>
    <xf numFmtId="0" fontId="19" fillId="0" borderId="53" xfId="0" applyFont="1" applyBorder="1" applyAlignment="1" applyProtection="1">
      <alignment horizontal="center" vertical="center" wrapText="1"/>
      <protection locked="0"/>
    </xf>
    <xf numFmtId="0" fontId="21" fillId="5" borderId="46" xfId="0" applyFont="1" applyFill="1" applyBorder="1" applyAlignment="1" applyProtection="1">
      <alignment horizontal="left"/>
    </xf>
    <xf numFmtId="0" fontId="21" fillId="5" borderId="47" xfId="0" applyFont="1" applyFill="1" applyBorder="1" applyAlignment="1" applyProtection="1">
      <alignment horizontal="left"/>
    </xf>
    <xf numFmtId="0" fontId="21" fillId="5" borderId="48" xfId="0" applyFont="1" applyFill="1" applyBorder="1" applyAlignment="1" applyProtection="1">
      <alignment horizontal="left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</xf>
    <xf numFmtId="43" fontId="20" fillId="0" borderId="49" xfId="1" applyFont="1" applyBorder="1" applyAlignment="1" applyProtection="1">
      <alignment horizontal="center" vertical="center" shrinkToFit="1"/>
      <protection hidden="1"/>
    </xf>
    <xf numFmtId="43" fontId="20" fillId="0" borderId="50" xfId="1" applyFont="1" applyBorder="1" applyAlignment="1" applyProtection="1">
      <alignment horizontal="center" vertical="center" shrinkToFit="1"/>
      <protection hidden="1"/>
    </xf>
    <xf numFmtId="43" fontId="19" fillId="0" borderId="79" xfId="1" applyFont="1" applyBorder="1" applyAlignment="1" applyProtection="1">
      <alignment horizontal="center" vertical="center" shrinkToFit="1"/>
      <protection locked="0" hidden="1"/>
    </xf>
    <xf numFmtId="43" fontId="19" fillId="0" borderId="80" xfId="1" applyFont="1" applyBorder="1" applyAlignment="1" applyProtection="1">
      <alignment horizontal="center" vertical="center" shrinkToFit="1"/>
      <protection locked="0" hidden="1"/>
    </xf>
    <xf numFmtId="0" fontId="20" fillId="5" borderId="26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0" fontId="20" fillId="5" borderId="26" xfId="0" applyFont="1" applyFill="1" applyBorder="1" applyAlignment="1" applyProtection="1">
      <alignment horizontal="center" vertical="center"/>
    </xf>
    <xf numFmtId="0" fontId="20" fillId="5" borderId="12" xfId="0" applyFont="1" applyFill="1" applyBorder="1" applyAlignment="1" applyProtection="1">
      <alignment horizontal="center" vertical="center"/>
    </xf>
    <xf numFmtId="43" fontId="20" fillId="5" borderId="26" xfId="1" applyFont="1" applyFill="1" applyBorder="1" applyAlignment="1" applyProtection="1">
      <alignment horizontal="center" vertical="center" wrapText="1"/>
    </xf>
    <xf numFmtId="43" fontId="20" fillId="5" borderId="12" xfId="1" applyFont="1" applyFill="1" applyBorder="1" applyAlignment="1" applyProtection="1">
      <alignment horizontal="center" vertical="center" wrapText="1"/>
    </xf>
    <xf numFmtId="164" fontId="20" fillId="5" borderId="26" xfId="3" applyFont="1" applyFill="1" applyBorder="1" applyAlignment="1" applyProtection="1">
      <alignment horizontal="center" vertical="center"/>
    </xf>
    <xf numFmtId="164" fontId="20" fillId="5" borderId="12" xfId="3" applyFont="1" applyFill="1" applyBorder="1" applyAlignment="1" applyProtection="1">
      <alignment horizontal="center" vertical="center"/>
    </xf>
    <xf numFmtId="43" fontId="20" fillId="0" borderId="49" xfId="1" applyFont="1" applyBorder="1" applyAlignment="1" applyProtection="1">
      <alignment horizontal="center" vertical="center"/>
      <protection hidden="1"/>
    </xf>
    <xf numFmtId="43" fontId="20" fillId="0" borderId="50" xfId="1" applyFont="1" applyBorder="1" applyAlignment="1" applyProtection="1">
      <alignment horizontal="center" vertical="center"/>
      <protection hidden="1"/>
    </xf>
    <xf numFmtId="43" fontId="19" fillId="0" borderId="52" xfId="1" applyFont="1" applyBorder="1" applyAlignment="1" applyProtection="1">
      <alignment horizontal="center" vertical="center"/>
      <protection locked="0" hidden="1"/>
    </xf>
    <xf numFmtId="43" fontId="19" fillId="0" borderId="53" xfId="1" applyFont="1" applyBorder="1" applyAlignment="1" applyProtection="1">
      <alignment horizontal="center" vertical="center"/>
      <protection locked="0" hidden="1"/>
    </xf>
    <xf numFmtId="43" fontId="19" fillId="0" borderId="53" xfId="1" applyFont="1" applyBorder="1" applyAlignment="1" applyProtection="1">
      <alignment horizontal="center" vertical="center" shrinkToFit="1"/>
      <protection locked="0" hidden="1"/>
    </xf>
    <xf numFmtId="0" fontId="21" fillId="5" borderId="1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 applyProtection="1">
      <alignment horizontal="center" vertical="center" wrapText="1"/>
      <protection locked="0"/>
    </xf>
    <xf numFmtId="0" fontId="20" fillId="0" borderId="50" xfId="0" applyFont="1" applyFill="1" applyBorder="1" applyAlignment="1" applyProtection="1">
      <alignment horizontal="center" vertical="center" wrapText="1"/>
      <protection locked="0"/>
    </xf>
    <xf numFmtId="0" fontId="20" fillId="0" borderId="69" xfId="0" applyFont="1" applyFill="1" applyBorder="1" applyAlignment="1" applyProtection="1">
      <alignment horizontal="center" vertical="center" wrapText="1"/>
      <protection locked="0"/>
    </xf>
    <xf numFmtId="0" fontId="20" fillId="0" borderId="66" xfId="0" applyFont="1" applyFill="1" applyBorder="1" applyAlignment="1" applyProtection="1">
      <alignment horizontal="center" vertical="center" wrapText="1"/>
      <protection locked="0"/>
    </xf>
    <xf numFmtId="0" fontId="20" fillId="5" borderId="8" xfId="0" applyFont="1" applyFill="1" applyBorder="1" applyAlignment="1" applyProtection="1">
      <alignment vertical="center"/>
    </xf>
    <xf numFmtId="0" fontId="20" fillId="5" borderId="9" xfId="0" applyFont="1" applyFill="1" applyBorder="1" applyAlignment="1" applyProtection="1">
      <alignment vertical="center"/>
    </xf>
    <xf numFmtId="0" fontId="20" fillId="5" borderId="10" xfId="0" applyFont="1" applyFill="1" applyBorder="1" applyAlignment="1" applyProtection="1">
      <alignment vertical="center"/>
    </xf>
    <xf numFmtId="0" fontId="21" fillId="5" borderId="82" xfId="0" applyFont="1" applyFill="1" applyBorder="1" applyAlignment="1" applyProtection="1">
      <alignment horizontal="center" vertical="center"/>
      <protection hidden="1"/>
    </xf>
    <xf numFmtId="0" fontId="21" fillId="5" borderId="83" xfId="0" applyFont="1" applyFill="1" applyBorder="1" applyAlignment="1" applyProtection="1">
      <alignment horizontal="center" vertical="center"/>
      <protection hidden="1"/>
    </xf>
    <xf numFmtId="0" fontId="20" fillId="5" borderId="8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70" xfId="0" applyFont="1" applyFill="1" applyBorder="1" applyAlignment="1">
      <alignment horizontal="left" vertical="center" wrapText="1"/>
    </xf>
    <xf numFmtId="0" fontId="20" fillId="5" borderId="27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vertical="center" shrinkToFit="1"/>
      <protection locked="0"/>
    </xf>
    <xf numFmtId="0" fontId="7" fillId="0" borderId="30" xfId="0" applyFont="1" applyBorder="1" applyAlignment="1" applyProtection="1">
      <alignment vertical="center" shrinkToFit="1"/>
      <protection locked="0"/>
    </xf>
    <xf numFmtId="0" fontId="20" fillId="5" borderId="52" xfId="0" applyFont="1" applyFill="1" applyBorder="1" applyAlignment="1" applyProtection="1">
      <alignment horizontal="left" vertical="center" shrinkToFit="1"/>
    </xf>
    <xf numFmtId="0" fontId="20" fillId="5" borderId="53" xfId="0" applyFont="1" applyFill="1" applyBorder="1" applyAlignment="1" applyProtection="1">
      <alignment horizontal="left" vertical="center" shrinkToFit="1"/>
    </xf>
    <xf numFmtId="43" fontId="19" fillId="0" borderId="53" xfId="3" applyNumberFormat="1" applyFont="1" applyBorder="1" applyAlignment="1" applyProtection="1">
      <alignment horizontal="center" vertical="center" wrapText="1"/>
    </xf>
    <xf numFmtId="43" fontId="19" fillId="0" borderId="50" xfId="3" applyNumberFormat="1" applyFont="1" applyBorder="1" applyAlignment="1" applyProtection="1">
      <alignment horizontal="center" vertical="center"/>
      <protection locked="0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22833</xdr:colOff>
      <xdr:row>0</xdr:row>
      <xdr:rowOff>0</xdr:rowOff>
    </xdr:from>
    <xdr:to>
      <xdr:col>11</xdr:col>
      <xdr:colOff>733424</xdr:colOff>
      <xdr:row>5</xdr:row>
      <xdr:rowOff>159546</xdr:rowOff>
    </xdr:to>
    <xdr:pic>
      <xdr:nvPicPr>
        <xdr:cNvPr id="2" name="Imagem 1" descr="Marca UFG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42883" y="0"/>
          <a:ext cx="710591" cy="11120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28575</xdr:rowOff>
    </xdr:from>
    <xdr:to>
      <xdr:col>1</xdr:col>
      <xdr:colOff>371475</xdr:colOff>
      <xdr:row>4</xdr:row>
      <xdr:rowOff>169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5"/>
          <a:ext cx="742950" cy="733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7" tint="-0.249977111117893"/>
  </sheetPr>
  <dimension ref="A1:J66"/>
  <sheetViews>
    <sheetView showGridLines="0" tabSelected="1" zoomScaleNormal="100" zoomScalePageLayoutView="60" workbookViewId="0">
      <selection activeCell="F12" sqref="F12"/>
    </sheetView>
  </sheetViews>
  <sheetFormatPr defaultColWidth="9.109375" defaultRowHeight="13.2" x14ac:dyDescent="0.25"/>
  <cols>
    <col min="1" max="1" width="7.6640625" style="80" customWidth="1"/>
    <col min="2" max="2" width="34.44140625" style="80" customWidth="1"/>
    <col min="3" max="3" width="11" style="80" customWidth="1"/>
    <col min="4" max="4" width="16.44140625" style="80" customWidth="1"/>
    <col min="5" max="5" width="10.44140625" style="80" customWidth="1"/>
    <col min="6" max="6" width="17" style="119" bestFit="1" customWidth="1"/>
    <col min="7" max="9" width="9.109375" style="80"/>
    <col min="10" max="10" width="9.109375" style="103"/>
    <col min="11" max="16384" width="9.109375" style="80"/>
  </cols>
  <sheetData>
    <row r="1" spans="1:10" x14ac:dyDescent="0.25">
      <c r="A1" s="270" t="s">
        <v>4</v>
      </c>
      <c r="B1" s="270"/>
      <c r="C1" s="270"/>
      <c r="D1" s="270"/>
      <c r="E1" s="270"/>
      <c r="F1" s="270"/>
      <c r="G1" s="270"/>
    </row>
    <row r="2" spans="1:10" x14ac:dyDescent="0.25">
      <c r="J2" s="115"/>
    </row>
    <row r="3" spans="1:10" x14ac:dyDescent="0.25">
      <c r="A3" s="90"/>
      <c r="B3" s="112"/>
      <c r="C3" s="112"/>
      <c r="D3" s="112"/>
      <c r="E3" s="85"/>
      <c r="F3" s="120"/>
      <c r="G3" s="113"/>
      <c r="J3" s="115"/>
    </row>
    <row r="4" spans="1:10" x14ac:dyDescent="0.25">
      <c r="B4" s="269" t="s">
        <v>31</v>
      </c>
      <c r="C4" s="269"/>
      <c r="D4" s="269"/>
      <c r="E4" s="269"/>
      <c r="F4" s="121" t="s">
        <v>32</v>
      </c>
      <c r="J4" s="115"/>
    </row>
    <row r="5" spans="1:10" x14ac:dyDescent="0.25">
      <c r="B5" s="258" t="s">
        <v>36</v>
      </c>
      <c r="C5" s="258"/>
      <c r="D5" s="258"/>
      <c r="E5" s="258"/>
      <c r="F5" s="122">
        <f>F7+F8</f>
        <v>0</v>
      </c>
      <c r="J5" s="115">
        <v>0.08</v>
      </c>
    </row>
    <row r="6" spans="1:10" x14ac:dyDescent="0.25">
      <c r="B6" s="206" t="s">
        <v>110</v>
      </c>
      <c r="C6" s="117"/>
      <c r="D6" s="207"/>
      <c r="E6" s="208"/>
      <c r="F6" s="209"/>
      <c r="J6" s="115">
        <v>0.09</v>
      </c>
    </row>
    <row r="7" spans="1:10" x14ac:dyDescent="0.25">
      <c r="B7" s="114" t="s">
        <v>49</v>
      </c>
      <c r="C7" s="117"/>
      <c r="D7" s="114" t="s">
        <v>50</v>
      </c>
      <c r="E7" s="118"/>
      <c r="F7" s="116">
        <f t="shared" ref="F7" si="0">C7*E7</f>
        <v>0</v>
      </c>
      <c r="J7" s="115">
        <v>0.1</v>
      </c>
    </row>
    <row r="8" spans="1:10" x14ac:dyDescent="0.25">
      <c r="B8" s="114" t="s">
        <v>51</v>
      </c>
      <c r="C8" s="117"/>
      <c r="D8" s="114" t="s">
        <v>52</v>
      </c>
      <c r="E8" s="118"/>
      <c r="F8" s="116">
        <f>E8*C8*C7</f>
        <v>0</v>
      </c>
      <c r="J8" s="115">
        <v>0.11</v>
      </c>
    </row>
    <row r="9" spans="1:10" x14ac:dyDescent="0.25">
      <c r="B9" s="259"/>
      <c r="C9" s="259"/>
      <c r="D9" s="259"/>
      <c r="E9" s="259"/>
      <c r="F9" s="116"/>
      <c r="J9" s="115">
        <v>0.12</v>
      </c>
    </row>
    <row r="10" spans="1:10" x14ac:dyDescent="0.25">
      <c r="B10" s="258" t="s">
        <v>33</v>
      </c>
      <c r="C10" s="258"/>
      <c r="D10" s="258"/>
      <c r="E10" s="258"/>
      <c r="F10" s="123">
        <f>F11+F14+F17+F26+F37+F57</f>
        <v>0</v>
      </c>
      <c r="J10" s="115">
        <v>0.13</v>
      </c>
    </row>
    <row r="11" spans="1:10" x14ac:dyDescent="0.25">
      <c r="B11" s="268" t="s">
        <v>53</v>
      </c>
      <c r="C11" s="268"/>
      <c r="D11" s="268"/>
      <c r="E11" s="268"/>
      <c r="F11" s="124">
        <f>SUM(F12:F12)</f>
        <v>0</v>
      </c>
      <c r="J11" s="115">
        <v>0.14000000000000001</v>
      </c>
    </row>
    <row r="12" spans="1:10" x14ac:dyDescent="0.25">
      <c r="B12" s="264" t="s">
        <v>61</v>
      </c>
      <c r="C12" s="264"/>
      <c r="D12" s="264"/>
      <c r="E12" s="264"/>
      <c r="F12" s="118"/>
      <c r="J12" s="115">
        <v>0.15</v>
      </c>
    </row>
    <row r="13" spans="1:10" x14ac:dyDescent="0.25">
      <c r="B13" s="274"/>
      <c r="C13" s="274"/>
      <c r="D13" s="274"/>
      <c r="E13" s="274"/>
      <c r="F13" s="116"/>
      <c r="J13" s="115">
        <v>0.16</v>
      </c>
    </row>
    <row r="14" spans="1:10" x14ac:dyDescent="0.25">
      <c r="B14" s="268" t="s">
        <v>54</v>
      </c>
      <c r="C14" s="268"/>
      <c r="D14" s="268"/>
      <c r="E14" s="268"/>
      <c r="F14" s="124">
        <f>SUM(F15:F15)</f>
        <v>0</v>
      </c>
      <c r="J14" s="115">
        <v>0.17</v>
      </c>
    </row>
    <row r="15" spans="1:10" x14ac:dyDescent="0.25">
      <c r="B15" s="264" t="s">
        <v>62</v>
      </c>
      <c r="C15" s="264"/>
      <c r="D15" s="264"/>
      <c r="E15" s="264"/>
      <c r="F15" s="118"/>
      <c r="J15" s="115">
        <v>0.18</v>
      </c>
    </row>
    <row r="16" spans="1:10" x14ac:dyDescent="0.25">
      <c r="B16" s="274"/>
      <c r="C16" s="274"/>
      <c r="D16" s="274"/>
      <c r="E16" s="274"/>
      <c r="F16" s="116"/>
      <c r="J16" s="115">
        <v>0.19</v>
      </c>
    </row>
    <row r="17" spans="2:10" s="109" customFormat="1" x14ac:dyDescent="0.25">
      <c r="B17" s="268" t="s">
        <v>63</v>
      </c>
      <c r="C17" s="268"/>
      <c r="D17" s="268"/>
      <c r="E17" s="268"/>
      <c r="F17" s="124">
        <f>SUM(F18:F24)</f>
        <v>0</v>
      </c>
      <c r="J17" s="115">
        <v>0.2</v>
      </c>
    </row>
    <row r="18" spans="2:10" x14ac:dyDescent="0.25">
      <c r="B18" s="264" t="s">
        <v>55</v>
      </c>
      <c r="C18" s="264"/>
      <c r="D18" s="264"/>
      <c r="E18" s="264"/>
      <c r="F18" s="118"/>
      <c r="J18" s="115">
        <v>0.21</v>
      </c>
    </row>
    <row r="19" spans="2:10" x14ac:dyDescent="0.25">
      <c r="B19" s="264" t="s">
        <v>56</v>
      </c>
      <c r="C19" s="264"/>
      <c r="D19" s="264"/>
      <c r="E19" s="264"/>
      <c r="F19" s="118"/>
      <c r="J19" s="115">
        <v>0.22</v>
      </c>
    </row>
    <row r="20" spans="2:10" x14ac:dyDescent="0.25">
      <c r="B20" s="264" t="s">
        <v>60</v>
      </c>
      <c r="C20" s="264"/>
      <c r="D20" s="264"/>
      <c r="E20" s="264"/>
      <c r="F20" s="118"/>
      <c r="J20" s="115">
        <v>0.23</v>
      </c>
    </row>
    <row r="21" spans="2:10" x14ac:dyDescent="0.25">
      <c r="B21" s="264" t="s">
        <v>57</v>
      </c>
      <c r="C21" s="264"/>
      <c r="D21" s="264"/>
      <c r="E21" s="264"/>
      <c r="F21" s="118"/>
      <c r="J21" s="115">
        <v>0.24</v>
      </c>
    </row>
    <row r="22" spans="2:10" x14ac:dyDescent="0.25">
      <c r="B22" s="264" t="s">
        <v>58</v>
      </c>
      <c r="C22" s="264"/>
      <c r="D22" s="264"/>
      <c r="E22" s="264"/>
      <c r="F22" s="118"/>
      <c r="J22" s="115">
        <v>0.25</v>
      </c>
    </row>
    <row r="23" spans="2:10" x14ac:dyDescent="0.25">
      <c r="B23" s="264" t="s">
        <v>59</v>
      </c>
      <c r="C23" s="264"/>
      <c r="D23" s="264"/>
      <c r="E23" s="264"/>
      <c r="F23" s="118"/>
      <c r="J23" s="115">
        <v>0.26</v>
      </c>
    </row>
    <row r="24" spans="2:10" x14ac:dyDescent="0.25">
      <c r="B24" s="264" t="s">
        <v>112</v>
      </c>
      <c r="C24" s="264"/>
      <c r="D24" s="264"/>
      <c r="E24" s="264"/>
      <c r="F24" s="118"/>
      <c r="J24" s="115">
        <v>0.27</v>
      </c>
    </row>
    <row r="25" spans="2:10" x14ac:dyDescent="0.25">
      <c r="B25" s="274"/>
      <c r="C25" s="274"/>
      <c r="D25" s="274"/>
      <c r="E25" s="274"/>
      <c r="F25" s="116"/>
      <c r="J25" s="115">
        <v>0.28000000000000003</v>
      </c>
    </row>
    <row r="26" spans="2:10" x14ac:dyDescent="0.25">
      <c r="B26" s="268" t="s">
        <v>64</v>
      </c>
      <c r="C26" s="268"/>
      <c r="D26" s="268"/>
      <c r="E26" s="268"/>
      <c r="F26" s="124">
        <f>SUM(F27:F35)</f>
        <v>0</v>
      </c>
      <c r="J26" s="115"/>
    </row>
    <row r="27" spans="2:10" x14ac:dyDescent="0.25">
      <c r="B27" s="264" t="s">
        <v>65</v>
      </c>
      <c r="C27" s="264"/>
      <c r="D27" s="264"/>
      <c r="E27" s="264"/>
      <c r="F27" s="118"/>
      <c r="J27" s="115"/>
    </row>
    <row r="28" spans="2:10" x14ac:dyDescent="0.25">
      <c r="B28" s="264" t="s">
        <v>66</v>
      </c>
      <c r="C28" s="264"/>
      <c r="D28" s="264"/>
      <c r="E28" s="264"/>
      <c r="F28" s="118"/>
      <c r="J28" s="115"/>
    </row>
    <row r="29" spans="2:10" x14ac:dyDescent="0.25">
      <c r="B29" s="264" t="s">
        <v>67</v>
      </c>
      <c r="C29" s="264"/>
      <c r="D29" s="264"/>
      <c r="E29" s="264"/>
      <c r="F29" s="118"/>
      <c r="J29" s="115"/>
    </row>
    <row r="30" spans="2:10" x14ac:dyDescent="0.25">
      <c r="B30" s="264" t="s">
        <v>41</v>
      </c>
      <c r="C30" s="264"/>
      <c r="D30" s="264"/>
      <c r="E30" s="264"/>
      <c r="F30" s="118"/>
      <c r="J30" s="115"/>
    </row>
    <row r="31" spans="2:10" x14ac:dyDescent="0.25">
      <c r="B31" s="264" t="s">
        <v>68</v>
      </c>
      <c r="C31" s="264"/>
      <c r="D31" s="264"/>
      <c r="E31" s="264"/>
      <c r="F31" s="118"/>
      <c r="J31" s="115"/>
    </row>
    <row r="32" spans="2:10" x14ac:dyDescent="0.25">
      <c r="B32" s="264" t="s">
        <v>69</v>
      </c>
      <c r="C32" s="264"/>
      <c r="D32" s="264"/>
      <c r="E32" s="264"/>
      <c r="F32" s="118"/>
      <c r="J32" s="115"/>
    </row>
    <row r="33" spans="2:10" x14ac:dyDescent="0.25">
      <c r="B33" s="264" t="s">
        <v>122</v>
      </c>
      <c r="C33" s="264"/>
      <c r="D33" s="264"/>
      <c r="E33" s="264"/>
      <c r="F33" s="210">
        <f>F5*0.08</f>
        <v>0</v>
      </c>
      <c r="J33" s="115"/>
    </row>
    <row r="34" spans="2:10" x14ac:dyDescent="0.25">
      <c r="B34" s="252" t="s">
        <v>113</v>
      </c>
      <c r="C34" s="253"/>
      <c r="D34" s="253"/>
      <c r="E34" s="254"/>
      <c r="F34" s="210">
        <f>((C7*C8)+C7)*4.5</f>
        <v>0</v>
      </c>
      <c r="J34" s="115"/>
    </row>
    <row r="35" spans="2:10" x14ac:dyDescent="0.25">
      <c r="B35" s="264" t="s">
        <v>111</v>
      </c>
      <c r="C35" s="264"/>
      <c r="D35" s="264"/>
      <c r="E35" s="264"/>
      <c r="F35" s="118"/>
      <c r="J35" s="115"/>
    </row>
    <row r="36" spans="2:10" x14ac:dyDescent="0.25">
      <c r="B36" s="260"/>
      <c r="C36" s="260"/>
      <c r="D36" s="260"/>
      <c r="E36" s="260"/>
      <c r="F36" s="116"/>
      <c r="J36" s="115"/>
    </row>
    <row r="37" spans="2:10" x14ac:dyDescent="0.25">
      <c r="B37" s="268" t="s">
        <v>95</v>
      </c>
      <c r="C37" s="268"/>
      <c r="D37" s="268"/>
      <c r="E37" s="268"/>
      <c r="F37" s="124">
        <f>SUM(F38:F56)</f>
        <v>0</v>
      </c>
      <c r="J37" s="115"/>
    </row>
    <row r="38" spans="2:10" x14ac:dyDescent="0.25">
      <c r="B38" s="264" t="s">
        <v>16</v>
      </c>
      <c r="C38" s="264"/>
      <c r="D38" s="264"/>
      <c r="E38" s="264"/>
      <c r="F38" s="210">
        <f>'Anexo II'!M20</f>
        <v>0</v>
      </c>
      <c r="J38" s="115"/>
    </row>
    <row r="39" spans="2:10" x14ac:dyDescent="0.25">
      <c r="B39" s="264" t="s">
        <v>70</v>
      </c>
      <c r="C39" s="264"/>
      <c r="D39" s="264"/>
      <c r="E39" s="264"/>
      <c r="F39" s="210">
        <f>'Anexo II'!M21</f>
        <v>0</v>
      </c>
      <c r="J39" s="115"/>
    </row>
    <row r="40" spans="2:10" x14ac:dyDescent="0.25">
      <c r="B40" s="264" t="s">
        <v>71</v>
      </c>
      <c r="C40" s="264"/>
      <c r="D40" s="264"/>
      <c r="E40" s="264"/>
      <c r="F40" s="210">
        <f>'Anexo II'!M48</f>
        <v>0</v>
      </c>
      <c r="J40" s="115"/>
    </row>
    <row r="41" spans="2:10" x14ac:dyDescent="0.25">
      <c r="B41" s="264" t="s">
        <v>128</v>
      </c>
      <c r="C41" s="264"/>
      <c r="D41" s="264"/>
      <c r="E41" s="264"/>
      <c r="F41" s="210">
        <f>'Anexo II'!L72</f>
        <v>0</v>
      </c>
      <c r="J41" s="115"/>
    </row>
    <row r="42" spans="2:10" x14ac:dyDescent="0.25">
      <c r="B42" s="252" t="s">
        <v>125</v>
      </c>
      <c r="C42" s="253"/>
      <c r="D42" s="253"/>
      <c r="E42" s="254"/>
      <c r="F42" s="210">
        <f>'Anexo II'!K83</f>
        <v>0</v>
      </c>
      <c r="J42" s="115"/>
    </row>
    <row r="43" spans="2:10" x14ac:dyDescent="0.25">
      <c r="B43" s="264" t="s">
        <v>91</v>
      </c>
      <c r="C43" s="264"/>
      <c r="D43" s="264"/>
      <c r="E43" s="264"/>
      <c r="F43" s="210">
        <f>'Anexo II'!M97</f>
        <v>0</v>
      </c>
      <c r="J43" s="115"/>
    </row>
    <row r="44" spans="2:10" x14ac:dyDescent="0.25">
      <c r="B44" s="252" t="s">
        <v>135</v>
      </c>
      <c r="C44" s="253"/>
      <c r="D44" s="253"/>
      <c r="E44" s="254"/>
      <c r="F44" s="210">
        <f>'Anexo II'!M123</f>
        <v>0</v>
      </c>
      <c r="J44" s="115"/>
    </row>
    <row r="45" spans="2:10" x14ac:dyDescent="0.25">
      <c r="B45" s="252" t="s">
        <v>134</v>
      </c>
      <c r="C45" s="253"/>
      <c r="D45" s="253"/>
      <c r="E45" s="254"/>
      <c r="F45" s="210">
        <f>'Anexo II'!M136</f>
        <v>0</v>
      </c>
      <c r="J45" s="115"/>
    </row>
    <row r="46" spans="2:10" x14ac:dyDescent="0.25">
      <c r="B46" s="264" t="s">
        <v>72</v>
      </c>
      <c r="C46" s="264"/>
      <c r="D46" s="264"/>
      <c r="E46" s="264"/>
      <c r="F46" s="210">
        <f>'Anexo II'!M155</f>
        <v>0</v>
      </c>
      <c r="J46" s="115"/>
    </row>
    <row r="47" spans="2:10" x14ac:dyDescent="0.25">
      <c r="B47" s="264" t="s">
        <v>127</v>
      </c>
      <c r="C47" s="264"/>
      <c r="D47" s="264"/>
      <c r="E47" s="264"/>
      <c r="F47" s="210">
        <f>'Anexo II'!L182</f>
        <v>0</v>
      </c>
      <c r="J47" s="115"/>
    </row>
    <row r="48" spans="2:10" x14ac:dyDescent="0.25">
      <c r="B48" s="255" t="s">
        <v>126</v>
      </c>
      <c r="C48" s="256"/>
      <c r="D48" s="256"/>
      <c r="E48" s="257"/>
      <c r="F48" s="210">
        <f>'Anexo II'!L193</f>
        <v>0</v>
      </c>
    </row>
    <row r="49" spans="2:6" x14ac:dyDescent="0.25">
      <c r="B49" s="264" t="s">
        <v>92</v>
      </c>
      <c r="C49" s="264"/>
      <c r="D49" s="264"/>
      <c r="E49" s="264"/>
      <c r="F49" s="210">
        <f>'Anexo II'!M213</f>
        <v>0</v>
      </c>
    </row>
    <row r="50" spans="2:6" x14ac:dyDescent="0.25">
      <c r="B50" s="264" t="s">
        <v>136</v>
      </c>
      <c r="C50" s="264"/>
      <c r="D50" s="264"/>
      <c r="E50" s="264"/>
      <c r="F50" s="210">
        <f>'Anexo II'!M226</f>
        <v>0</v>
      </c>
    </row>
    <row r="51" spans="2:6" x14ac:dyDescent="0.25">
      <c r="B51" s="252" t="s">
        <v>129</v>
      </c>
      <c r="C51" s="253"/>
      <c r="D51" s="253"/>
      <c r="E51" s="254"/>
      <c r="F51" s="210">
        <f>'Anexo II'!M110</f>
        <v>0</v>
      </c>
    </row>
    <row r="52" spans="2:6" x14ac:dyDescent="0.25">
      <c r="B52" s="264" t="s">
        <v>96</v>
      </c>
      <c r="C52" s="264"/>
      <c r="D52" s="264"/>
      <c r="E52" s="264"/>
      <c r="F52" s="210">
        <f>'Anexo II'!M238</f>
        <v>0</v>
      </c>
    </row>
    <row r="53" spans="2:6" x14ac:dyDescent="0.25">
      <c r="B53" s="264" t="s">
        <v>97</v>
      </c>
      <c r="C53" s="264"/>
      <c r="D53" s="264"/>
      <c r="E53" s="264"/>
      <c r="F53" s="210">
        <f>F52*0.83</f>
        <v>0</v>
      </c>
    </row>
    <row r="54" spans="2:6" x14ac:dyDescent="0.25">
      <c r="B54" s="252" t="s">
        <v>112</v>
      </c>
      <c r="C54" s="253"/>
      <c r="D54" s="253"/>
      <c r="E54" s="254"/>
      <c r="F54" s="118"/>
    </row>
    <row r="55" spans="2:6" x14ac:dyDescent="0.25">
      <c r="B55" s="252"/>
      <c r="C55" s="253"/>
      <c r="D55" s="253"/>
      <c r="E55" s="254"/>
      <c r="F55" s="116"/>
    </row>
    <row r="56" spans="2:6" x14ac:dyDescent="0.25">
      <c r="B56" s="255"/>
      <c r="C56" s="256"/>
      <c r="D56" s="256"/>
      <c r="E56" s="257"/>
      <c r="F56" s="116"/>
    </row>
    <row r="57" spans="2:6" x14ac:dyDescent="0.25">
      <c r="B57" s="262" t="s">
        <v>78</v>
      </c>
      <c r="C57" s="262"/>
      <c r="D57" s="262"/>
      <c r="E57" s="262"/>
      <c r="F57" s="124">
        <f>SUM(F58:F60)</f>
        <v>0</v>
      </c>
    </row>
    <row r="58" spans="2:6" x14ac:dyDescent="0.25">
      <c r="B58" s="260" t="s">
        <v>73</v>
      </c>
      <c r="C58" s="260"/>
      <c r="D58" s="260"/>
      <c r="E58" s="260"/>
      <c r="F58" s="118"/>
    </row>
    <row r="59" spans="2:6" x14ac:dyDescent="0.25">
      <c r="B59" s="261" t="s">
        <v>74</v>
      </c>
      <c r="C59" s="261"/>
      <c r="D59" s="261"/>
      <c r="E59" s="261"/>
      <c r="F59" s="118"/>
    </row>
    <row r="60" spans="2:6" x14ac:dyDescent="0.25">
      <c r="B60" s="260"/>
      <c r="C60" s="260"/>
      <c r="D60" s="260"/>
      <c r="E60" s="260"/>
      <c r="F60" s="116"/>
    </row>
    <row r="61" spans="2:6" x14ac:dyDescent="0.25">
      <c r="B61" s="265" t="s">
        <v>77</v>
      </c>
      <c r="C61" s="266"/>
      <c r="D61" s="266"/>
      <c r="E61" s="267"/>
      <c r="F61" s="124">
        <f>SUM(F62:F64)</f>
        <v>0</v>
      </c>
    </row>
    <row r="62" spans="2:6" x14ac:dyDescent="0.25">
      <c r="B62" s="263" t="s">
        <v>76</v>
      </c>
      <c r="C62" s="263"/>
      <c r="D62" s="263"/>
      <c r="E62" s="110">
        <v>0.08</v>
      </c>
      <c r="F62" s="210">
        <f>F5*E62</f>
        <v>0</v>
      </c>
    </row>
    <row r="63" spans="2:6" x14ac:dyDescent="0.25">
      <c r="B63" s="263" t="s">
        <v>75</v>
      </c>
      <c r="C63" s="263"/>
      <c r="D63" s="263"/>
      <c r="E63" s="111">
        <v>0.08</v>
      </c>
      <c r="F63" s="210">
        <f>F5*E63</f>
        <v>0</v>
      </c>
    </row>
    <row r="64" spans="2:6" x14ac:dyDescent="0.25">
      <c r="B64" s="264" t="s">
        <v>109</v>
      </c>
      <c r="C64" s="264"/>
      <c r="D64" s="264"/>
      <c r="E64" s="264"/>
      <c r="F64" s="210">
        <f>C6*32</f>
        <v>0</v>
      </c>
    </row>
    <row r="65" spans="2:6" x14ac:dyDescent="0.25">
      <c r="B65" s="260"/>
      <c r="C65" s="260"/>
      <c r="D65" s="260"/>
      <c r="E65" s="260"/>
      <c r="F65" s="116"/>
    </row>
    <row r="66" spans="2:6" x14ac:dyDescent="0.25">
      <c r="B66" s="271" t="s">
        <v>34</v>
      </c>
      <c r="C66" s="272"/>
      <c r="D66" s="272"/>
      <c r="E66" s="273"/>
      <c r="F66" s="125">
        <f>F5-F10-F61</f>
        <v>0</v>
      </c>
    </row>
  </sheetData>
  <sheetProtection algorithmName="SHA-512" hashValue="zyX0qDFAXyUQivuDkNWMIx0CBYfB0WdfmGlqqL+APaeIP51DSedLudXFA0uO1aNmD0X0IyV5jf4430Hqmt1wcw==" saltValue="Jxnepot8okzQ5u5FYAG0Hw==" spinCount="100000" sheet="1" objects="1" scenarios="1" selectLockedCells="1"/>
  <protectedRanges>
    <protectedRange algorithmName="SHA-512" hashValue="1M/lTI932nMTiIn6YPhEFXf5el2hZ8O/ZL3jmJrLjx97c4ncQNJttd8JitxQ7SjzaL7Zi7c1ueonGHzi+NqtSg==" saltValue="CYPypZLnJisQK6fbyu1NZA==" spinCount="100000" sqref="E7:E8" name="Intervalo2"/>
    <protectedRange algorithmName="SHA-512" hashValue="Nk7xMCOGhhMMkaEyIr6BsVWHd4V/wenLEpMt+70ocgU+I35pLLL/8zphOLSWOpsxcHII9VLLPM6j9kmEYoa4Hg==" saltValue="4g+zcVEgUKiGaJcax4L4WQ==" spinCount="100000" sqref="C7:C8" name="Intervalo1"/>
  </protectedRanges>
  <mergeCells count="61">
    <mergeCell ref="B34:E34"/>
    <mergeCell ref="B4:E4"/>
    <mergeCell ref="A1:G1"/>
    <mergeCell ref="B66:E66"/>
    <mergeCell ref="B52:E52"/>
    <mergeCell ref="B53:E53"/>
    <mergeCell ref="B54:E54"/>
    <mergeCell ref="B55:E55"/>
    <mergeCell ref="B16:E16"/>
    <mergeCell ref="B17:E17"/>
    <mergeCell ref="B23:E23"/>
    <mergeCell ref="B25:E25"/>
    <mergeCell ref="B11:E11"/>
    <mergeCell ref="B12:E12"/>
    <mergeCell ref="B13:E13"/>
    <mergeCell ref="B14:E14"/>
    <mergeCell ref="B28:E28"/>
    <mergeCell ref="B18:E18"/>
    <mergeCell ref="B19:E19"/>
    <mergeCell ref="B20:E20"/>
    <mergeCell ref="B21:E21"/>
    <mergeCell ref="B22:E22"/>
    <mergeCell ref="B24:E24"/>
    <mergeCell ref="B26:E26"/>
    <mergeCell ref="B56:E56"/>
    <mergeCell ref="B36:E36"/>
    <mergeCell ref="B63:D63"/>
    <mergeCell ref="B62:D62"/>
    <mergeCell ref="B64:E64"/>
    <mergeCell ref="B61:E61"/>
    <mergeCell ref="B46:E46"/>
    <mergeCell ref="B41:E41"/>
    <mergeCell ref="B47:E47"/>
    <mergeCell ref="B43:E43"/>
    <mergeCell ref="B50:E50"/>
    <mergeCell ref="B49:E49"/>
    <mergeCell ref="B45:E45"/>
    <mergeCell ref="B37:E37"/>
    <mergeCell ref="B38:E38"/>
    <mergeCell ref="B39:E39"/>
    <mergeCell ref="B65:E65"/>
    <mergeCell ref="B60:E60"/>
    <mergeCell ref="B59:E59"/>
    <mergeCell ref="B58:E58"/>
    <mergeCell ref="B57:E57"/>
    <mergeCell ref="B42:E42"/>
    <mergeCell ref="B48:E48"/>
    <mergeCell ref="B51:E51"/>
    <mergeCell ref="B44:E44"/>
    <mergeCell ref="B5:E5"/>
    <mergeCell ref="B9:E9"/>
    <mergeCell ref="B10:E10"/>
    <mergeCell ref="B35:E35"/>
    <mergeCell ref="B40:E40"/>
    <mergeCell ref="B29:E29"/>
    <mergeCell ref="B30:E30"/>
    <mergeCell ref="B31:E31"/>
    <mergeCell ref="B32:E32"/>
    <mergeCell ref="B33:E33"/>
    <mergeCell ref="B15:E15"/>
    <mergeCell ref="B27:E27"/>
  </mergeCells>
  <dataValidations count="1">
    <dataValidation type="list" allowBlank="1" showInputMessage="1" showErrorMessage="1" sqref="E63">
      <formula1>$J$5:$J$25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7" tint="0.59999389629810485"/>
  </sheetPr>
  <dimension ref="A1:AB241"/>
  <sheetViews>
    <sheetView showGridLines="0" zoomScale="80" zoomScaleNormal="80" zoomScaleSheetLayoutView="80" workbookViewId="0">
      <selection activeCell="A6" sqref="A6:B6"/>
    </sheetView>
  </sheetViews>
  <sheetFormatPr defaultColWidth="9.109375" defaultRowHeight="13.2" x14ac:dyDescent="0.25"/>
  <cols>
    <col min="1" max="1" width="7.5546875" style="80" bestFit="1" customWidth="1"/>
    <col min="2" max="2" width="7.6640625" style="80" bestFit="1" customWidth="1"/>
    <col min="3" max="3" width="5.6640625" style="80" bestFit="1" customWidth="1"/>
    <col min="4" max="4" width="9" style="80" bestFit="1" customWidth="1"/>
    <col min="5" max="5" width="12.109375" style="80" bestFit="1" customWidth="1"/>
    <col min="6" max="6" width="18.44140625" style="85" customWidth="1"/>
    <col min="7" max="7" width="21.88671875" style="85" bestFit="1" customWidth="1"/>
    <col min="8" max="8" width="23.33203125" style="85" bestFit="1" customWidth="1"/>
    <col min="9" max="9" width="19.109375" style="85" bestFit="1" customWidth="1"/>
    <col min="10" max="10" width="19.33203125" style="85" bestFit="1" customWidth="1"/>
    <col min="11" max="11" width="18.44140625" style="142" customWidth="1"/>
    <col min="12" max="12" width="16.5546875" style="132" customWidth="1"/>
    <col min="13" max="13" width="15" style="132" customWidth="1"/>
    <col min="14" max="14" width="3.44140625" style="80" customWidth="1"/>
    <col min="15" max="15" width="4.33203125" style="103" customWidth="1"/>
    <col min="16" max="16" width="3.88671875" style="103" customWidth="1"/>
    <col min="17" max="17" width="2.88671875" style="103" customWidth="1"/>
    <col min="18" max="18" width="3" style="103" customWidth="1"/>
    <col min="19" max="19" width="58.109375" style="103" customWidth="1"/>
    <col min="20" max="20" width="11" style="103" bestFit="1" customWidth="1"/>
    <col min="21" max="21" width="10.33203125" style="103" bestFit="1" customWidth="1"/>
    <col min="22" max="22" width="13.5546875" style="103" bestFit="1" customWidth="1"/>
    <col min="23" max="23" width="4" style="103" bestFit="1" customWidth="1"/>
    <col min="24" max="24" width="5" style="103" bestFit="1" customWidth="1"/>
    <col min="25" max="28" width="9.109375" style="103"/>
    <col min="29" max="16384" width="9.109375" style="80"/>
  </cols>
  <sheetData>
    <row r="1" spans="1:28" ht="17.399999999999999" x14ac:dyDescent="0.3">
      <c r="A1" s="374" t="s">
        <v>79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130"/>
      <c r="S1" s="103" t="s">
        <v>15</v>
      </c>
    </row>
    <row r="2" spans="1:28" x14ac:dyDescent="0.25">
      <c r="L2" s="130"/>
      <c r="S2" s="103" t="s">
        <v>14</v>
      </c>
      <c r="T2" s="103" t="s">
        <v>16</v>
      </c>
      <c r="V2" s="103">
        <v>2015</v>
      </c>
      <c r="Y2" s="103" t="s">
        <v>121</v>
      </c>
    </row>
    <row r="3" spans="1:28" ht="16.2" thickBot="1" x14ac:dyDescent="0.3">
      <c r="A3" s="402" t="s">
        <v>119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233"/>
      <c r="M3" s="232"/>
      <c r="N3" s="160"/>
      <c r="S3" s="103" t="s">
        <v>13</v>
      </c>
      <c r="U3" s="103" t="s">
        <v>42</v>
      </c>
      <c r="V3" s="103" t="s">
        <v>17</v>
      </c>
      <c r="X3" s="103">
        <v>2016</v>
      </c>
      <c r="Y3" s="103">
        <v>253.44</v>
      </c>
    </row>
    <row r="4" spans="1:28" ht="14.4" customHeight="1" x14ac:dyDescent="0.25">
      <c r="A4" s="348" t="s">
        <v>46</v>
      </c>
      <c r="B4" s="349"/>
      <c r="C4" s="349"/>
      <c r="D4" s="349"/>
      <c r="E4" s="350"/>
      <c r="F4" s="345" t="s">
        <v>44</v>
      </c>
      <c r="G4" s="346"/>
      <c r="H4" s="347"/>
      <c r="I4" s="345" t="s">
        <v>47</v>
      </c>
      <c r="J4" s="346"/>
      <c r="K4" s="347"/>
      <c r="L4" s="160"/>
      <c r="M4" s="103"/>
      <c r="S4" s="103" t="s">
        <v>140</v>
      </c>
      <c r="T4" s="103" t="s">
        <v>18</v>
      </c>
      <c r="V4" s="103">
        <v>2017</v>
      </c>
    </row>
    <row r="5" spans="1:28" x14ac:dyDescent="0.25">
      <c r="A5" s="387" t="s">
        <v>15</v>
      </c>
      <c r="B5" s="388"/>
      <c r="C5" s="376" t="s">
        <v>14</v>
      </c>
      <c r="D5" s="376"/>
      <c r="E5" s="170" t="s">
        <v>13</v>
      </c>
      <c r="F5" s="169" t="s">
        <v>15</v>
      </c>
      <c r="G5" s="170" t="s">
        <v>14</v>
      </c>
      <c r="H5" s="170" t="s">
        <v>13</v>
      </c>
      <c r="I5" s="375" t="s">
        <v>48</v>
      </c>
      <c r="J5" s="376"/>
      <c r="K5" s="126" t="s">
        <v>18</v>
      </c>
      <c r="L5" s="80"/>
      <c r="M5" s="103"/>
      <c r="S5" s="103">
        <v>0</v>
      </c>
      <c r="T5" s="103">
        <v>0</v>
      </c>
      <c r="V5" s="103">
        <v>2018</v>
      </c>
      <c r="Y5" s="103">
        <v>384.08</v>
      </c>
    </row>
    <row r="6" spans="1:28" ht="15" customHeight="1" thickBot="1" x14ac:dyDescent="0.3">
      <c r="A6" s="389"/>
      <c r="B6" s="390"/>
      <c r="C6" s="391"/>
      <c r="D6" s="391"/>
      <c r="E6" s="163"/>
      <c r="F6" s="162"/>
      <c r="G6" s="163"/>
      <c r="H6" s="163"/>
      <c r="I6" s="377"/>
      <c r="J6" s="378"/>
      <c r="K6" s="127"/>
      <c r="L6" s="160"/>
      <c r="M6" s="103"/>
      <c r="N6" s="89"/>
      <c r="O6" s="104"/>
      <c r="P6" s="104"/>
      <c r="Q6" s="104"/>
      <c r="R6" s="104"/>
      <c r="S6" s="104">
        <v>266</v>
      </c>
      <c r="T6" s="104">
        <v>159</v>
      </c>
      <c r="U6" s="103">
        <v>8.5</v>
      </c>
      <c r="V6" s="103">
        <v>2019</v>
      </c>
    </row>
    <row r="7" spans="1:28" x14ac:dyDescent="0.25">
      <c r="A7" s="90"/>
      <c r="B7" s="91"/>
      <c r="C7" s="91"/>
      <c r="D7" s="91"/>
      <c r="E7" s="91"/>
      <c r="F7" s="91"/>
      <c r="G7" s="91"/>
      <c r="H7" s="91"/>
      <c r="I7" s="91"/>
      <c r="J7" s="91"/>
      <c r="K7" s="97"/>
      <c r="N7" s="89"/>
      <c r="O7" s="104"/>
      <c r="P7" s="104"/>
      <c r="Q7" s="104"/>
      <c r="R7" s="104"/>
      <c r="S7" s="104">
        <v>213</v>
      </c>
      <c r="T7" s="104">
        <v>0</v>
      </c>
      <c r="U7" s="103">
        <v>6.5</v>
      </c>
      <c r="V7" s="103">
        <v>2020</v>
      </c>
    </row>
    <row r="8" spans="1:28" ht="13.8" thickBot="1" x14ac:dyDescent="0.3">
      <c r="J8" s="141"/>
      <c r="L8" s="131"/>
      <c r="N8" s="89"/>
      <c r="O8" s="104"/>
      <c r="P8" s="104"/>
      <c r="Q8" s="104"/>
      <c r="R8" s="104"/>
      <c r="S8" s="104">
        <v>159</v>
      </c>
      <c r="T8" s="104">
        <v>106.5</v>
      </c>
      <c r="U8" s="103">
        <v>10</v>
      </c>
    </row>
    <row r="9" spans="1:28" ht="15.6" x14ac:dyDescent="0.25">
      <c r="A9" s="392" t="s">
        <v>87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4"/>
      <c r="M9" s="128"/>
      <c r="T9" s="104">
        <v>293</v>
      </c>
    </row>
    <row r="10" spans="1:28" s="82" customFormat="1" x14ac:dyDescent="0.25">
      <c r="A10" s="344" t="s">
        <v>7</v>
      </c>
      <c r="B10" s="341"/>
      <c r="C10" s="341"/>
      <c r="D10" s="341"/>
      <c r="E10" s="341"/>
      <c r="F10" s="341" t="s">
        <v>80</v>
      </c>
      <c r="G10" s="341"/>
      <c r="H10" s="341" t="s">
        <v>81</v>
      </c>
      <c r="I10" s="341"/>
      <c r="J10" s="341" t="s">
        <v>82</v>
      </c>
      <c r="K10" s="341"/>
      <c r="L10" s="342"/>
      <c r="M10" s="132"/>
      <c r="O10" s="105"/>
      <c r="P10" s="105" t="s">
        <v>16</v>
      </c>
      <c r="Q10" s="105"/>
      <c r="R10" s="105"/>
      <c r="S10" s="105"/>
      <c r="T10" s="105"/>
      <c r="U10" s="105"/>
      <c r="V10" s="250"/>
      <c r="W10" s="105"/>
      <c r="X10" s="106"/>
      <c r="Y10" s="105"/>
      <c r="Z10" s="251"/>
      <c r="AA10" s="105"/>
      <c r="AB10" s="105"/>
    </row>
    <row r="11" spans="1:28" s="82" customFormat="1" x14ac:dyDescent="0.25">
      <c r="A11" s="284"/>
      <c r="B11" s="285"/>
      <c r="C11" s="285"/>
      <c r="D11" s="285"/>
      <c r="E11" s="285"/>
      <c r="F11" s="285"/>
      <c r="G11" s="285"/>
      <c r="H11" s="285"/>
      <c r="I11" s="285"/>
      <c r="J11" s="174" t="s">
        <v>83</v>
      </c>
      <c r="K11" s="343" t="s">
        <v>85</v>
      </c>
      <c r="L11" s="294" t="s">
        <v>86</v>
      </c>
      <c r="M11" s="132"/>
      <c r="O11" s="105"/>
      <c r="P11" s="105" t="s">
        <v>18</v>
      </c>
      <c r="Q11" s="105"/>
      <c r="R11" s="105"/>
      <c r="S11" s="105"/>
      <c r="T11" s="105"/>
      <c r="U11" s="105"/>
      <c r="V11" s="250"/>
      <c r="W11" s="105"/>
      <c r="X11" s="106"/>
      <c r="Y11" s="105"/>
      <c r="Z11" s="251"/>
      <c r="AA11" s="105"/>
      <c r="AB11" s="105"/>
    </row>
    <row r="12" spans="1:28" s="82" customFormat="1" ht="26.4" x14ac:dyDescent="0.25">
      <c r="A12" s="284"/>
      <c r="B12" s="285"/>
      <c r="C12" s="285"/>
      <c r="D12" s="285"/>
      <c r="E12" s="285"/>
      <c r="F12" s="285"/>
      <c r="G12" s="285"/>
      <c r="H12" s="285"/>
      <c r="I12" s="285"/>
      <c r="J12" s="174" t="s">
        <v>84</v>
      </c>
      <c r="K12" s="343"/>
      <c r="L12" s="294"/>
      <c r="M12" s="132"/>
      <c r="O12" s="105"/>
      <c r="P12" s="105"/>
      <c r="Q12" s="105"/>
      <c r="R12" s="105"/>
      <c r="S12" s="105"/>
      <c r="T12" s="105"/>
      <c r="U12" s="105"/>
      <c r="V12" s="250"/>
      <c r="W12" s="105"/>
      <c r="X12" s="106"/>
      <c r="Y12" s="105"/>
      <c r="Z12" s="251"/>
      <c r="AA12" s="105"/>
      <c r="AB12" s="105"/>
    </row>
    <row r="13" spans="1:28" x14ac:dyDescent="0.25">
      <c r="A13" s="275"/>
      <c r="B13" s="276"/>
      <c r="C13" s="276"/>
      <c r="D13" s="276"/>
      <c r="E13" s="276"/>
      <c r="F13" s="276"/>
      <c r="G13" s="276"/>
      <c r="H13" s="276"/>
      <c r="I13" s="276"/>
      <c r="J13" s="164"/>
      <c r="K13" s="143"/>
      <c r="L13" s="134"/>
      <c r="M13" s="133"/>
      <c r="O13" s="106"/>
      <c r="P13" s="106"/>
      <c r="Q13" s="106"/>
      <c r="R13" s="106"/>
      <c r="S13" s="106"/>
      <c r="T13" s="106"/>
      <c r="V13" s="104"/>
    </row>
    <row r="14" spans="1:28" x14ac:dyDescent="0.25">
      <c r="A14" s="275"/>
      <c r="B14" s="276"/>
      <c r="C14" s="276"/>
      <c r="D14" s="276"/>
      <c r="E14" s="276"/>
      <c r="F14" s="276"/>
      <c r="G14" s="276"/>
      <c r="H14" s="276"/>
      <c r="I14" s="276"/>
      <c r="J14" s="164"/>
      <c r="K14" s="143"/>
      <c r="L14" s="134"/>
      <c r="M14" s="133"/>
      <c r="O14" s="106"/>
      <c r="P14" s="106"/>
      <c r="Q14" s="106"/>
      <c r="R14" s="106"/>
      <c r="S14" s="106"/>
      <c r="T14" s="106"/>
      <c r="V14" s="104"/>
    </row>
    <row r="15" spans="1:28" ht="13.8" thickBot="1" x14ac:dyDescent="0.3">
      <c r="A15" s="373"/>
      <c r="B15" s="369"/>
      <c r="C15" s="369"/>
      <c r="D15" s="369"/>
      <c r="E15" s="369"/>
      <c r="F15" s="369"/>
      <c r="G15" s="369"/>
      <c r="H15" s="369"/>
      <c r="I15" s="369"/>
      <c r="J15" s="172"/>
      <c r="K15" s="144"/>
      <c r="L15" s="135"/>
      <c r="N15" s="91"/>
      <c r="O15" s="106"/>
      <c r="P15" s="106"/>
      <c r="Q15" s="106"/>
      <c r="R15" s="106"/>
      <c r="S15" s="106"/>
      <c r="U15" s="104"/>
    </row>
    <row r="16" spans="1:28" x14ac:dyDescent="0.25">
      <c r="K16" s="141"/>
    </row>
    <row r="17" spans="1:20" ht="13.8" thickBot="1" x14ac:dyDescent="0.3">
      <c r="K17" s="141"/>
      <c r="M17" s="133"/>
      <c r="S17" s="103" t="s">
        <v>93</v>
      </c>
    </row>
    <row r="18" spans="1:20" ht="15.6" x14ac:dyDescent="0.3">
      <c r="A18" s="370" t="s">
        <v>116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2"/>
    </row>
    <row r="19" spans="1:20" ht="39.6" x14ac:dyDescent="0.25">
      <c r="A19" s="355" t="s">
        <v>7</v>
      </c>
      <c r="B19" s="356"/>
      <c r="C19" s="356"/>
      <c r="D19" s="356"/>
      <c r="E19" s="356"/>
      <c r="F19" s="173" t="s">
        <v>88</v>
      </c>
      <c r="G19" s="167" t="s">
        <v>8</v>
      </c>
      <c r="H19" s="167" t="s">
        <v>9</v>
      </c>
      <c r="I19" s="173" t="s">
        <v>19</v>
      </c>
      <c r="J19" s="173" t="s">
        <v>137</v>
      </c>
      <c r="K19" s="228" t="s">
        <v>39</v>
      </c>
      <c r="L19" s="99" t="s">
        <v>20</v>
      </c>
      <c r="M19" s="150" t="s">
        <v>10</v>
      </c>
      <c r="N19" s="83"/>
      <c r="O19" s="200"/>
      <c r="P19" s="200"/>
      <c r="Q19" s="200"/>
      <c r="R19" s="200"/>
      <c r="S19" s="103" t="s">
        <v>22</v>
      </c>
    </row>
    <row r="20" spans="1:20" x14ac:dyDescent="0.25">
      <c r="A20" s="351"/>
      <c r="B20" s="352"/>
      <c r="C20" s="352"/>
      <c r="D20" s="352"/>
      <c r="E20" s="352"/>
      <c r="F20" s="164"/>
      <c r="G20" s="164"/>
      <c r="H20" s="248" t="s">
        <v>16</v>
      </c>
      <c r="I20" s="108"/>
      <c r="J20" s="94"/>
      <c r="K20" s="94"/>
      <c r="L20" s="147">
        <f>(I20+J20)*K20</f>
        <v>0</v>
      </c>
      <c r="M20" s="212">
        <f>I6*L20</f>
        <v>0</v>
      </c>
      <c r="N20" s="81"/>
      <c r="O20" s="107"/>
      <c r="P20" s="107"/>
      <c r="Q20" s="107"/>
      <c r="R20" s="107"/>
      <c r="S20" s="107"/>
    </row>
    <row r="21" spans="1:20" x14ac:dyDescent="0.25">
      <c r="A21" s="351"/>
      <c r="B21" s="352"/>
      <c r="C21" s="352"/>
      <c r="D21" s="352"/>
      <c r="E21" s="352"/>
      <c r="F21" s="164"/>
      <c r="G21" s="164"/>
      <c r="H21" s="248" t="s">
        <v>18</v>
      </c>
      <c r="I21" s="108"/>
      <c r="J21" s="249" t="s">
        <v>138</v>
      </c>
      <c r="K21" s="94"/>
      <c r="L21" s="147">
        <f>I21*K21</f>
        <v>0</v>
      </c>
      <c r="M21" s="212">
        <f>K6*L21</f>
        <v>0</v>
      </c>
      <c r="N21" s="92"/>
      <c r="O21" s="201"/>
      <c r="P21" s="201"/>
      <c r="Q21" s="201"/>
      <c r="R21" s="201"/>
    </row>
    <row r="22" spans="1:20" ht="13.8" thickBot="1" x14ac:dyDescent="0.3">
      <c r="A22" s="445" t="s">
        <v>90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136">
        <f>SUM(M20:M21)</f>
        <v>0</v>
      </c>
      <c r="N22" s="92"/>
      <c r="O22" s="201"/>
      <c r="P22" s="201"/>
      <c r="Q22" s="201"/>
      <c r="R22" s="201"/>
    </row>
    <row r="23" spans="1:20" x14ac:dyDescent="0.25">
      <c r="A23" s="85"/>
      <c r="B23" s="86"/>
      <c r="C23" s="85"/>
      <c r="D23" s="85"/>
      <c r="E23" s="85"/>
      <c r="I23" s="93"/>
      <c r="L23" s="133"/>
    </row>
    <row r="24" spans="1:20" ht="13.8" thickBot="1" x14ac:dyDescent="0.3">
      <c r="A24" s="85"/>
      <c r="B24" s="86"/>
      <c r="C24" s="85"/>
      <c r="D24" s="85"/>
      <c r="E24" s="85"/>
      <c r="I24" s="93"/>
      <c r="L24" s="133"/>
    </row>
    <row r="25" spans="1:20" ht="16.2" thickBot="1" x14ac:dyDescent="0.35">
      <c r="A25" s="306" t="s">
        <v>115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8"/>
      <c r="N25" s="83"/>
      <c r="O25" s="200"/>
      <c r="P25" s="200"/>
      <c r="Q25" s="200"/>
      <c r="R25" s="200"/>
    </row>
    <row r="26" spans="1:20" ht="15" customHeight="1" x14ac:dyDescent="0.25">
      <c r="A26" s="360" t="s">
        <v>7</v>
      </c>
      <c r="B26" s="361"/>
      <c r="C26" s="361"/>
      <c r="D26" s="361"/>
      <c r="E26" s="362"/>
      <c r="F26" s="379" t="s">
        <v>88</v>
      </c>
      <c r="G26" s="381" t="s">
        <v>8</v>
      </c>
      <c r="H26" s="407" t="s">
        <v>25</v>
      </c>
      <c r="I26" s="361"/>
      <c r="J26" s="362"/>
      <c r="K26" s="383" t="s">
        <v>20</v>
      </c>
      <c r="L26" s="385" t="s">
        <v>11</v>
      </c>
      <c r="M26" s="367" t="s">
        <v>10</v>
      </c>
      <c r="N26" s="83"/>
      <c r="O26" s="200"/>
      <c r="P26" s="200"/>
      <c r="Q26" s="200"/>
      <c r="R26" s="200"/>
      <c r="S26" s="202" t="s">
        <v>15</v>
      </c>
      <c r="T26" s="103">
        <v>300.47000000000003</v>
      </c>
    </row>
    <row r="27" spans="1:20" ht="15" customHeight="1" x14ac:dyDescent="0.25">
      <c r="A27" s="363"/>
      <c r="B27" s="364"/>
      <c r="C27" s="364"/>
      <c r="D27" s="364"/>
      <c r="E27" s="365"/>
      <c r="F27" s="380"/>
      <c r="G27" s="382"/>
      <c r="H27" s="408"/>
      <c r="I27" s="364"/>
      <c r="J27" s="365"/>
      <c r="K27" s="384"/>
      <c r="L27" s="386"/>
      <c r="M27" s="368"/>
      <c r="N27" s="87"/>
      <c r="O27" s="203"/>
      <c r="P27" s="203"/>
      <c r="Q27" s="203"/>
      <c r="R27" s="203"/>
      <c r="S27" s="202" t="s">
        <v>14</v>
      </c>
      <c r="T27" s="103">
        <v>201.18</v>
      </c>
    </row>
    <row r="28" spans="1:20" ht="15" customHeight="1" x14ac:dyDescent="0.25">
      <c r="A28" s="366"/>
      <c r="B28" s="358"/>
      <c r="C28" s="358"/>
      <c r="D28" s="358"/>
      <c r="E28" s="359"/>
      <c r="F28" s="161"/>
      <c r="G28" s="84"/>
      <c r="H28" s="357"/>
      <c r="I28" s="358"/>
      <c r="J28" s="359"/>
      <c r="K28" s="158"/>
      <c r="L28" s="213">
        <f>IF(G28=$A$5,$A$6,IF(G28=$C$5,$C$6,IF(G28=$E$5,$E$6,0)))</f>
        <v>0</v>
      </c>
      <c r="M28" s="214">
        <f>L28*K28</f>
        <v>0</v>
      </c>
      <c r="N28" s="87"/>
      <c r="O28" s="203"/>
      <c r="P28" s="203"/>
      <c r="Q28" s="203"/>
      <c r="R28" s="203"/>
      <c r="S28" s="202" t="s">
        <v>13</v>
      </c>
      <c r="T28" s="103">
        <v>180.28</v>
      </c>
    </row>
    <row r="29" spans="1:20" ht="15" customHeight="1" x14ac:dyDescent="0.25">
      <c r="A29" s="366"/>
      <c r="B29" s="358"/>
      <c r="C29" s="358"/>
      <c r="D29" s="358"/>
      <c r="E29" s="359"/>
      <c r="F29" s="161"/>
      <c r="G29" s="84"/>
      <c r="H29" s="357"/>
      <c r="I29" s="358"/>
      <c r="J29" s="359"/>
      <c r="K29" s="158"/>
      <c r="L29" s="213">
        <f t="shared" ref="L29:L47" si="0">IF(G29=$A$5,$A$6,IF(G29=$C$5,$C$6,IF(G29=$E$5,$E$6,0)))</f>
        <v>0</v>
      </c>
      <c r="M29" s="214">
        <f t="shared" ref="M29:M47" si="1">L29*K29</f>
        <v>0</v>
      </c>
      <c r="N29" s="87"/>
      <c r="O29" s="203"/>
      <c r="P29" s="203"/>
      <c r="Q29" s="203"/>
      <c r="R29" s="203"/>
      <c r="S29" s="202" t="s">
        <v>131</v>
      </c>
      <c r="T29" s="103">
        <v>151.54</v>
      </c>
    </row>
    <row r="30" spans="1:20" ht="15" customHeight="1" x14ac:dyDescent="0.25">
      <c r="A30" s="366"/>
      <c r="B30" s="358"/>
      <c r="C30" s="358"/>
      <c r="D30" s="358"/>
      <c r="E30" s="359"/>
      <c r="F30" s="161"/>
      <c r="G30" s="84"/>
      <c r="H30" s="357"/>
      <c r="I30" s="358"/>
      <c r="J30" s="359"/>
      <c r="K30" s="158"/>
      <c r="L30" s="213">
        <f t="shared" si="0"/>
        <v>0</v>
      </c>
      <c r="M30" s="214">
        <f t="shared" si="1"/>
        <v>0</v>
      </c>
      <c r="N30" s="87"/>
      <c r="O30" s="203"/>
      <c r="P30" s="203"/>
      <c r="Q30" s="203"/>
      <c r="R30" s="203"/>
      <c r="S30" s="202" t="s">
        <v>132</v>
      </c>
      <c r="T30" s="103">
        <v>101.9</v>
      </c>
    </row>
    <row r="31" spans="1:20" ht="15" customHeight="1" x14ac:dyDescent="0.25">
      <c r="A31" s="366"/>
      <c r="B31" s="358"/>
      <c r="C31" s="358"/>
      <c r="D31" s="358"/>
      <c r="E31" s="359"/>
      <c r="F31" s="161"/>
      <c r="G31" s="84"/>
      <c r="H31" s="357"/>
      <c r="I31" s="358"/>
      <c r="J31" s="359"/>
      <c r="K31" s="158"/>
      <c r="L31" s="213">
        <f t="shared" si="0"/>
        <v>0</v>
      </c>
      <c r="M31" s="214">
        <f t="shared" si="1"/>
        <v>0</v>
      </c>
      <c r="N31" s="87"/>
      <c r="O31" s="203"/>
      <c r="P31" s="203"/>
      <c r="Q31" s="203"/>
      <c r="R31" s="203"/>
      <c r="S31" s="202"/>
    </row>
    <row r="32" spans="1:20" ht="15" customHeight="1" x14ac:dyDescent="0.25">
      <c r="A32" s="366"/>
      <c r="B32" s="358"/>
      <c r="C32" s="358"/>
      <c r="D32" s="358"/>
      <c r="E32" s="359"/>
      <c r="F32" s="161"/>
      <c r="G32" s="84"/>
      <c r="H32" s="357"/>
      <c r="I32" s="358"/>
      <c r="J32" s="359"/>
      <c r="K32" s="158"/>
      <c r="L32" s="213">
        <f t="shared" si="0"/>
        <v>0</v>
      </c>
      <c r="M32" s="214">
        <f t="shared" si="1"/>
        <v>0</v>
      </c>
      <c r="N32" s="87"/>
      <c r="O32" s="203"/>
      <c r="P32" s="203"/>
      <c r="Q32" s="203"/>
      <c r="R32" s="203"/>
      <c r="S32" s="202"/>
    </row>
    <row r="33" spans="1:19" ht="15" customHeight="1" x14ac:dyDescent="0.25">
      <c r="A33" s="366"/>
      <c r="B33" s="358"/>
      <c r="C33" s="358"/>
      <c r="D33" s="358"/>
      <c r="E33" s="359"/>
      <c r="F33" s="161"/>
      <c r="G33" s="84"/>
      <c r="H33" s="357"/>
      <c r="I33" s="358"/>
      <c r="J33" s="359"/>
      <c r="K33" s="158"/>
      <c r="L33" s="213">
        <f t="shared" si="0"/>
        <v>0</v>
      </c>
      <c r="M33" s="214">
        <f t="shared" si="1"/>
        <v>0</v>
      </c>
      <c r="N33" s="87"/>
      <c r="O33" s="203"/>
      <c r="P33" s="203"/>
      <c r="Q33" s="203"/>
      <c r="R33" s="203"/>
      <c r="S33" s="202"/>
    </row>
    <row r="34" spans="1:19" ht="15" customHeight="1" x14ac:dyDescent="0.25">
      <c r="A34" s="366"/>
      <c r="B34" s="358"/>
      <c r="C34" s="358"/>
      <c r="D34" s="358"/>
      <c r="E34" s="359"/>
      <c r="F34" s="161"/>
      <c r="G34" s="84"/>
      <c r="H34" s="357"/>
      <c r="I34" s="358"/>
      <c r="J34" s="359"/>
      <c r="K34" s="158"/>
      <c r="L34" s="213">
        <f t="shared" si="0"/>
        <v>0</v>
      </c>
      <c r="M34" s="214">
        <f t="shared" si="1"/>
        <v>0</v>
      </c>
      <c r="N34" s="87"/>
      <c r="O34" s="203"/>
      <c r="P34" s="203"/>
      <c r="Q34" s="203"/>
      <c r="R34" s="203"/>
      <c r="S34" s="202"/>
    </row>
    <row r="35" spans="1:19" ht="15" customHeight="1" x14ac:dyDescent="0.25">
      <c r="A35" s="366"/>
      <c r="B35" s="358"/>
      <c r="C35" s="358"/>
      <c r="D35" s="358"/>
      <c r="E35" s="359"/>
      <c r="F35" s="161"/>
      <c r="G35" s="84"/>
      <c r="H35" s="357"/>
      <c r="I35" s="358"/>
      <c r="J35" s="359"/>
      <c r="K35" s="158"/>
      <c r="L35" s="213">
        <f t="shared" si="0"/>
        <v>0</v>
      </c>
      <c r="M35" s="214">
        <f t="shared" si="1"/>
        <v>0</v>
      </c>
      <c r="N35" s="87"/>
      <c r="O35" s="203"/>
      <c r="P35" s="203"/>
      <c r="Q35" s="203"/>
      <c r="R35" s="203"/>
      <c r="S35" s="202"/>
    </row>
    <row r="36" spans="1:19" ht="15" customHeight="1" x14ac:dyDescent="0.25">
      <c r="A36" s="366"/>
      <c r="B36" s="358"/>
      <c r="C36" s="358"/>
      <c r="D36" s="358"/>
      <c r="E36" s="359"/>
      <c r="F36" s="161"/>
      <c r="G36" s="84"/>
      <c r="H36" s="357"/>
      <c r="I36" s="358"/>
      <c r="J36" s="359"/>
      <c r="K36" s="158"/>
      <c r="L36" s="213">
        <f t="shared" si="0"/>
        <v>0</v>
      </c>
      <c r="M36" s="214">
        <f t="shared" si="1"/>
        <v>0</v>
      </c>
      <c r="N36" s="87"/>
      <c r="O36" s="203"/>
      <c r="P36" s="203"/>
      <c r="Q36" s="203"/>
      <c r="R36" s="203"/>
      <c r="S36" s="202"/>
    </row>
    <row r="37" spans="1:19" ht="15" customHeight="1" x14ac:dyDescent="0.25">
      <c r="A37" s="366"/>
      <c r="B37" s="358"/>
      <c r="C37" s="358"/>
      <c r="D37" s="358"/>
      <c r="E37" s="359"/>
      <c r="F37" s="161"/>
      <c r="G37" s="84"/>
      <c r="H37" s="357"/>
      <c r="I37" s="358"/>
      <c r="J37" s="359"/>
      <c r="K37" s="158"/>
      <c r="L37" s="213">
        <f t="shared" si="0"/>
        <v>0</v>
      </c>
      <c r="M37" s="214">
        <f t="shared" si="1"/>
        <v>0</v>
      </c>
      <c r="N37" s="87"/>
      <c r="O37" s="203"/>
      <c r="P37" s="203"/>
      <c r="Q37" s="203"/>
      <c r="R37" s="203"/>
      <c r="S37" s="202"/>
    </row>
    <row r="38" spans="1:19" ht="15" customHeight="1" x14ac:dyDescent="0.25">
      <c r="A38" s="366"/>
      <c r="B38" s="358"/>
      <c r="C38" s="358"/>
      <c r="D38" s="358"/>
      <c r="E38" s="359"/>
      <c r="F38" s="161"/>
      <c r="G38" s="84"/>
      <c r="H38" s="357"/>
      <c r="I38" s="358"/>
      <c r="J38" s="359"/>
      <c r="K38" s="158"/>
      <c r="L38" s="213">
        <f t="shared" si="0"/>
        <v>0</v>
      </c>
      <c r="M38" s="214">
        <f t="shared" si="1"/>
        <v>0</v>
      </c>
      <c r="N38" s="87"/>
      <c r="O38" s="203"/>
      <c r="P38" s="203"/>
      <c r="Q38" s="203"/>
      <c r="R38" s="203"/>
      <c r="S38" s="202"/>
    </row>
    <row r="39" spans="1:19" ht="15" customHeight="1" x14ac:dyDescent="0.25">
      <c r="A39" s="366"/>
      <c r="B39" s="358"/>
      <c r="C39" s="358"/>
      <c r="D39" s="358"/>
      <c r="E39" s="359"/>
      <c r="F39" s="161"/>
      <c r="G39" s="84"/>
      <c r="H39" s="357"/>
      <c r="I39" s="358"/>
      <c r="J39" s="359"/>
      <c r="K39" s="158"/>
      <c r="L39" s="213">
        <f t="shared" si="0"/>
        <v>0</v>
      </c>
      <c r="M39" s="214">
        <f t="shared" si="1"/>
        <v>0</v>
      </c>
      <c r="N39" s="87"/>
      <c r="O39" s="203"/>
      <c r="P39" s="203"/>
      <c r="Q39" s="203"/>
      <c r="R39" s="203"/>
      <c r="S39" s="202"/>
    </row>
    <row r="40" spans="1:19" ht="15" customHeight="1" x14ac:dyDescent="0.25">
      <c r="A40" s="366"/>
      <c r="B40" s="358"/>
      <c r="C40" s="358"/>
      <c r="D40" s="358"/>
      <c r="E40" s="359"/>
      <c r="F40" s="161"/>
      <c r="G40" s="84"/>
      <c r="H40" s="357"/>
      <c r="I40" s="358"/>
      <c r="J40" s="359"/>
      <c r="K40" s="158"/>
      <c r="L40" s="213">
        <f t="shared" si="0"/>
        <v>0</v>
      </c>
      <c r="M40" s="214">
        <f t="shared" si="1"/>
        <v>0</v>
      </c>
      <c r="N40" s="87"/>
      <c r="O40" s="203"/>
      <c r="P40" s="203"/>
      <c r="Q40" s="203"/>
      <c r="R40" s="203"/>
    </row>
    <row r="41" spans="1:19" ht="15" customHeight="1" x14ac:dyDescent="0.25">
      <c r="A41" s="366"/>
      <c r="B41" s="358"/>
      <c r="C41" s="358"/>
      <c r="D41" s="358"/>
      <c r="E41" s="359"/>
      <c r="F41" s="161"/>
      <c r="G41" s="84"/>
      <c r="H41" s="357"/>
      <c r="I41" s="358"/>
      <c r="J41" s="359"/>
      <c r="K41" s="158"/>
      <c r="L41" s="213">
        <f t="shared" si="0"/>
        <v>0</v>
      </c>
      <c r="M41" s="214">
        <f t="shared" si="1"/>
        <v>0</v>
      </c>
      <c r="N41" s="87"/>
      <c r="O41" s="203"/>
      <c r="P41" s="203"/>
      <c r="Q41" s="203"/>
      <c r="R41" s="203"/>
    </row>
    <row r="42" spans="1:19" ht="15" customHeight="1" x14ac:dyDescent="0.25">
      <c r="A42" s="366"/>
      <c r="B42" s="358"/>
      <c r="C42" s="358"/>
      <c r="D42" s="358"/>
      <c r="E42" s="359"/>
      <c r="F42" s="161"/>
      <c r="G42" s="84"/>
      <c r="H42" s="357"/>
      <c r="I42" s="358"/>
      <c r="J42" s="359"/>
      <c r="K42" s="158"/>
      <c r="L42" s="213">
        <f t="shared" si="0"/>
        <v>0</v>
      </c>
      <c r="M42" s="214">
        <f t="shared" si="1"/>
        <v>0</v>
      </c>
      <c r="N42" s="87"/>
      <c r="O42" s="203"/>
      <c r="P42" s="203"/>
      <c r="Q42" s="203"/>
      <c r="R42" s="203"/>
    </row>
    <row r="43" spans="1:19" ht="15" customHeight="1" x14ac:dyDescent="0.25">
      <c r="A43" s="366"/>
      <c r="B43" s="358"/>
      <c r="C43" s="358"/>
      <c r="D43" s="358"/>
      <c r="E43" s="359"/>
      <c r="F43" s="161"/>
      <c r="G43" s="84"/>
      <c r="H43" s="357"/>
      <c r="I43" s="358"/>
      <c r="J43" s="359"/>
      <c r="K43" s="158"/>
      <c r="L43" s="213">
        <f t="shared" si="0"/>
        <v>0</v>
      </c>
      <c r="M43" s="214">
        <f t="shared" si="1"/>
        <v>0</v>
      </c>
      <c r="N43" s="87"/>
      <c r="O43" s="203"/>
      <c r="P43" s="203"/>
      <c r="Q43" s="203"/>
      <c r="R43" s="203"/>
    </row>
    <row r="44" spans="1:19" ht="15" customHeight="1" x14ac:dyDescent="0.25">
      <c r="A44" s="366"/>
      <c r="B44" s="358"/>
      <c r="C44" s="358"/>
      <c r="D44" s="358"/>
      <c r="E44" s="359"/>
      <c r="F44" s="161"/>
      <c r="G44" s="84"/>
      <c r="H44" s="357"/>
      <c r="I44" s="358"/>
      <c r="J44" s="359"/>
      <c r="K44" s="158"/>
      <c r="L44" s="213">
        <f t="shared" si="0"/>
        <v>0</v>
      </c>
      <c r="M44" s="214">
        <f t="shared" si="1"/>
        <v>0</v>
      </c>
      <c r="N44" s="87"/>
      <c r="O44" s="203"/>
      <c r="P44" s="203"/>
      <c r="Q44" s="203"/>
      <c r="R44" s="203"/>
    </row>
    <row r="45" spans="1:19" ht="15" customHeight="1" x14ac:dyDescent="0.25">
      <c r="A45" s="366"/>
      <c r="B45" s="358"/>
      <c r="C45" s="358"/>
      <c r="D45" s="358"/>
      <c r="E45" s="359"/>
      <c r="F45" s="161"/>
      <c r="G45" s="84"/>
      <c r="H45" s="357"/>
      <c r="I45" s="358"/>
      <c r="J45" s="359"/>
      <c r="K45" s="158"/>
      <c r="L45" s="213">
        <f t="shared" si="0"/>
        <v>0</v>
      </c>
      <c r="M45" s="214">
        <f t="shared" si="1"/>
        <v>0</v>
      </c>
      <c r="N45" s="87"/>
      <c r="O45" s="203"/>
      <c r="P45" s="203"/>
      <c r="Q45" s="203"/>
      <c r="R45" s="203"/>
    </row>
    <row r="46" spans="1:19" ht="15" customHeight="1" x14ac:dyDescent="0.25">
      <c r="A46" s="366"/>
      <c r="B46" s="358"/>
      <c r="C46" s="358"/>
      <c r="D46" s="358"/>
      <c r="E46" s="359"/>
      <c r="F46" s="161"/>
      <c r="G46" s="84"/>
      <c r="H46" s="357"/>
      <c r="I46" s="358"/>
      <c r="J46" s="359"/>
      <c r="K46" s="158"/>
      <c r="L46" s="213">
        <f t="shared" si="0"/>
        <v>0</v>
      </c>
      <c r="M46" s="214">
        <f t="shared" si="1"/>
        <v>0</v>
      </c>
      <c r="N46" s="87"/>
      <c r="O46" s="203"/>
      <c r="P46" s="203"/>
      <c r="Q46" s="203"/>
      <c r="R46" s="203"/>
    </row>
    <row r="47" spans="1:19" ht="15" customHeight="1" thickBot="1" x14ac:dyDescent="0.3">
      <c r="A47" s="366"/>
      <c r="B47" s="358"/>
      <c r="C47" s="358"/>
      <c r="D47" s="358"/>
      <c r="E47" s="359"/>
      <c r="F47" s="161"/>
      <c r="G47" s="84"/>
      <c r="H47" s="357"/>
      <c r="I47" s="358"/>
      <c r="J47" s="359"/>
      <c r="K47" s="159"/>
      <c r="L47" s="213">
        <f t="shared" si="0"/>
        <v>0</v>
      </c>
      <c r="M47" s="215">
        <f t="shared" si="1"/>
        <v>0</v>
      </c>
      <c r="N47" s="87"/>
      <c r="O47" s="203"/>
      <c r="P47" s="203"/>
      <c r="Q47" s="203"/>
      <c r="R47" s="203"/>
    </row>
    <row r="48" spans="1:19" ht="13.8" thickBot="1" x14ac:dyDescent="0.3">
      <c r="A48" s="399" t="s">
        <v>35</v>
      </c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1"/>
      <c r="M48" s="129">
        <f>SUM(M28:M47)</f>
        <v>0</v>
      </c>
    </row>
    <row r="49" spans="1:13" ht="13.8" thickBot="1" x14ac:dyDescent="0.3">
      <c r="A49" s="85"/>
      <c r="B49" s="85"/>
      <c r="C49" s="85"/>
      <c r="D49" s="88"/>
      <c r="E49" s="85"/>
    </row>
    <row r="50" spans="1:13" ht="16.2" thickBot="1" x14ac:dyDescent="0.35">
      <c r="A50" s="306" t="s">
        <v>114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8"/>
      <c r="M50" s="80"/>
    </row>
    <row r="51" spans="1:13" ht="26.4" x14ac:dyDescent="0.25">
      <c r="A51" s="316" t="s">
        <v>7</v>
      </c>
      <c r="B51" s="317"/>
      <c r="C51" s="317"/>
      <c r="D51" s="317"/>
      <c r="E51" s="317"/>
      <c r="F51" s="96" t="s">
        <v>88</v>
      </c>
      <c r="G51" s="102" t="s">
        <v>8</v>
      </c>
      <c r="H51" s="96" t="s">
        <v>27</v>
      </c>
      <c r="I51" s="96" t="s">
        <v>28</v>
      </c>
      <c r="J51" s="151" t="s">
        <v>20</v>
      </c>
      <c r="K51" s="152" t="s">
        <v>11</v>
      </c>
      <c r="L51" s="153" t="s">
        <v>10</v>
      </c>
      <c r="M51" s="80"/>
    </row>
    <row r="52" spans="1:13" x14ac:dyDescent="0.25">
      <c r="A52" s="351"/>
      <c r="B52" s="352"/>
      <c r="C52" s="352"/>
      <c r="D52" s="352"/>
      <c r="E52" s="352"/>
      <c r="F52" s="165"/>
      <c r="G52" s="164"/>
      <c r="H52" s="165"/>
      <c r="I52" s="164"/>
      <c r="J52" s="145">
        <f>I52*H52</f>
        <v>0</v>
      </c>
      <c r="K52" s="211">
        <f>IF(G52=$F$5,$F$6,IF(G52=$G$5,$G$6,IF(G52=$H$5,$H$6,0)))</f>
        <v>0</v>
      </c>
      <c r="L52" s="212">
        <f>K52*J52</f>
        <v>0</v>
      </c>
      <c r="M52" s="80"/>
    </row>
    <row r="53" spans="1:13" x14ac:dyDescent="0.25">
      <c r="A53" s="351"/>
      <c r="B53" s="352"/>
      <c r="C53" s="352"/>
      <c r="D53" s="352"/>
      <c r="E53" s="352"/>
      <c r="F53" s="165"/>
      <c r="G53" s="224"/>
      <c r="H53" s="165"/>
      <c r="I53" s="223"/>
      <c r="J53" s="145">
        <f t="shared" ref="J53:J71" si="2">I53*H53</f>
        <v>0</v>
      </c>
      <c r="K53" s="211">
        <f t="shared" ref="K53:K71" si="3">IF(G53=$F$5,$F$6,IF(G53=$G$5,$G$6,IF(G53=$H$5,$H$6,0)))</f>
        <v>0</v>
      </c>
      <c r="L53" s="212">
        <f t="shared" ref="L53:L71" si="4">K53*J53</f>
        <v>0</v>
      </c>
      <c r="M53" s="80"/>
    </row>
    <row r="54" spans="1:13" x14ac:dyDescent="0.25">
      <c r="A54" s="351"/>
      <c r="B54" s="352"/>
      <c r="C54" s="352"/>
      <c r="D54" s="352"/>
      <c r="E54" s="352"/>
      <c r="F54" s="165"/>
      <c r="G54" s="224"/>
      <c r="H54" s="165"/>
      <c r="I54" s="223"/>
      <c r="J54" s="145">
        <f t="shared" si="2"/>
        <v>0</v>
      </c>
      <c r="K54" s="211">
        <f t="shared" si="3"/>
        <v>0</v>
      </c>
      <c r="L54" s="212">
        <f t="shared" si="4"/>
        <v>0</v>
      </c>
      <c r="M54" s="80"/>
    </row>
    <row r="55" spans="1:13" x14ac:dyDescent="0.25">
      <c r="A55" s="351"/>
      <c r="B55" s="352"/>
      <c r="C55" s="352"/>
      <c r="D55" s="352"/>
      <c r="E55" s="352"/>
      <c r="F55" s="165"/>
      <c r="G55" s="224"/>
      <c r="H55" s="165"/>
      <c r="I55" s="223"/>
      <c r="J55" s="145">
        <f t="shared" si="2"/>
        <v>0</v>
      </c>
      <c r="K55" s="211">
        <f t="shared" si="3"/>
        <v>0</v>
      </c>
      <c r="L55" s="212">
        <f t="shared" si="4"/>
        <v>0</v>
      </c>
      <c r="M55" s="80"/>
    </row>
    <row r="56" spans="1:13" x14ac:dyDescent="0.25">
      <c r="A56" s="351"/>
      <c r="B56" s="352"/>
      <c r="C56" s="352"/>
      <c r="D56" s="352"/>
      <c r="E56" s="352"/>
      <c r="F56" s="165"/>
      <c r="G56" s="224"/>
      <c r="H56" s="165"/>
      <c r="I56" s="223"/>
      <c r="J56" s="145">
        <f t="shared" si="2"/>
        <v>0</v>
      </c>
      <c r="K56" s="211">
        <f t="shared" si="3"/>
        <v>0</v>
      </c>
      <c r="L56" s="212">
        <f t="shared" si="4"/>
        <v>0</v>
      </c>
      <c r="M56" s="80"/>
    </row>
    <row r="57" spans="1:13" x14ac:dyDescent="0.25">
      <c r="A57" s="351"/>
      <c r="B57" s="352"/>
      <c r="C57" s="352"/>
      <c r="D57" s="352"/>
      <c r="E57" s="352"/>
      <c r="F57" s="165"/>
      <c r="G57" s="224"/>
      <c r="H57" s="165"/>
      <c r="I57" s="223"/>
      <c r="J57" s="145">
        <f t="shared" si="2"/>
        <v>0</v>
      </c>
      <c r="K57" s="211">
        <f t="shared" si="3"/>
        <v>0</v>
      </c>
      <c r="L57" s="212">
        <f t="shared" si="4"/>
        <v>0</v>
      </c>
      <c r="M57" s="80"/>
    </row>
    <row r="58" spans="1:13" x14ac:dyDescent="0.25">
      <c r="A58" s="351"/>
      <c r="B58" s="352"/>
      <c r="C58" s="352"/>
      <c r="D58" s="352"/>
      <c r="E58" s="352"/>
      <c r="F58" s="165"/>
      <c r="G58" s="224"/>
      <c r="H58" s="165"/>
      <c r="I58" s="223"/>
      <c r="J58" s="145">
        <f t="shared" si="2"/>
        <v>0</v>
      </c>
      <c r="K58" s="211">
        <f t="shared" si="3"/>
        <v>0</v>
      </c>
      <c r="L58" s="212">
        <f t="shared" si="4"/>
        <v>0</v>
      </c>
      <c r="M58" s="80"/>
    </row>
    <row r="59" spans="1:13" x14ac:dyDescent="0.25">
      <c r="A59" s="351"/>
      <c r="B59" s="352"/>
      <c r="C59" s="352"/>
      <c r="D59" s="352"/>
      <c r="E59" s="352"/>
      <c r="F59" s="165"/>
      <c r="G59" s="224"/>
      <c r="H59" s="165"/>
      <c r="I59" s="223"/>
      <c r="J59" s="145">
        <f t="shared" si="2"/>
        <v>0</v>
      </c>
      <c r="K59" s="211">
        <f t="shared" si="3"/>
        <v>0</v>
      </c>
      <c r="L59" s="212">
        <f t="shared" si="4"/>
        <v>0</v>
      </c>
      <c r="M59" s="80"/>
    </row>
    <row r="60" spans="1:13" x14ac:dyDescent="0.25">
      <c r="A60" s="351"/>
      <c r="B60" s="352"/>
      <c r="C60" s="352"/>
      <c r="D60" s="352"/>
      <c r="E60" s="352"/>
      <c r="F60" s="165"/>
      <c r="G60" s="224"/>
      <c r="H60" s="165"/>
      <c r="I60" s="223"/>
      <c r="J60" s="145">
        <f t="shared" si="2"/>
        <v>0</v>
      </c>
      <c r="K60" s="211">
        <f t="shared" si="3"/>
        <v>0</v>
      </c>
      <c r="L60" s="212">
        <f t="shared" si="4"/>
        <v>0</v>
      </c>
      <c r="M60" s="80"/>
    </row>
    <row r="61" spans="1:13" x14ac:dyDescent="0.25">
      <c r="A61" s="351"/>
      <c r="B61" s="352"/>
      <c r="C61" s="352"/>
      <c r="D61" s="352"/>
      <c r="E61" s="352"/>
      <c r="F61" s="165"/>
      <c r="G61" s="224"/>
      <c r="H61" s="165"/>
      <c r="I61" s="223"/>
      <c r="J61" s="145">
        <f t="shared" si="2"/>
        <v>0</v>
      </c>
      <c r="K61" s="211">
        <f t="shared" si="3"/>
        <v>0</v>
      </c>
      <c r="L61" s="212">
        <f t="shared" si="4"/>
        <v>0</v>
      </c>
      <c r="M61" s="80"/>
    </row>
    <row r="62" spans="1:13" x14ac:dyDescent="0.25">
      <c r="A62" s="351"/>
      <c r="B62" s="352"/>
      <c r="C62" s="352"/>
      <c r="D62" s="352"/>
      <c r="E62" s="352"/>
      <c r="F62" s="165"/>
      <c r="G62" s="224"/>
      <c r="H62" s="165"/>
      <c r="I62" s="223"/>
      <c r="J62" s="145">
        <f t="shared" si="2"/>
        <v>0</v>
      </c>
      <c r="K62" s="211">
        <f t="shared" si="3"/>
        <v>0</v>
      </c>
      <c r="L62" s="212">
        <f t="shared" si="4"/>
        <v>0</v>
      </c>
      <c r="M62" s="80"/>
    </row>
    <row r="63" spans="1:13" x14ac:dyDescent="0.25">
      <c r="A63" s="351"/>
      <c r="B63" s="352"/>
      <c r="C63" s="352"/>
      <c r="D63" s="352"/>
      <c r="E63" s="352"/>
      <c r="F63" s="165"/>
      <c r="G63" s="224"/>
      <c r="H63" s="165"/>
      <c r="I63" s="223"/>
      <c r="J63" s="145">
        <f t="shared" si="2"/>
        <v>0</v>
      </c>
      <c r="K63" s="211">
        <f t="shared" si="3"/>
        <v>0</v>
      </c>
      <c r="L63" s="212">
        <f t="shared" si="4"/>
        <v>0</v>
      </c>
      <c r="M63" s="80"/>
    </row>
    <row r="64" spans="1:13" x14ac:dyDescent="0.25">
      <c r="A64" s="351"/>
      <c r="B64" s="352"/>
      <c r="C64" s="352"/>
      <c r="D64" s="352"/>
      <c r="E64" s="352"/>
      <c r="F64" s="165"/>
      <c r="G64" s="224"/>
      <c r="H64" s="165"/>
      <c r="I64" s="223"/>
      <c r="J64" s="145">
        <f t="shared" si="2"/>
        <v>0</v>
      </c>
      <c r="K64" s="211">
        <f t="shared" si="3"/>
        <v>0</v>
      </c>
      <c r="L64" s="212">
        <f t="shared" si="4"/>
        <v>0</v>
      </c>
      <c r="M64" s="80"/>
    </row>
    <row r="65" spans="1:13" x14ac:dyDescent="0.25">
      <c r="A65" s="351"/>
      <c r="B65" s="352"/>
      <c r="C65" s="352"/>
      <c r="D65" s="352"/>
      <c r="E65" s="352"/>
      <c r="F65" s="165"/>
      <c r="G65" s="224"/>
      <c r="H65" s="165"/>
      <c r="I65" s="223"/>
      <c r="J65" s="145">
        <f t="shared" si="2"/>
        <v>0</v>
      </c>
      <c r="K65" s="211">
        <f t="shared" si="3"/>
        <v>0</v>
      </c>
      <c r="L65" s="212">
        <f t="shared" si="4"/>
        <v>0</v>
      </c>
      <c r="M65" s="80"/>
    </row>
    <row r="66" spans="1:13" x14ac:dyDescent="0.25">
      <c r="A66" s="351"/>
      <c r="B66" s="352"/>
      <c r="C66" s="352"/>
      <c r="D66" s="352"/>
      <c r="E66" s="352"/>
      <c r="F66" s="165"/>
      <c r="G66" s="224"/>
      <c r="H66" s="165"/>
      <c r="I66" s="223"/>
      <c r="J66" s="145">
        <f t="shared" si="2"/>
        <v>0</v>
      </c>
      <c r="K66" s="211">
        <f t="shared" si="3"/>
        <v>0</v>
      </c>
      <c r="L66" s="212">
        <f t="shared" si="4"/>
        <v>0</v>
      </c>
      <c r="M66" s="80"/>
    </row>
    <row r="67" spans="1:13" x14ac:dyDescent="0.25">
      <c r="A67" s="351"/>
      <c r="B67" s="352"/>
      <c r="C67" s="352"/>
      <c r="D67" s="352"/>
      <c r="E67" s="352"/>
      <c r="F67" s="165"/>
      <c r="G67" s="224"/>
      <c r="H67" s="165"/>
      <c r="I67" s="223"/>
      <c r="J67" s="145">
        <f t="shared" si="2"/>
        <v>0</v>
      </c>
      <c r="K67" s="211">
        <f t="shared" si="3"/>
        <v>0</v>
      </c>
      <c r="L67" s="212">
        <f t="shared" si="4"/>
        <v>0</v>
      </c>
      <c r="M67" s="80"/>
    </row>
    <row r="68" spans="1:13" x14ac:dyDescent="0.25">
      <c r="A68" s="351"/>
      <c r="B68" s="352"/>
      <c r="C68" s="352"/>
      <c r="D68" s="352"/>
      <c r="E68" s="352"/>
      <c r="F68" s="165"/>
      <c r="G68" s="224"/>
      <c r="H68" s="165"/>
      <c r="I68" s="223"/>
      <c r="J68" s="145">
        <f t="shared" si="2"/>
        <v>0</v>
      </c>
      <c r="K68" s="211">
        <f t="shared" si="3"/>
        <v>0</v>
      </c>
      <c r="L68" s="212">
        <f t="shared" si="4"/>
        <v>0</v>
      </c>
      <c r="M68" s="80"/>
    </row>
    <row r="69" spans="1:13" x14ac:dyDescent="0.25">
      <c r="A69" s="351"/>
      <c r="B69" s="352"/>
      <c r="C69" s="352"/>
      <c r="D69" s="352"/>
      <c r="E69" s="352"/>
      <c r="F69" s="165"/>
      <c r="G69" s="224"/>
      <c r="H69" s="165"/>
      <c r="I69" s="223"/>
      <c r="J69" s="145">
        <f t="shared" si="2"/>
        <v>0</v>
      </c>
      <c r="K69" s="211">
        <f t="shared" si="3"/>
        <v>0</v>
      </c>
      <c r="L69" s="212">
        <f t="shared" si="4"/>
        <v>0</v>
      </c>
      <c r="M69" s="80"/>
    </row>
    <row r="70" spans="1:13" x14ac:dyDescent="0.25">
      <c r="A70" s="351"/>
      <c r="B70" s="352"/>
      <c r="C70" s="352"/>
      <c r="D70" s="352"/>
      <c r="E70" s="352"/>
      <c r="F70" s="165"/>
      <c r="G70" s="224"/>
      <c r="H70" s="165"/>
      <c r="I70" s="223"/>
      <c r="J70" s="145">
        <f t="shared" si="2"/>
        <v>0</v>
      </c>
      <c r="K70" s="211">
        <f t="shared" si="3"/>
        <v>0</v>
      </c>
      <c r="L70" s="212">
        <f t="shared" si="4"/>
        <v>0</v>
      </c>
      <c r="M70" s="80"/>
    </row>
    <row r="71" spans="1:13" ht="13.8" thickBot="1" x14ac:dyDescent="0.3">
      <c r="A71" s="353"/>
      <c r="B71" s="354"/>
      <c r="C71" s="354"/>
      <c r="D71" s="354"/>
      <c r="E71" s="354"/>
      <c r="F71" s="166"/>
      <c r="G71" s="224"/>
      <c r="H71" s="166"/>
      <c r="I71" s="223"/>
      <c r="J71" s="145">
        <f t="shared" si="2"/>
        <v>0</v>
      </c>
      <c r="K71" s="211">
        <f t="shared" si="3"/>
        <v>0</v>
      </c>
      <c r="L71" s="216">
        <f t="shared" si="4"/>
        <v>0</v>
      </c>
      <c r="M71" s="80"/>
    </row>
    <row r="72" spans="1:13" ht="15.75" customHeight="1" thickBot="1" x14ac:dyDescent="0.3">
      <c r="A72" s="295" t="s">
        <v>35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7"/>
      <c r="L72" s="129">
        <f>SUM(L52:L71)</f>
        <v>0</v>
      </c>
      <c r="M72" s="80"/>
    </row>
    <row r="73" spans="1:13" ht="15.75" customHeight="1" thickBot="1" x14ac:dyDescent="0.3">
      <c r="A73" s="242"/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3"/>
      <c r="M73" s="80"/>
    </row>
    <row r="74" spans="1:13" ht="15.75" customHeight="1" thickBot="1" x14ac:dyDescent="0.35">
      <c r="A74" s="306" t="s">
        <v>141</v>
      </c>
      <c r="B74" s="307"/>
      <c r="C74" s="307"/>
      <c r="D74" s="307"/>
      <c r="E74" s="307"/>
      <c r="F74" s="307"/>
      <c r="G74" s="307"/>
      <c r="H74" s="307"/>
      <c r="I74" s="307"/>
      <c r="J74" s="307"/>
      <c r="K74" s="308"/>
      <c r="L74" s="80"/>
      <c r="M74" s="103"/>
    </row>
    <row r="75" spans="1:13" ht="26.4" x14ac:dyDescent="0.25">
      <c r="A75" s="316" t="s">
        <v>7</v>
      </c>
      <c r="B75" s="317"/>
      <c r="C75" s="317"/>
      <c r="D75" s="317"/>
      <c r="E75" s="317"/>
      <c r="F75" s="96" t="s">
        <v>88</v>
      </c>
      <c r="G75" s="318" t="s">
        <v>123</v>
      </c>
      <c r="H75" s="319"/>
      <c r="I75" s="98" t="s">
        <v>20</v>
      </c>
      <c r="J75" s="148" t="s">
        <v>11</v>
      </c>
      <c r="K75" s="149" t="s">
        <v>10</v>
      </c>
      <c r="L75" s="80"/>
      <c r="M75" s="103"/>
    </row>
    <row r="76" spans="1:13" x14ac:dyDescent="0.25">
      <c r="A76" s="320"/>
      <c r="B76" s="321"/>
      <c r="C76" s="321"/>
      <c r="D76" s="321"/>
      <c r="E76" s="321"/>
      <c r="F76" s="229"/>
      <c r="G76" s="322"/>
      <c r="H76" s="323"/>
      <c r="I76" s="156"/>
      <c r="J76" s="448"/>
      <c r="K76" s="212">
        <f>J76*I76</f>
        <v>0</v>
      </c>
      <c r="L76" s="80"/>
      <c r="M76" s="103"/>
    </row>
    <row r="77" spans="1:13" x14ac:dyDescent="0.25">
      <c r="A77" s="320"/>
      <c r="B77" s="321"/>
      <c r="C77" s="321"/>
      <c r="D77" s="321"/>
      <c r="E77" s="321"/>
      <c r="F77" s="229"/>
      <c r="G77" s="322"/>
      <c r="H77" s="323"/>
      <c r="I77" s="156"/>
      <c r="J77" s="448"/>
      <c r="K77" s="212">
        <f t="shared" ref="K77:K82" si="5">J77*I77</f>
        <v>0</v>
      </c>
      <c r="L77" s="80"/>
      <c r="M77" s="103"/>
    </row>
    <row r="78" spans="1:13" x14ac:dyDescent="0.25">
      <c r="A78" s="320"/>
      <c r="B78" s="321"/>
      <c r="C78" s="321"/>
      <c r="D78" s="321"/>
      <c r="E78" s="321"/>
      <c r="F78" s="229"/>
      <c r="G78" s="322"/>
      <c r="H78" s="323"/>
      <c r="I78" s="156"/>
      <c r="J78" s="448"/>
      <c r="K78" s="212">
        <f t="shared" si="5"/>
        <v>0</v>
      </c>
      <c r="L78" s="80"/>
      <c r="M78" s="103"/>
    </row>
    <row r="79" spans="1:13" x14ac:dyDescent="0.25">
      <c r="A79" s="320"/>
      <c r="B79" s="321"/>
      <c r="C79" s="321"/>
      <c r="D79" s="321"/>
      <c r="E79" s="321"/>
      <c r="F79" s="229"/>
      <c r="G79" s="322"/>
      <c r="H79" s="323"/>
      <c r="I79" s="156"/>
      <c r="J79" s="448"/>
      <c r="K79" s="212">
        <f t="shared" si="5"/>
        <v>0</v>
      </c>
      <c r="L79" s="80"/>
      <c r="M79" s="103"/>
    </row>
    <row r="80" spans="1:13" x14ac:dyDescent="0.25">
      <c r="A80" s="320"/>
      <c r="B80" s="321"/>
      <c r="C80" s="321"/>
      <c r="D80" s="321"/>
      <c r="E80" s="321"/>
      <c r="F80" s="229"/>
      <c r="G80" s="322"/>
      <c r="H80" s="323"/>
      <c r="I80" s="156"/>
      <c r="J80" s="448"/>
      <c r="K80" s="212">
        <f t="shared" si="5"/>
        <v>0</v>
      </c>
      <c r="L80" s="80"/>
      <c r="M80" s="103"/>
    </row>
    <row r="81" spans="1:18" x14ac:dyDescent="0.25">
      <c r="A81" s="320"/>
      <c r="B81" s="321"/>
      <c r="C81" s="321"/>
      <c r="D81" s="321"/>
      <c r="E81" s="321"/>
      <c r="F81" s="229"/>
      <c r="G81" s="322"/>
      <c r="H81" s="323"/>
      <c r="I81" s="156"/>
      <c r="J81" s="448"/>
      <c r="K81" s="212">
        <f t="shared" si="5"/>
        <v>0</v>
      </c>
      <c r="L81" s="80"/>
      <c r="M81" s="103"/>
    </row>
    <row r="82" spans="1:18" ht="13.8" thickBot="1" x14ac:dyDescent="0.3">
      <c r="A82" s="320"/>
      <c r="B82" s="321"/>
      <c r="C82" s="321"/>
      <c r="D82" s="321"/>
      <c r="E82" s="321"/>
      <c r="F82" s="227"/>
      <c r="G82" s="322"/>
      <c r="H82" s="323"/>
      <c r="I82" s="156"/>
      <c r="J82" s="448"/>
      <c r="K82" s="212">
        <f t="shared" si="5"/>
        <v>0</v>
      </c>
      <c r="L82" s="80"/>
      <c r="M82" s="103"/>
    </row>
    <row r="83" spans="1:18" ht="13.8" thickBot="1" x14ac:dyDescent="0.3">
      <c r="A83" s="295" t="s">
        <v>35</v>
      </c>
      <c r="B83" s="296"/>
      <c r="C83" s="296"/>
      <c r="D83" s="296"/>
      <c r="E83" s="296"/>
      <c r="F83" s="296"/>
      <c r="G83" s="296"/>
      <c r="H83" s="296"/>
      <c r="I83" s="296"/>
      <c r="J83" s="297"/>
      <c r="K83" s="129">
        <f>SUM(K76:K82)</f>
        <v>0</v>
      </c>
      <c r="L83" s="80"/>
      <c r="M83" s="103"/>
    </row>
    <row r="84" spans="1:18" x14ac:dyDescent="0.25">
      <c r="A84" s="80" t="s">
        <v>124</v>
      </c>
    </row>
    <row r="85" spans="1:18" ht="13.8" thickBot="1" x14ac:dyDescent="0.3">
      <c r="A85" s="85"/>
      <c r="B85" s="85"/>
      <c r="C85" s="85"/>
      <c r="D85" s="88"/>
      <c r="E85" s="85"/>
    </row>
    <row r="86" spans="1:18" ht="16.2" thickBot="1" x14ac:dyDescent="0.35">
      <c r="A86" s="306" t="s">
        <v>142</v>
      </c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8"/>
    </row>
    <row r="87" spans="1:18" ht="26.4" x14ac:dyDescent="0.25">
      <c r="A87" s="309" t="s">
        <v>7</v>
      </c>
      <c r="B87" s="310"/>
      <c r="C87" s="310"/>
      <c r="D87" s="310"/>
      <c r="E87" s="310"/>
      <c r="F87" s="96" t="s">
        <v>88</v>
      </c>
      <c r="G87" s="171" t="s">
        <v>25</v>
      </c>
      <c r="H87" s="171" t="s">
        <v>94</v>
      </c>
      <c r="I87" s="171" t="s">
        <v>38</v>
      </c>
      <c r="J87" s="96" t="s">
        <v>108</v>
      </c>
      <c r="K87" s="154" t="s">
        <v>120</v>
      </c>
      <c r="L87" s="154" t="s">
        <v>40</v>
      </c>
      <c r="M87" s="155" t="s">
        <v>10</v>
      </c>
    </row>
    <row r="88" spans="1:18" x14ac:dyDescent="0.25">
      <c r="A88" s="311"/>
      <c r="B88" s="312"/>
      <c r="C88" s="312"/>
      <c r="D88" s="312"/>
      <c r="E88" s="312"/>
      <c r="F88" s="140"/>
      <c r="G88" s="140"/>
      <c r="H88" s="140"/>
      <c r="I88" s="140"/>
      <c r="J88" s="175"/>
      <c r="K88" s="176"/>
      <c r="L88" s="247">
        <f>J88*K88</f>
        <v>0</v>
      </c>
      <c r="M88" s="217">
        <f>L88*I88</f>
        <v>0</v>
      </c>
      <c r="N88" s="103"/>
    </row>
    <row r="89" spans="1:18" x14ac:dyDescent="0.25">
      <c r="A89" s="311"/>
      <c r="B89" s="312"/>
      <c r="C89" s="312"/>
      <c r="D89" s="312"/>
      <c r="E89" s="312"/>
      <c r="F89" s="140"/>
      <c r="G89" s="140"/>
      <c r="H89" s="140"/>
      <c r="I89" s="140"/>
      <c r="J89" s="175"/>
      <c r="K89" s="176"/>
      <c r="L89" s="247">
        <f t="shared" ref="L89:L95" si="6">K89*J89</f>
        <v>0</v>
      </c>
      <c r="M89" s="217">
        <f t="shared" ref="M89:M96" si="7">L89*I89</f>
        <v>0</v>
      </c>
      <c r="N89" s="103"/>
    </row>
    <row r="90" spans="1:18" x14ac:dyDescent="0.25">
      <c r="A90" s="311"/>
      <c r="B90" s="312"/>
      <c r="C90" s="312"/>
      <c r="D90" s="312"/>
      <c r="E90" s="312"/>
      <c r="F90" s="140"/>
      <c r="G90" s="140"/>
      <c r="H90" s="140"/>
      <c r="I90" s="140"/>
      <c r="J90" s="175"/>
      <c r="K90" s="176"/>
      <c r="L90" s="247">
        <f t="shared" si="6"/>
        <v>0</v>
      </c>
      <c r="M90" s="217">
        <f t="shared" si="7"/>
        <v>0</v>
      </c>
      <c r="N90" s="204"/>
      <c r="O90" s="204"/>
      <c r="P90" s="204"/>
      <c r="Q90" s="204"/>
      <c r="R90" s="204"/>
    </row>
    <row r="91" spans="1:18" x14ac:dyDescent="0.25">
      <c r="A91" s="311"/>
      <c r="B91" s="312"/>
      <c r="C91" s="312"/>
      <c r="D91" s="312"/>
      <c r="E91" s="312"/>
      <c r="F91" s="140"/>
      <c r="G91" s="140"/>
      <c r="H91" s="140"/>
      <c r="I91" s="140"/>
      <c r="J91" s="175"/>
      <c r="K91" s="176"/>
      <c r="L91" s="247">
        <f t="shared" si="6"/>
        <v>0</v>
      </c>
      <c r="M91" s="217">
        <f t="shared" si="7"/>
        <v>0</v>
      </c>
      <c r="N91" s="205"/>
      <c r="O91" s="205"/>
      <c r="P91" s="205"/>
      <c r="Q91" s="205"/>
      <c r="R91" s="204"/>
    </row>
    <row r="92" spans="1:18" x14ac:dyDescent="0.25">
      <c r="A92" s="311"/>
      <c r="B92" s="312"/>
      <c r="C92" s="312"/>
      <c r="D92" s="312"/>
      <c r="E92" s="312"/>
      <c r="F92" s="140"/>
      <c r="G92" s="140"/>
      <c r="H92" s="140"/>
      <c r="I92" s="140"/>
      <c r="J92" s="175"/>
      <c r="K92" s="176"/>
      <c r="L92" s="247">
        <f t="shared" si="6"/>
        <v>0</v>
      </c>
      <c r="M92" s="217">
        <f t="shared" si="7"/>
        <v>0</v>
      </c>
      <c r="N92" s="205"/>
      <c r="O92" s="205"/>
      <c r="P92" s="205"/>
      <c r="Q92" s="205"/>
      <c r="R92" s="204"/>
    </row>
    <row r="93" spans="1:18" x14ac:dyDescent="0.25">
      <c r="A93" s="311"/>
      <c r="B93" s="312"/>
      <c r="C93" s="312"/>
      <c r="D93" s="312"/>
      <c r="E93" s="312"/>
      <c r="F93" s="140"/>
      <c r="G93" s="140"/>
      <c r="H93" s="140"/>
      <c r="I93" s="140"/>
      <c r="J93" s="175"/>
      <c r="K93" s="176"/>
      <c r="L93" s="247">
        <f t="shared" si="6"/>
        <v>0</v>
      </c>
      <c r="M93" s="217">
        <f t="shared" si="7"/>
        <v>0</v>
      </c>
      <c r="N93" s="205"/>
      <c r="O93" s="205"/>
      <c r="P93" s="205"/>
      <c r="Q93" s="205"/>
      <c r="R93" s="204"/>
    </row>
    <row r="94" spans="1:18" x14ac:dyDescent="0.25">
      <c r="A94" s="311"/>
      <c r="B94" s="312"/>
      <c r="C94" s="312"/>
      <c r="D94" s="312"/>
      <c r="E94" s="312"/>
      <c r="F94" s="140"/>
      <c r="G94" s="140"/>
      <c r="H94" s="140"/>
      <c r="I94" s="140"/>
      <c r="J94" s="175"/>
      <c r="K94" s="176"/>
      <c r="L94" s="247">
        <f t="shared" si="6"/>
        <v>0</v>
      </c>
      <c r="M94" s="217">
        <f t="shared" si="7"/>
        <v>0</v>
      </c>
      <c r="N94" s="205"/>
      <c r="O94" s="205"/>
      <c r="P94" s="205"/>
      <c r="Q94" s="205"/>
      <c r="R94" s="204"/>
    </row>
    <row r="95" spans="1:18" x14ac:dyDescent="0.25">
      <c r="A95" s="311"/>
      <c r="B95" s="312"/>
      <c r="C95" s="312"/>
      <c r="D95" s="312"/>
      <c r="E95" s="312"/>
      <c r="F95" s="140"/>
      <c r="G95" s="140"/>
      <c r="H95" s="140"/>
      <c r="I95" s="140"/>
      <c r="J95" s="175"/>
      <c r="K95" s="176"/>
      <c r="L95" s="247">
        <f t="shared" si="6"/>
        <v>0</v>
      </c>
      <c r="M95" s="217">
        <f t="shared" si="7"/>
        <v>0</v>
      </c>
      <c r="N95" s="205"/>
      <c r="O95" s="205"/>
      <c r="P95" s="205"/>
      <c r="Q95" s="205"/>
      <c r="R95" s="204"/>
    </row>
    <row r="96" spans="1:18" ht="13.8" thickBot="1" x14ac:dyDescent="0.3">
      <c r="A96" s="311"/>
      <c r="B96" s="312"/>
      <c r="C96" s="312"/>
      <c r="D96" s="312"/>
      <c r="E96" s="312"/>
      <c r="F96" s="140"/>
      <c r="G96" s="140"/>
      <c r="H96" s="140"/>
      <c r="I96" s="140"/>
      <c r="J96" s="175"/>
      <c r="K96" s="176"/>
      <c r="L96" s="247">
        <f>K96*J96</f>
        <v>0</v>
      </c>
      <c r="M96" s="217">
        <f t="shared" si="7"/>
        <v>0</v>
      </c>
      <c r="N96" s="205"/>
      <c r="O96" s="205"/>
      <c r="P96" s="205"/>
      <c r="Q96" s="205"/>
      <c r="R96" s="204"/>
    </row>
    <row r="97" spans="1:19" ht="15" customHeight="1" thickBot="1" x14ac:dyDescent="0.3">
      <c r="A97" s="313" t="s">
        <v>35</v>
      </c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315"/>
      <c r="M97" s="177">
        <f>SUM(M88:M96)</f>
        <v>0</v>
      </c>
      <c r="N97" s="205"/>
      <c r="O97" s="205"/>
      <c r="P97" s="205"/>
      <c r="Q97" s="205"/>
      <c r="R97" s="204"/>
    </row>
    <row r="98" spans="1:19" ht="13.8" thickBot="1" x14ac:dyDescent="0.3">
      <c r="A98" s="240"/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1"/>
      <c r="O98" s="205"/>
      <c r="P98" s="205"/>
      <c r="Q98" s="205"/>
      <c r="R98" s="205"/>
      <c r="S98" s="204"/>
    </row>
    <row r="99" spans="1:19" ht="16.2" thickBot="1" x14ac:dyDescent="0.35">
      <c r="A99" s="306" t="s">
        <v>143</v>
      </c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8"/>
      <c r="O99" s="205"/>
      <c r="P99" s="205"/>
      <c r="Q99" s="205"/>
      <c r="R99" s="205"/>
      <c r="S99" s="204"/>
    </row>
    <row r="100" spans="1:19" ht="26.4" x14ac:dyDescent="0.25">
      <c r="A100" s="309" t="s">
        <v>7</v>
      </c>
      <c r="B100" s="310"/>
      <c r="C100" s="310"/>
      <c r="D100" s="310"/>
      <c r="E100" s="310"/>
      <c r="F100" s="96" t="s">
        <v>88</v>
      </c>
      <c r="G100" s="96" t="s">
        <v>25</v>
      </c>
      <c r="H100" s="245" t="s">
        <v>130</v>
      </c>
      <c r="I100" s="231" t="s">
        <v>38</v>
      </c>
      <c r="J100" s="96" t="s">
        <v>108</v>
      </c>
      <c r="K100" s="154" t="s">
        <v>120</v>
      </c>
      <c r="L100" s="154" t="s">
        <v>40</v>
      </c>
      <c r="M100" s="155" t="s">
        <v>10</v>
      </c>
      <c r="O100" s="205"/>
      <c r="P100" s="205"/>
      <c r="Q100" s="205"/>
      <c r="R100" s="205"/>
      <c r="S100" s="204"/>
    </row>
    <row r="101" spans="1:19" ht="14.4" customHeight="1" x14ac:dyDescent="0.25">
      <c r="A101" s="311"/>
      <c r="B101" s="312"/>
      <c r="C101" s="312"/>
      <c r="D101" s="312"/>
      <c r="E101" s="312"/>
      <c r="F101" s="227"/>
      <c r="G101" s="227"/>
      <c r="H101" s="244"/>
      <c r="I101" s="227"/>
      <c r="J101" s="175"/>
      <c r="K101" s="176"/>
      <c r="L101" s="247">
        <f>K101*J101</f>
        <v>0</v>
      </c>
      <c r="M101" s="217">
        <f>L101*I101</f>
        <v>0</v>
      </c>
      <c r="N101" s="101"/>
      <c r="O101" s="204"/>
      <c r="P101" s="204"/>
      <c r="Q101" s="204"/>
      <c r="R101" s="204"/>
      <c r="S101" s="204"/>
    </row>
    <row r="102" spans="1:19" ht="14.4" customHeight="1" x14ac:dyDescent="0.25">
      <c r="A102" s="311"/>
      <c r="B102" s="312"/>
      <c r="C102" s="312"/>
      <c r="D102" s="312"/>
      <c r="E102" s="312"/>
      <c r="F102" s="227"/>
      <c r="G102" s="227"/>
      <c r="H102" s="244"/>
      <c r="I102" s="227"/>
      <c r="J102" s="175"/>
      <c r="K102" s="176"/>
      <c r="L102" s="247">
        <f>K102*J102</f>
        <v>0</v>
      </c>
      <c r="M102" s="217">
        <f>L102*I102</f>
        <v>0</v>
      </c>
      <c r="N102" s="100"/>
    </row>
    <row r="103" spans="1:19" ht="14.4" customHeight="1" x14ac:dyDescent="0.25">
      <c r="A103" s="311"/>
      <c r="B103" s="312"/>
      <c r="C103" s="312"/>
      <c r="D103" s="312"/>
      <c r="E103" s="312"/>
      <c r="F103" s="227"/>
      <c r="G103" s="227"/>
      <c r="H103" s="244"/>
      <c r="I103" s="227"/>
      <c r="J103" s="175"/>
      <c r="K103" s="176"/>
      <c r="L103" s="247">
        <f t="shared" ref="L103:L108" si="8">K103*J103</f>
        <v>0</v>
      </c>
      <c r="M103" s="217">
        <f t="shared" ref="M102:M109" si="9">L103*I103</f>
        <v>0</v>
      </c>
      <c r="N103" s="100"/>
    </row>
    <row r="104" spans="1:19" ht="15" customHeight="1" x14ac:dyDescent="0.25">
      <c r="A104" s="311"/>
      <c r="B104" s="312"/>
      <c r="C104" s="312"/>
      <c r="D104" s="312"/>
      <c r="E104" s="312"/>
      <c r="F104" s="227"/>
      <c r="G104" s="227"/>
      <c r="H104" s="244"/>
      <c r="I104" s="227"/>
      <c r="J104" s="175"/>
      <c r="K104" s="176"/>
      <c r="L104" s="247">
        <f t="shared" si="8"/>
        <v>0</v>
      </c>
      <c r="M104" s="217">
        <f t="shared" si="9"/>
        <v>0</v>
      </c>
      <c r="N104" s="100"/>
    </row>
    <row r="105" spans="1:19" ht="15" customHeight="1" x14ac:dyDescent="0.25">
      <c r="A105" s="311"/>
      <c r="B105" s="312"/>
      <c r="C105" s="312"/>
      <c r="D105" s="312"/>
      <c r="E105" s="312"/>
      <c r="F105" s="227"/>
      <c r="G105" s="227"/>
      <c r="H105" s="244"/>
      <c r="I105" s="227"/>
      <c r="J105" s="175"/>
      <c r="K105" s="176"/>
      <c r="L105" s="247">
        <f t="shared" si="8"/>
        <v>0</v>
      </c>
      <c r="M105" s="217">
        <f t="shared" si="9"/>
        <v>0</v>
      </c>
      <c r="N105" s="100"/>
    </row>
    <row r="106" spans="1:19" ht="14.4" customHeight="1" x14ac:dyDescent="0.25">
      <c r="A106" s="311"/>
      <c r="B106" s="312"/>
      <c r="C106" s="312"/>
      <c r="D106" s="312"/>
      <c r="E106" s="312"/>
      <c r="F106" s="227"/>
      <c r="G106" s="227"/>
      <c r="H106" s="244"/>
      <c r="I106" s="227"/>
      <c r="J106" s="175"/>
      <c r="K106" s="176"/>
      <c r="L106" s="247">
        <f>K106*J106</f>
        <v>0</v>
      </c>
      <c r="M106" s="217">
        <f t="shared" si="9"/>
        <v>0</v>
      </c>
      <c r="N106" s="100"/>
    </row>
    <row r="107" spans="1:19" ht="14.4" customHeight="1" x14ac:dyDescent="0.25">
      <c r="A107" s="311"/>
      <c r="B107" s="312"/>
      <c r="C107" s="312"/>
      <c r="D107" s="312"/>
      <c r="E107" s="312"/>
      <c r="F107" s="227"/>
      <c r="G107" s="227"/>
      <c r="H107" s="244"/>
      <c r="I107" s="227"/>
      <c r="J107" s="175"/>
      <c r="K107" s="176"/>
      <c r="L107" s="247">
        <f t="shared" si="8"/>
        <v>0</v>
      </c>
      <c r="M107" s="217">
        <f t="shared" si="9"/>
        <v>0</v>
      </c>
      <c r="N107" s="100"/>
    </row>
    <row r="108" spans="1:19" ht="14.4" customHeight="1" x14ac:dyDescent="0.25">
      <c r="A108" s="311"/>
      <c r="B108" s="312"/>
      <c r="C108" s="312"/>
      <c r="D108" s="312"/>
      <c r="E108" s="312"/>
      <c r="F108" s="227"/>
      <c r="G108" s="227"/>
      <c r="H108" s="244"/>
      <c r="I108" s="227"/>
      <c r="J108" s="175"/>
      <c r="K108" s="176"/>
      <c r="L108" s="247">
        <f>K108*J108</f>
        <v>0</v>
      </c>
      <c r="M108" s="217">
        <f>L108*I108</f>
        <v>0</v>
      </c>
      <c r="N108" s="100"/>
    </row>
    <row r="109" spans="1:19" ht="15" customHeight="1" thickBot="1" x14ac:dyDescent="0.3">
      <c r="A109" s="311"/>
      <c r="B109" s="312"/>
      <c r="C109" s="312"/>
      <c r="D109" s="312"/>
      <c r="E109" s="312"/>
      <c r="F109" s="227"/>
      <c r="G109" s="227"/>
      <c r="H109" s="244"/>
      <c r="I109" s="227"/>
      <c r="J109" s="175"/>
      <c r="K109" s="176"/>
      <c r="L109" s="247">
        <f>K109*J109</f>
        <v>0</v>
      </c>
      <c r="M109" s="217">
        <f t="shared" si="9"/>
        <v>0</v>
      </c>
      <c r="N109" s="100"/>
    </row>
    <row r="110" spans="1:19" ht="13.8" thickBot="1" x14ac:dyDescent="0.3">
      <c r="A110" s="313" t="s">
        <v>35</v>
      </c>
      <c r="B110" s="314"/>
      <c r="C110" s="314"/>
      <c r="D110" s="314"/>
      <c r="E110" s="314"/>
      <c r="F110" s="314"/>
      <c r="G110" s="314"/>
      <c r="H110" s="314"/>
      <c r="I110" s="314"/>
      <c r="J110" s="314"/>
      <c r="K110" s="314"/>
      <c r="L110" s="315"/>
      <c r="M110" s="177">
        <f>SUM(M101:M109)</f>
        <v>0</v>
      </c>
      <c r="N110" s="100"/>
    </row>
    <row r="111" spans="1:19" ht="13.8" thickBot="1" x14ac:dyDescent="0.3">
      <c r="A111" s="240"/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1"/>
      <c r="N111" s="100"/>
    </row>
    <row r="112" spans="1:19" ht="16.2" thickBot="1" x14ac:dyDescent="0.3">
      <c r="A112" s="324" t="s">
        <v>144</v>
      </c>
      <c r="B112" s="325"/>
      <c r="C112" s="325"/>
      <c r="D112" s="325"/>
      <c r="E112" s="325"/>
      <c r="F112" s="325"/>
      <c r="G112" s="325"/>
      <c r="H112" s="325"/>
      <c r="I112" s="325"/>
      <c r="J112" s="325"/>
      <c r="K112" s="325"/>
      <c r="L112" s="325"/>
      <c r="M112" s="326"/>
      <c r="N112" s="100"/>
    </row>
    <row r="113" spans="1:14" x14ac:dyDescent="0.25">
      <c r="A113" s="282" t="s">
        <v>7</v>
      </c>
      <c r="B113" s="283"/>
      <c r="C113" s="283"/>
      <c r="D113" s="283"/>
      <c r="E113" s="283"/>
      <c r="F113" s="283" t="s">
        <v>88</v>
      </c>
      <c r="G113" s="283" t="s">
        <v>81</v>
      </c>
      <c r="H113" s="283" t="s">
        <v>82</v>
      </c>
      <c r="I113" s="283"/>
      <c r="J113" s="286"/>
      <c r="K113" s="283"/>
      <c r="L113" s="283"/>
      <c r="M113" s="287"/>
      <c r="N113" s="100"/>
    </row>
    <row r="114" spans="1:14" x14ac:dyDescent="0.25">
      <c r="A114" s="284"/>
      <c r="B114" s="285"/>
      <c r="C114" s="285"/>
      <c r="D114" s="285"/>
      <c r="E114" s="285"/>
      <c r="F114" s="285"/>
      <c r="G114" s="285"/>
      <c r="H114" s="285" t="s">
        <v>8</v>
      </c>
      <c r="I114" s="288" t="s">
        <v>38</v>
      </c>
      <c r="J114" s="290" t="s">
        <v>19</v>
      </c>
      <c r="K114" s="292" t="s">
        <v>133</v>
      </c>
      <c r="L114" s="288" t="s">
        <v>40</v>
      </c>
      <c r="M114" s="294" t="s">
        <v>10</v>
      </c>
    </row>
    <row r="115" spans="1:14" x14ac:dyDescent="0.25">
      <c r="A115" s="284"/>
      <c r="B115" s="285"/>
      <c r="C115" s="285"/>
      <c r="D115" s="285"/>
      <c r="E115" s="285"/>
      <c r="F115" s="285"/>
      <c r="G115" s="285"/>
      <c r="H115" s="285"/>
      <c r="I115" s="289"/>
      <c r="J115" s="291"/>
      <c r="K115" s="293"/>
      <c r="L115" s="289"/>
      <c r="M115" s="294"/>
    </row>
    <row r="116" spans="1:14" x14ac:dyDescent="0.25">
      <c r="A116" s="275"/>
      <c r="B116" s="276"/>
      <c r="C116" s="276"/>
      <c r="D116" s="276"/>
      <c r="E116" s="276"/>
      <c r="F116" s="227"/>
      <c r="G116" s="222" t="s">
        <v>118</v>
      </c>
      <c r="H116" s="227"/>
      <c r="I116" s="227"/>
      <c r="J116" s="178"/>
      <c r="K116" s="246"/>
      <c r="L116" s="247">
        <f>J116*K116</f>
        <v>0</v>
      </c>
      <c r="M116" s="217">
        <f>I116*L116</f>
        <v>0</v>
      </c>
    </row>
    <row r="117" spans="1:14" ht="14.4" customHeight="1" x14ac:dyDescent="0.25">
      <c r="A117" s="275"/>
      <c r="B117" s="276"/>
      <c r="C117" s="276"/>
      <c r="D117" s="276"/>
      <c r="E117" s="276"/>
      <c r="F117" s="227"/>
      <c r="G117" s="222" t="s">
        <v>118</v>
      </c>
      <c r="H117" s="227"/>
      <c r="I117" s="227"/>
      <c r="J117" s="178"/>
      <c r="K117" s="246"/>
      <c r="L117" s="247">
        <f>J117*K117</f>
        <v>0</v>
      </c>
      <c r="M117" s="217">
        <f t="shared" ref="M117:M122" si="10">I117*L117</f>
        <v>0</v>
      </c>
    </row>
    <row r="118" spans="1:14" x14ac:dyDescent="0.25">
      <c r="A118" s="275"/>
      <c r="B118" s="276"/>
      <c r="C118" s="276"/>
      <c r="D118" s="276"/>
      <c r="E118" s="276"/>
      <c r="F118" s="227"/>
      <c r="G118" s="222" t="s">
        <v>118</v>
      </c>
      <c r="H118" s="227"/>
      <c r="I118" s="227"/>
      <c r="J118" s="178"/>
      <c r="K118" s="246"/>
      <c r="L118" s="247">
        <f t="shared" ref="L117:L122" si="11">J118*K118</f>
        <v>0</v>
      </c>
      <c r="M118" s="217">
        <f>I118*L118</f>
        <v>0</v>
      </c>
    </row>
    <row r="119" spans="1:14" x14ac:dyDescent="0.25">
      <c r="A119" s="275"/>
      <c r="B119" s="276"/>
      <c r="C119" s="276"/>
      <c r="D119" s="276"/>
      <c r="E119" s="276"/>
      <c r="F119" s="227"/>
      <c r="G119" s="222" t="s">
        <v>118</v>
      </c>
      <c r="H119" s="227"/>
      <c r="I119" s="227"/>
      <c r="J119" s="178"/>
      <c r="K119" s="246"/>
      <c r="L119" s="247">
        <f t="shared" si="11"/>
        <v>0</v>
      </c>
      <c r="M119" s="217">
        <f t="shared" si="10"/>
        <v>0</v>
      </c>
    </row>
    <row r="120" spans="1:14" x14ac:dyDescent="0.25">
      <c r="A120" s="275"/>
      <c r="B120" s="276"/>
      <c r="C120" s="276"/>
      <c r="D120" s="276"/>
      <c r="E120" s="276"/>
      <c r="F120" s="227"/>
      <c r="G120" s="222" t="s">
        <v>118</v>
      </c>
      <c r="H120" s="227"/>
      <c r="I120" s="227"/>
      <c r="J120" s="178"/>
      <c r="K120" s="246"/>
      <c r="L120" s="247">
        <f t="shared" si="11"/>
        <v>0</v>
      </c>
      <c r="M120" s="217">
        <f t="shared" si="10"/>
        <v>0</v>
      </c>
    </row>
    <row r="121" spans="1:14" x14ac:dyDescent="0.25">
      <c r="A121" s="275"/>
      <c r="B121" s="276"/>
      <c r="C121" s="276"/>
      <c r="D121" s="276"/>
      <c r="E121" s="276"/>
      <c r="F121" s="227"/>
      <c r="G121" s="222" t="s">
        <v>118</v>
      </c>
      <c r="H121" s="227"/>
      <c r="I121" s="227"/>
      <c r="J121" s="178"/>
      <c r="K121" s="246"/>
      <c r="L121" s="247">
        <f>J121*K121</f>
        <v>0</v>
      </c>
      <c r="M121" s="217">
        <f t="shared" si="10"/>
        <v>0</v>
      </c>
    </row>
    <row r="122" spans="1:14" x14ac:dyDescent="0.25">
      <c r="A122" s="275"/>
      <c r="B122" s="276"/>
      <c r="C122" s="276"/>
      <c r="D122" s="276"/>
      <c r="E122" s="276"/>
      <c r="F122" s="227"/>
      <c r="G122" s="222" t="s">
        <v>118</v>
      </c>
      <c r="H122" s="227"/>
      <c r="I122" s="227"/>
      <c r="J122" s="178"/>
      <c r="K122" s="246"/>
      <c r="L122" s="247">
        <f t="shared" si="11"/>
        <v>0</v>
      </c>
      <c r="M122" s="217">
        <f>I122*L122</f>
        <v>0</v>
      </c>
    </row>
    <row r="123" spans="1:14" ht="13.8" thickBot="1" x14ac:dyDescent="0.3">
      <c r="A123" s="277" t="s">
        <v>90</v>
      </c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137">
        <f>SUM(M116:M122)</f>
        <v>0</v>
      </c>
    </row>
    <row r="124" spans="1:14" ht="13.8" thickBot="1" x14ac:dyDescent="0.3">
      <c r="A124" s="240"/>
      <c r="B124" s="240"/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1"/>
    </row>
    <row r="125" spans="1:14" ht="16.2" thickBot="1" x14ac:dyDescent="0.3">
      <c r="A125" s="324" t="s">
        <v>145</v>
      </c>
      <c r="B125" s="325"/>
      <c r="C125" s="325"/>
      <c r="D125" s="325"/>
      <c r="E125" s="325"/>
      <c r="F125" s="325"/>
      <c r="G125" s="325"/>
      <c r="H125" s="325"/>
      <c r="I125" s="325"/>
      <c r="J125" s="325"/>
      <c r="K125" s="325"/>
      <c r="L125" s="325"/>
      <c r="M125" s="326"/>
    </row>
    <row r="126" spans="1:14" ht="15" customHeight="1" x14ac:dyDescent="0.25">
      <c r="A126" s="282" t="s">
        <v>7</v>
      </c>
      <c r="B126" s="283"/>
      <c r="C126" s="283"/>
      <c r="D126" s="283"/>
      <c r="E126" s="283"/>
      <c r="F126" s="283" t="s">
        <v>117</v>
      </c>
      <c r="G126" s="283" t="s">
        <v>81</v>
      </c>
      <c r="H126" s="283" t="s">
        <v>82</v>
      </c>
      <c r="I126" s="283"/>
      <c r="J126" s="286"/>
      <c r="K126" s="283"/>
      <c r="L126" s="283"/>
      <c r="M126" s="287"/>
    </row>
    <row r="127" spans="1:14" ht="15" customHeight="1" x14ac:dyDescent="0.25">
      <c r="A127" s="284"/>
      <c r="B127" s="285"/>
      <c r="C127" s="285"/>
      <c r="D127" s="285"/>
      <c r="E127" s="285"/>
      <c r="F127" s="285"/>
      <c r="G127" s="285"/>
      <c r="H127" s="285" t="s">
        <v>8</v>
      </c>
      <c r="I127" s="288" t="s">
        <v>38</v>
      </c>
      <c r="J127" s="290" t="s">
        <v>19</v>
      </c>
      <c r="K127" s="292" t="s">
        <v>133</v>
      </c>
      <c r="L127" s="288" t="s">
        <v>40</v>
      </c>
      <c r="M127" s="294" t="s">
        <v>10</v>
      </c>
    </row>
    <row r="128" spans="1:14" ht="15" customHeight="1" x14ac:dyDescent="0.25">
      <c r="A128" s="284"/>
      <c r="B128" s="285"/>
      <c r="C128" s="285"/>
      <c r="D128" s="285"/>
      <c r="E128" s="285"/>
      <c r="F128" s="285"/>
      <c r="G128" s="285"/>
      <c r="H128" s="285"/>
      <c r="I128" s="289"/>
      <c r="J128" s="291"/>
      <c r="K128" s="293"/>
      <c r="L128" s="289"/>
      <c r="M128" s="294"/>
    </row>
    <row r="129" spans="1:13" ht="15" customHeight="1" x14ac:dyDescent="0.25">
      <c r="A129" s="275"/>
      <c r="B129" s="276"/>
      <c r="C129" s="276"/>
      <c r="D129" s="276"/>
      <c r="E129" s="276"/>
      <c r="F129" s="140"/>
      <c r="G129" s="222" t="s">
        <v>118</v>
      </c>
      <c r="H129" s="140"/>
      <c r="I129" s="227"/>
      <c r="J129" s="178"/>
      <c r="K129" s="246"/>
      <c r="L129" s="247">
        <f>J129*K129</f>
        <v>0</v>
      </c>
      <c r="M129" s="217">
        <f>I129*L129</f>
        <v>0</v>
      </c>
    </row>
    <row r="130" spans="1:13" ht="15" customHeight="1" x14ac:dyDescent="0.25">
      <c r="A130" s="275"/>
      <c r="B130" s="276"/>
      <c r="C130" s="276"/>
      <c r="D130" s="276"/>
      <c r="E130" s="276"/>
      <c r="F130" s="140"/>
      <c r="G130" s="222" t="s">
        <v>118</v>
      </c>
      <c r="H130" s="227"/>
      <c r="I130" s="227"/>
      <c r="J130" s="178"/>
      <c r="K130" s="246"/>
      <c r="L130" s="247">
        <f t="shared" ref="L130:L135" si="12">J130*K130</f>
        <v>0</v>
      </c>
      <c r="M130" s="217">
        <f t="shared" ref="M130:M135" si="13">I130*L130</f>
        <v>0</v>
      </c>
    </row>
    <row r="131" spans="1:13" ht="15" customHeight="1" x14ac:dyDescent="0.25">
      <c r="A131" s="275"/>
      <c r="B131" s="276"/>
      <c r="C131" s="276"/>
      <c r="D131" s="276"/>
      <c r="E131" s="276"/>
      <c r="F131" s="140"/>
      <c r="G131" s="222" t="s">
        <v>118</v>
      </c>
      <c r="H131" s="227"/>
      <c r="I131" s="227"/>
      <c r="J131" s="178"/>
      <c r="K131" s="246"/>
      <c r="L131" s="247">
        <f t="shared" si="12"/>
        <v>0</v>
      </c>
      <c r="M131" s="217">
        <f t="shared" si="13"/>
        <v>0</v>
      </c>
    </row>
    <row r="132" spans="1:13" ht="15" customHeight="1" x14ac:dyDescent="0.25">
      <c r="A132" s="275"/>
      <c r="B132" s="276"/>
      <c r="C132" s="276"/>
      <c r="D132" s="276"/>
      <c r="E132" s="276"/>
      <c r="F132" s="140"/>
      <c r="G132" s="222" t="s">
        <v>118</v>
      </c>
      <c r="H132" s="227"/>
      <c r="I132" s="227"/>
      <c r="J132" s="178"/>
      <c r="K132" s="246"/>
      <c r="L132" s="247">
        <f t="shared" si="12"/>
        <v>0</v>
      </c>
      <c r="M132" s="217">
        <f>I132*L132</f>
        <v>0</v>
      </c>
    </row>
    <row r="133" spans="1:13" ht="15" customHeight="1" x14ac:dyDescent="0.25">
      <c r="A133" s="275"/>
      <c r="B133" s="276"/>
      <c r="C133" s="276"/>
      <c r="D133" s="276"/>
      <c r="E133" s="276"/>
      <c r="F133" s="140"/>
      <c r="G133" s="222" t="s">
        <v>118</v>
      </c>
      <c r="H133" s="227"/>
      <c r="I133" s="227"/>
      <c r="J133" s="178"/>
      <c r="K133" s="246"/>
      <c r="L133" s="247">
        <f t="shared" si="12"/>
        <v>0</v>
      </c>
      <c r="M133" s="217">
        <f>I133*L133</f>
        <v>0</v>
      </c>
    </row>
    <row r="134" spans="1:13" x14ac:dyDescent="0.25">
      <c r="A134" s="275"/>
      <c r="B134" s="276"/>
      <c r="C134" s="276"/>
      <c r="D134" s="276"/>
      <c r="E134" s="276"/>
      <c r="F134" s="140"/>
      <c r="G134" s="222" t="s">
        <v>118</v>
      </c>
      <c r="H134" s="227"/>
      <c r="I134" s="227"/>
      <c r="J134" s="178"/>
      <c r="K134" s="246"/>
      <c r="L134" s="247">
        <f t="shared" si="12"/>
        <v>0</v>
      </c>
      <c r="M134" s="217">
        <f t="shared" si="13"/>
        <v>0</v>
      </c>
    </row>
    <row r="135" spans="1:13" x14ac:dyDescent="0.25">
      <c r="A135" s="275"/>
      <c r="B135" s="276"/>
      <c r="C135" s="276"/>
      <c r="D135" s="276"/>
      <c r="E135" s="276"/>
      <c r="F135" s="140"/>
      <c r="G135" s="222" t="s">
        <v>118</v>
      </c>
      <c r="H135" s="227"/>
      <c r="I135" s="227"/>
      <c r="J135" s="178"/>
      <c r="K135" s="246"/>
      <c r="L135" s="247">
        <f t="shared" si="12"/>
        <v>0</v>
      </c>
      <c r="M135" s="217">
        <f>I135*L135</f>
        <v>0</v>
      </c>
    </row>
    <row r="136" spans="1:13" ht="13.8" thickBot="1" x14ac:dyDescent="0.3">
      <c r="A136" s="277" t="s">
        <v>90</v>
      </c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137">
        <f>SUM(M129:M135)</f>
        <v>0</v>
      </c>
    </row>
    <row r="137" spans="1:13" ht="13.8" thickBot="1" x14ac:dyDescent="0.3">
      <c r="A137" s="179"/>
      <c r="B137" s="179"/>
      <c r="C137" s="179"/>
      <c r="D137" s="179"/>
      <c r="E137" s="179"/>
      <c r="F137" s="180"/>
      <c r="G137" s="180"/>
      <c r="H137" s="180"/>
      <c r="I137" s="180"/>
      <c r="J137" s="180"/>
      <c r="K137" s="181"/>
      <c r="L137" s="182"/>
      <c r="M137" s="138"/>
    </row>
    <row r="138" spans="1:13" ht="16.2" thickBot="1" x14ac:dyDescent="0.35">
      <c r="A138" s="306" t="s">
        <v>146</v>
      </c>
      <c r="B138" s="307"/>
      <c r="C138" s="307"/>
      <c r="D138" s="307"/>
      <c r="E138" s="307"/>
      <c r="F138" s="307"/>
      <c r="G138" s="307"/>
      <c r="H138" s="307"/>
      <c r="I138" s="307"/>
      <c r="J138" s="307"/>
      <c r="K138" s="307"/>
      <c r="L138" s="307"/>
      <c r="M138" s="308"/>
    </row>
    <row r="139" spans="1:13" x14ac:dyDescent="0.25">
      <c r="A139" s="316" t="s">
        <v>7</v>
      </c>
      <c r="B139" s="317"/>
      <c r="C139" s="317"/>
      <c r="D139" s="317"/>
      <c r="E139" s="317"/>
      <c r="F139" s="168" t="s">
        <v>89</v>
      </c>
      <c r="G139" s="168" t="s">
        <v>8</v>
      </c>
      <c r="H139" s="318" t="s">
        <v>25</v>
      </c>
      <c r="I139" s="319"/>
      <c r="J139" s="171" t="s">
        <v>30</v>
      </c>
      <c r="K139" s="98" t="s">
        <v>20</v>
      </c>
      <c r="L139" s="148" t="s">
        <v>11</v>
      </c>
      <c r="M139" s="149" t="s">
        <v>10</v>
      </c>
    </row>
    <row r="140" spans="1:13" x14ac:dyDescent="0.25">
      <c r="A140" s="320"/>
      <c r="B140" s="321"/>
      <c r="C140" s="321"/>
      <c r="D140" s="321"/>
      <c r="E140" s="321"/>
      <c r="F140" s="164"/>
      <c r="G140" s="164"/>
      <c r="H140" s="322"/>
      <c r="I140" s="323"/>
      <c r="J140" s="94"/>
      <c r="K140" s="156"/>
      <c r="L140" s="211">
        <f>IF(G140=$A$5,$A$6,IF(G140=$C$5,$C$6,IF(G140=$E$5,$E$6,0)))</f>
        <v>0</v>
      </c>
      <c r="M140" s="212">
        <f>L140*K140</f>
        <v>0</v>
      </c>
    </row>
    <row r="141" spans="1:13" x14ac:dyDescent="0.25">
      <c r="A141" s="320"/>
      <c r="B141" s="321"/>
      <c r="C141" s="321"/>
      <c r="D141" s="321"/>
      <c r="E141" s="321"/>
      <c r="F141" s="164"/>
      <c r="G141" s="224"/>
      <c r="H141" s="322"/>
      <c r="I141" s="323"/>
      <c r="J141" s="94"/>
      <c r="K141" s="156"/>
      <c r="L141" s="211">
        <f t="shared" ref="L141:L154" si="14">IF(G141=$A$5,$A$6,IF(G141=$C$5,$C$6,IF(G141=$E$5,$E$6,0)))</f>
        <v>0</v>
      </c>
      <c r="M141" s="212">
        <f t="shared" ref="M141:M150" si="15">L141*K141</f>
        <v>0</v>
      </c>
    </row>
    <row r="142" spans="1:13" x14ac:dyDescent="0.25">
      <c r="A142" s="320"/>
      <c r="B142" s="321"/>
      <c r="C142" s="321"/>
      <c r="D142" s="321"/>
      <c r="E142" s="321"/>
      <c r="F142" s="164"/>
      <c r="G142" s="224"/>
      <c r="H142" s="322"/>
      <c r="I142" s="323"/>
      <c r="J142" s="94"/>
      <c r="K142" s="156"/>
      <c r="L142" s="211">
        <f t="shared" si="14"/>
        <v>0</v>
      </c>
      <c r="M142" s="212">
        <f t="shared" si="15"/>
        <v>0</v>
      </c>
    </row>
    <row r="143" spans="1:13" x14ac:dyDescent="0.25">
      <c r="A143" s="320"/>
      <c r="B143" s="321"/>
      <c r="C143" s="321"/>
      <c r="D143" s="321"/>
      <c r="E143" s="321"/>
      <c r="F143" s="164"/>
      <c r="G143" s="224"/>
      <c r="H143" s="322"/>
      <c r="I143" s="323"/>
      <c r="J143" s="94"/>
      <c r="K143" s="156"/>
      <c r="L143" s="211">
        <f t="shared" si="14"/>
        <v>0</v>
      </c>
      <c r="M143" s="212">
        <f t="shared" si="15"/>
        <v>0</v>
      </c>
    </row>
    <row r="144" spans="1:13" x14ac:dyDescent="0.25">
      <c r="A144" s="320"/>
      <c r="B144" s="321"/>
      <c r="C144" s="321"/>
      <c r="D144" s="321"/>
      <c r="E144" s="321"/>
      <c r="F144" s="164"/>
      <c r="G144" s="224"/>
      <c r="H144" s="322"/>
      <c r="I144" s="323"/>
      <c r="J144" s="94"/>
      <c r="K144" s="156"/>
      <c r="L144" s="211">
        <f t="shared" si="14"/>
        <v>0</v>
      </c>
      <c r="M144" s="212">
        <f t="shared" si="15"/>
        <v>0</v>
      </c>
    </row>
    <row r="145" spans="1:14" x14ac:dyDescent="0.25">
      <c r="A145" s="320"/>
      <c r="B145" s="321"/>
      <c r="C145" s="321"/>
      <c r="D145" s="321"/>
      <c r="E145" s="321"/>
      <c r="F145" s="164"/>
      <c r="G145" s="224"/>
      <c r="H145" s="322"/>
      <c r="I145" s="323"/>
      <c r="J145" s="94"/>
      <c r="K145" s="156"/>
      <c r="L145" s="211">
        <f t="shared" si="14"/>
        <v>0</v>
      </c>
      <c r="M145" s="212">
        <f t="shared" si="15"/>
        <v>0</v>
      </c>
    </row>
    <row r="146" spans="1:14" x14ac:dyDescent="0.25">
      <c r="A146" s="320"/>
      <c r="B146" s="321"/>
      <c r="C146" s="321"/>
      <c r="D146" s="321"/>
      <c r="E146" s="321"/>
      <c r="F146" s="140"/>
      <c r="G146" s="224"/>
      <c r="H146" s="322"/>
      <c r="I146" s="323"/>
      <c r="J146" s="94"/>
      <c r="K146" s="156"/>
      <c r="L146" s="211">
        <f t="shared" si="14"/>
        <v>0</v>
      </c>
      <c r="M146" s="212">
        <f t="shared" si="15"/>
        <v>0</v>
      </c>
    </row>
    <row r="147" spans="1:14" ht="15.75" customHeight="1" x14ac:dyDescent="0.25">
      <c r="A147" s="320"/>
      <c r="B147" s="321"/>
      <c r="C147" s="321"/>
      <c r="D147" s="321"/>
      <c r="E147" s="321"/>
      <c r="F147" s="140"/>
      <c r="G147" s="224"/>
      <c r="H147" s="322"/>
      <c r="I147" s="323"/>
      <c r="J147" s="94"/>
      <c r="K147" s="156"/>
      <c r="L147" s="211">
        <f t="shared" si="14"/>
        <v>0</v>
      </c>
      <c r="M147" s="212">
        <f t="shared" si="15"/>
        <v>0</v>
      </c>
    </row>
    <row r="148" spans="1:14" x14ac:dyDescent="0.25">
      <c r="A148" s="320"/>
      <c r="B148" s="321"/>
      <c r="C148" s="321"/>
      <c r="D148" s="321"/>
      <c r="E148" s="321"/>
      <c r="F148" s="140"/>
      <c r="G148" s="224"/>
      <c r="H148" s="322"/>
      <c r="I148" s="323"/>
      <c r="J148" s="94"/>
      <c r="K148" s="156"/>
      <c r="L148" s="211">
        <f t="shared" si="14"/>
        <v>0</v>
      </c>
      <c r="M148" s="212">
        <f t="shared" si="15"/>
        <v>0</v>
      </c>
    </row>
    <row r="149" spans="1:14" x14ac:dyDescent="0.25">
      <c r="A149" s="320"/>
      <c r="B149" s="321"/>
      <c r="C149" s="321"/>
      <c r="D149" s="321"/>
      <c r="E149" s="321"/>
      <c r="F149" s="140"/>
      <c r="G149" s="224"/>
      <c r="H149" s="322"/>
      <c r="I149" s="323"/>
      <c r="J149" s="94"/>
      <c r="K149" s="156"/>
      <c r="L149" s="211">
        <f t="shared" si="14"/>
        <v>0</v>
      </c>
      <c r="M149" s="212">
        <f t="shared" si="15"/>
        <v>0</v>
      </c>
    </row>
    <row r="150" spans="1:14" x14ac:dyDescent="0.25">
      <c r="A150" s="320"/>
      <c r="B150" s="321"/>
      <c r="C150" s="321"/>
      <c r="D150" s="321"/>
      <c r="E150" s="321"/>
      <c r="F150" s="140"/>
      <c r="G150" s="224"/>
      <c r="H150" s="322"/>
      <c r="I150" s="323"/>
      <c r="J150" s="94"/>
      <c r="K150" s="156"/>
      <c r="L150" s="211">
        <f t="shared" si="14"/>
        <v>0</v>
      </c>
      <c r="M150" s="212">
        <f t="shared" si="15"/>
        <v>0</v>
      </c>
    </row>
    <row r="151" spans="1:14" x14ac:dyDescent="0.25">
      <c r="A151" s="320"/>
      <c r="B151" s="321"/>
      <c r="C151" s="321"/>
      <c r="D151" s="321"/>
      <c r="E151" s="321"/>
      <c r="F151" s="140"/>
      <c r="G151" s="224"/>
      <c r="H151" s="322"/>
      <c r="I151" s="323"/>
      <c r="J151" s="94"/>
      <c r="K151" s="156"/>
      <c r="L151" s="211">
        <f t="shared" si="14"/>
        <v>0</v>
      </c>
      <c r="M151" s="212">
        <f t="shared" ref="M151:M154" si="16">L151*K151</f>
        <v>0</v>
      </c>
    </row>
    <row r="152" spans="1:14" x14ac:dyDescent="0.25">
      <c r="A152" s="320"/>
      <c r="B152" s="321"/>
      <c r="C152" s="321"/>
      <c r="D152" s="321"/>
      <c r="E152" s="321"/>
      <c r="F152" s="140"/>
      <c r="G152" s="224"/>
      <c r="H152" s="322"/>
      <c r="I152" s="323"/>
      <c r="J152" s="94"/>
      <c r="K152" s="156"/>
      <c r="L152" s="211">
        <f t="shared" si="14"/>
        <v>0</v>
      </c>
      <c r="M152" s="212">
        <f t="shared" si="16"/>
        <v>0</v>
      </c>
    </row>
    <row r="153" spans="1:14" x14ac:dyDescent="0.25">
      <c r="A153" s="320"/>
      <c r="B153" s="321"/>
      <c r="C153" s="321"/>
      <c r="D153" s="321"/>
      <c r="E153" s="321"/>
      <c r="F153" s="164"/>
      <c r="G153" s="224"/>
      <c r="H153" s="322"/>
      <c r="I153" s="323"/>
      <c r="J153" s="94"/>
      <c r="K153" s="156"/>
      <c r="L153" s="211">
        <f t="shared" si="14"/>
        <v>0</v>
      </c>
      <c r="M153" s="212">
        <f t="shared" si="16"/>
        <v>0</v>
      </c>
    </row>
    <row r="154" spans="1:14" ht="13.8" thickBot="1" x14ac:dyDescent="0.3">
      <c r="A154" s="336"/>
      <c r="B154" s="337"/>
      <c r="C154" s="337"/>
      <c r="D154" s="337"/>
      <c r="E154" s="337"/>
      <c r="F154" s="172"/>
      <c r="G154" s="224"/>
      <c r="H154" s="322"/>
      <c r="I154" s="323"/>
      <c r="J154" s="95"/>
      <c r="K154" s="157"/>
      <c r="L154" s="211">
        <f t="shared" si="14"/>
        <v>0</v>
      </c>
      <c r="M154" s="216">
        <f t="shared" si="16"/>
        <v>0</v>
      </c>
    </row>
    <row r="155" spans="1:14" ht="13.8" thickBot="1" x14ac:dyDescent="0.3">
      <c r="A155" s="295" t="s">
        <v>35</v>
      </c>
      <c r="B155" s="296"/>
      <c r="C155" s="296"/>
      <c r="D155" s="296"/>
      <c r="E155" s="296"/>
      <c r="F155" s="296"/>
      <c r="G155" s="296"/>
      <c r="H155" s="296"/>
      <c r="I155" s="296"/>
      <c r="J155" s="296"/>
      <c r="K155" s="296"/>
      <c r="L155" s="297"/>
      <c r="M155" s="129">
        <f>SUM(M140:M154)</f>
        <v>0</v>
      </c>
    </row>
    <row r="156" spans="1:14" ht="13.8" thickBot="1" x14ac:dyDescent="0.3">
      <c r="A156" s="85"/>
      <c r="B156" s="85"/>
      <c r="C156" s="88"/>
      <c r="D156" s="85"/>
      <c r="E156" s="85"/>
    </row>
    <row r="157" spans="1:14" ht="16.2" thickBot="1" x14ac:dyDescent="0.35">
      <c r="A157" s="306" t="s">
        <v>147</v>
      </c>
      <c r="B157" s="307"/>
      <c r="C157" s="307"/>
      <c r="D157" s="307"/>
      <c r="E157" s="307"/>
      <c r="F157" s="307"/>
      <c r="G157" s="307"/>
      <c r="H157" s="307"/>
      <c r="I157" s="307"/>
      <c r="J157" s="307"/>
      <c r="K157" s="307"/>
      <c r="L157" s="308"/>
      <c r="M157" s="80"/>
    </row>
    <row r="158" spans="1:14" x14ac:dyDescent="0.25">
      <c r="A158" s="316" t="s">
        <v>7</v>
      </c>
      <c r="B158" s="317"/>
      <c r="C158" s="317"/>
      <c r="D158" s="317"/>
      <c r="E158" s="317"/>
      <c r="F158" s="168" t="s">
        <v>89</v>
      </c>
      <c r="G158" s="168" t="s">
        <v>8</v>
      </c>
      <c r="H158" s="171" t="s">
        <v>27</v>
      </c>
      <c r="I158" s="171" t="s">
        <v>28</v>
      </c>
      <c r="J158" s="98" t="s">
        <v>20</v>
      </c>
      <c r="K158" s="148" t="s">
        <v>11</v>
      </c>
      <c r="L158" s="149" t="s">
        <v>10</v>
      </c>
      <c r="M158" s="80"/>
    </row>
    <row r="159" spans="1:14" x14ac:dyDescent="0.25">
      <c r="A159" s="320"/>
      <c r="B159" s="321"/>
      <c r="C159" s="321"/>
      <c r="D159" s="321"/>
      <c r="E159" s="321"/>
      <c r="F159" s="164"/>
      <c r="G159" s="164"/>
      <c r="H159" s="165"/>
      <c r="I159" s="94"/>
      <c r="J159" s="146">
        <f>H159*I159</f>
        <v>0</v>
      </c>
      <c r="K159" s="211">
        <f t="shared" ref="K159:K181" si="17">IF(G159=$F$5,$F$6,IF(G159=$G$5,$G$6,IF(G159=$H$5,$H$6,0)))</f>
        <v>0</v>
      </c>
      <c r="L159" s="212">
        <f>K159*J159</f>
        <v>0</v>
      </c>
      <c r="M159" s="80"/>
    </row>
    <row r="160" spans="1:14" x14ac:dyDescent="0.25">
      <c r="A160" s="320"/>
      <c r="B160" s="321"/>
      <c r="C160" s="321"/>
      <c r="D160" s="321"/>
      <c r="E160" s="321"/>
      <c r="F160" s="164"/>
      <c r="G160" s="224"/>
      <c r="H160" s="165"/>
      <c r="I160" s="94"/>
      <c r="J160" s="146">
        <f t="shared" ref="J160:J181" si="18">H160*I160</f>
        <v>0</v>
      </c>
      <c r="K160" s="211">
        <f t="shared" si="17"/>
        <v>0</v>
      </c>
      <c r="L160" s="212">
        <f t="shared" ref="L160:L181" si="19">K160*J160</f>
        <v>0</v>
      </c>
      <c r="M160" s="80"/>
      <c r="N160" s="103"/>
    </row>
    <row r="161" spans="1:14" x14ac:dyDescent="0.25">
      <c r="A161" s="338"/>
      <c r="B161" s="339"/>
      <c r="C161" s="339"/>
      <c r="D161" s="339"/>
      <c r="E161" s="340"/>
      <c r="F161" s="220"/>
      <c r="G161" s="224"/>
      <c r="H161" s="221"/>
      <c r="I161" s="94"/>
      <c r="J161" s="146">
        <f t="shared" si="18"/>
        <v>0</v>
      </c>
      <c r="K161" s="211">
        <f t="shared" si="17"/>
        <v>0</v>
      </c>
      <c r="L161" s="212">
        <f t="shared" si="19"/>
        <v>0</v>
      </c>
      <c r="M161" s="80"/>
      <c r="N161" s="103"/>
    </row>
    <row r="162" spans="1:14" x14ac:dyDescent="0.25">
      <c r="A162" s="338"/>
      <c r="B162" s="339"/>
      <c r="C162" s="339"/>
      <c r="D162" s="339"/>
      <c r="E162" s="340"/>
      <c r="F162" s="220"/>
      <c r="G162" s="224"/>
      <c r="H162" s="221"/>
      <c r="I162" s="94"/>
      <c r="J162" s="146">
        <f t="shared" si="18"/>
        <v>0</v>
      </c>
      <c r="K162" s="211">
        <f t="shared" si="17"/>
        <v>0</v>
      </c>
      <c r="L162" s="212">
        <f t="shared" si="19"/>
        <v>0</v>
      </c>
      <c r="M162" s="80"/>
      <c r="N162" s="103"/>
    </row>
    <row r="163" spans="1:14" x14ac:dyDescent="0.25">
      <c r="A163" s="338"/>
      <c r="B163" s="339"/>
      <c r="C163" s="339"/>
      <c r="D163" s="339"/>
      <c r="E163" s="340"/>
      <c r="F163" s="220"/>
      <c r="G163" s="224"/>
      <c r="H163" s="221"/>
      <c r="I163" s="94"/>
      <c r="J163" s="146">
        <f t="shared" si="18"/>
        <v>0</v>
      </c>
      <c r="K163" s="211">
        <f t="shared" si="17"/>
        <v>0</v>
      </c>
      <c r="L163" s="212">
        <f t="shared" si="19"/>
        <v>0</v>
      </c>
      <c r="M163" s="80"/>
      <c r="N163" s="103"/>
    </row>
    <row r="164" spans="1:14" x14ac:dyDescent="0.25">
      <c r="A164" s="338"/>
      <c r="B164" s="339"/>
      <c r="C164" s="339"/>
      <c r="D164" s="339"/>
      <c r="E164" s="340"/>
      <c r="F164" s="220"/>
      <c r="G164" s="224"/>
      <c r="H164" s="221"/>
      <c r="I164" s="94"/>
      <c r="J164" s="146">
        <f t="shared" si="18"/>
        <v>0</v>
      </c>
      <c r="K164" s="211">
        <f t="shared" si="17"/>
        <v>0</v>
      </c>
      <c r="L164" s="212">
        <f t="shared" si="19"/>
        <v>0</v>
      </c>
      <c r="M164" s="80"/>
      <c r="N164" s="103"/>
    </row>
    <row r="165" spans="1:14" x14ac:dyDescent="0.25">
      <c r="A165" s="338"/>
      <c r="B165" s="339"/>
      <c r="C165" s="339"/>
      <c r="D165" s="339"/>
      <c r="E165" s="340"/>
      <c r="F165" s="220"/>
      <c r="G165" s="224"/>
      <c r="H165" s="221"/>
      <c r="I165" s="94"/>
      <c r="J165" s="146">
        <f t="shared" si="18"/>
        <v>0</v>
      </c>
      <c r="K165" s="211">
        <f t="shared" si="17"/>
        <v>0</v>
      </c>
      <c r="L165" s="212">
        <f t="shared" si="19"/>
        <v>0</v>
      </c>
      <c r="M165" s="80"/>
      <c r="N165" s="103"/>
    </row>
    <row r="166" spans="1:14" x14ac:dyDescent="0.25">
      <c r="A166" s="338"/>
      <c r="B166" s="339"/>
      <c r="C166" s="339"/>
      <c r="D166" s="339"/>
      <c r="E166" s="340"/>
      <c r="F166" s="220"/>
      <c r="G166" s="224"/>
      <c r="H166" s="221"/>
      <c r="I166" s="94"/>
      <c r="J166" s="146">
        <f t="shared" si="18"/>
        <v>0</v>
      </c>
      <c r="K166" s="211">
        <f t="shared" si="17"/>
        <v>0</v>
      </c>
      <c r="L166" s="212">
        <f t="shared" si="19"/>
        <v>0</v>
      </c>
      <c r="M166" s="80"/>
      <c r="N166" s="103"/>
    </row>
    <row r="167" spans="1:14" x14ac:dyDescent="0.25">
      <c r="A167" s="338"/>
      <c r="B167" s="339"/>
      <c r="C167" s="339"/>
      <c r="D167" s="339"/>
      <c r="E167" s="340"/>
      <c r="F167" s="220"/>
      <c r="G167" s="224"/>
      <c r="H167" s="221"/>
      <c r="I167" s="94"/>
      <c r="J167" s="146">
        <f t="shared" si="18"/>
        <v>0</v>
      </c>
      <c r="K167" s="211">
        <f t="shared" si="17"/>
        <v>0</v>
      </c>
      <c r="L167" s="212">
        <f t="shared" si="19"/>
        <v>0</v>
      </c>
      <c r="M167" s="80"/>
      <c r="N167" s="103"/>
    </row>
    <row r="168" spans="1:14" x14ac:dyDescent="0.25">
      <c r="A168" s="338"/>
      <c r="B168" s="339"/>
      <c r="C168" s="339"/>
      <c r="D168" s="339"/>
      <c r="E168" s="340"/>
      <c r="F168" s="220"/>
      <c r="G168" s="224"/>
      <c r="H168" s="221"/>
      <c r="I168" s="94"/>
      <c r="J168" s="146">
        <f t="shared" si="18"/>
        <v>0</v>
      </c>
      <c r="K168" s="211">
        <f t="shared" si="17"/>
        <v>0</v>
      </c>
      <c r="L168" s="212">
        <f t="shared" si="19"/>
        <v>0</v>
      </c>
      <c r="M168" s="80"/>
      <c r="N168" s="103"/>
    </row>
    <row r="169" spans="1:14" x14ac:dyDescent="0.25">
      <c r="A169" s="320"/>
      <c r="B169" s="321"/>
      <c r="C169" s="321"/>
      <c r="D169" s="321"/>
      <c r="E169" s="321"/>
      <c r="F169" s="164"/>
      <c r="G169" s="224"/>
      <c r="H169" s="165"/>
      <c r="I169" s="94"/>
      <c r="J169" s="146">
        <f t="shared" si="18"/>
        <v>0</v>
      </c>
      <c r="K169" s="211">
        <f t="shared" si="17"/>
        <v>0</v>
      </c>
      <c r="L169" s="212">
        <f t="shared" si="19"/>
        <v>0</v>
      </c>
      <c r="M169" s="80"/>
      <c r="N169" s="103"/>
    </row>
    <row r="170" spans="1:14" ht="16.2" customHeight="1" x14ac:dyDescent="0.25">
      <c r="A170" s="320"/>
      <c r="B170" s="321"/>
      <c r="C170" s="321"/>
      <c r="D170" s="321"/>
      <c r="E170" s="321"/>
      <c r="F170" s="164"/>
      <c r="G170" s="224"/>
      <c r="H170" s="165"/>
      <c r="I170" s="94"/>
      <c r="J170" s="146">
        <f t="shared" si="18"/>
        <v>0</v>
      </c>
      <c r="K170" s="211">
        <f t="shared" si="17"/>
        <v>0</v>
      </c>
      <c r="L170" s="212">
        <f t="shared" si="19"/>
        <v>0</v>
      </c>
      <c r="M170" s="80"/>
    </row>
    <row r="171" spans="1:14" x14ac:dyDescent="0.25">
      <c r="A171" s="320"/>
      <c r="B171" s="321"/>
      <c r="C171" s="321"/>
      <c r="D171" s="321"/>
      <c r="E171" s="321"/>
      <c r="F171" s="164"/>
      <c r="G171" s="224"/>
      <c r="H171" s="165"/>
      <c r="I171" s="94"/>
      <c r="J171" s="146">
        <f t="shared" si="18"/>
        <v>0</v>
      </c>
      <c r="K171" s="211">
        <f t="shared" si="17"/>
        <v>0</v>
      </c>
      <c r="L171" s="212">
        <f t="shared" si="19"/>
        <v>0</v>
      </c>
      <c r="M171" s="80"/>
    </row>
    <row r="172" spans="1:14" ht="15" customHeight="1" x14ac:dyDescent="0.25">
      <c r="A172" s="320"/>
      <c r="B172" s="321"/>
      <c r="C172" s="321"/>
      <c r="D172" s="321"/>
      <c r="E172" s="321"/>
      <c r="F172" s="164"/>
      <c r="G172" s="224"/>
      <c r="H172" s="165"/>
      <c r="I172" s="94"/>
      <c r="J172" s="146">
        <f t="shared" si="18"/>
        <v>0</v>
      </c>
      <c r="K172" s="211">
        <f t="shared" si="17"/>
        <v>0</v>
      </c>
      <c r="L172" s="212">
        <f t="shared" si="19"/>
        <v>0</v>
      </c>
      <c r="M172" s="80"/>
    </row>
    <row r="173" spans="1:14" ht="15" customHeight="1" x14ac:dyDescent="0.25">
      <c r="A173" s="320"/>
      <c r="B173" s="321"/>
      <c r="C173" s="321"/>
      <c r="D173" s="321"/>
      <c r="E173" s="321"/>
      <c r="F173" s="140"/>
      <c r="G173" s="224"/>
      <c r="H173" s="165"/>
      <c r="I173" s="94"/>
      <c r="J173" s="146">
        <f t="shared" si="18"/>
        <v>0</v>
      </c>
      <c r="K173" s="211">
        <f t="shared" si="17"/>
        <v>0</v>
      </c>
      <c r="L173" s="212">
        <f t="shared" si="19"/>
        <v>0</v>
      </c>
      <c r="M173" s="80"/>
    </row>
    <row r="174" spans="1:14" ht="15" customHeight="1" x14ac:dyDescent="0.25">
      <c r="A174" s="320"/>
      <c r="B174" s="321"/>
      <c r="C174" s="321"/>
      <c r="D174" s="321"/>
      <c r="E174" s="321"/>
      <c r="F174" s="164"/>
      <c r="G174" s="224"/>
      <c r="H174" s="165"/>
      <c r="I174" s="94"/>
      <c r="J174" s="146">
        <f t="shared" si="18"/>
        <v>0</v>
      </c>
      <c r="K174" s="211">
        <f t="shared" si="17"/>
        <v>0</v>
      </c>
      <c r="L174" s="212">
        <f t="shared" si="19"/>
        <v>0</v>
      </c>
      <c r="M174" s="80"/>
    </row>
    <row r="175" spans="1:14" x14ac:dyDescent="0.25">
      <c r="A175" s="320"/>
      <c r="B175" s="321"/>
      <c r="C175" s="321"/>
      <c r="D175" s="321"/>
      <c r="E175" s="321"/>
      <c r="F175" s="164"/>
      <c r="G175" s="224"/>
      <c r="H175" s="165"/>
      <c r="I175" s="94"/>
      <c r="J175" s="146">
        <f t="shared" si="18"/>
        <v>0</v>
      </c>
      <c r="K175" s="211">
        <f t="shared" si="17"/>
        <v>0</v>
      </c>
      <c r="L175" s="212">
        <f t="shared" si="19"/>
        <v>0</v>
      </c>
      <c r="M175" s="80"/>
    </row>
    <row r="176" spans="1:14" x14ac:dyDescent="0.25">
      <c r="A176" s="320"/>
      <c r="B176" s="321"/>
      <c r="C176" s="321"/>
      <c r="D176" s="321"/>
      <c r="E176" s="321"/>
      <c r="F176" s="164"/>
      <c r="G176" s="224"/>
      <c r="H176" s="165"/>
      <c r="I176" s="94"/>
      <c r="J176" s="146">
        <f t="shared" si="18"/>
        <v>0</v>
      </c>
      <c r="K176" s="211">
        <f t="shared" si="17"/>
        <v>0</v>
      </c>
      <c r="L176" s="212">
        <f t="shared" si="19"/>
        <v>0</v>
      </c>
      <c r="M176" s="80"/>
    </row>
    <row r="177" spans="1:13" x14ac:dyDescent="0.25">
      <c r="A177" s="320"/>
      <c r="B177" s="321"/>
      <c r="C177" s="321"/>
      <c r="D177" s="321"/>
      <c r="E177" s="321"/>
      <c r="F177" s="164"/>
      <c r="G177" s="224"/>
      <c r="H177" s="165"/>
      <c r="I177" s="94"/>
      <c r="J177" s="146">
        <f t="shared" si="18"/>
        <v>0</v>
      </c>
      <c r="K177" s="211">
        <f t="shared" si="17"/>
        <v>0</v>
      </c>
      <c r="L177" s="212">
        <f t="shared" si="19"/>
        <v>0</v>
      </c>
      <c r="M177" s="80"/>
    </row>
    <row r="178" spans="1:13" x14ac:dyDescent="0.25">
      <c r="A178" s="320"/>
      <c r="B178" s="321"/>
      <c r="C178" s="321"/>
      <c r="D178" s="321"/>
      <c r="E178" s="321"/>
      <c r="F178" s="164"/>
      <c r="G178" s="224"/>
      <c r="H178" s="165"/>
      <c r="I178" s="94"/>
      <c r="J178" s="146">
        <f t="shared" si="18"/>
        <v>0</v>
      </c>
      <c r="K178" s="211">
        <f t="shared" si="17"/>
        <v>0</v>
      </c>
      <c r="L178" s="212">
        <f t="shared" si="19"/>
        <v>0</v>
      </c>
      <c r="M178" s="80"/>
    </row>
    <row r="179" spans="1:13" x14ac:dyDescent="0.25">
      <c r="A179" s="320"/>
      <c r="B179" s="321"/>
      <c r="C179" s="321"/>
      <c r="D179" s="321"/>
      <c r="E179" s="321"/>
      <c r="F179" s="164"/>
      <c r="G179" s="224"/>
      <c r="H179" s="165"/>
      <c r="I179" s="94"/>
      <c r="J179" s="146">
        <f t="shared" si="18"/>
        <v>0</v>
      </c>
      <c r="K179" s="211">
        <f t="shared" si="17"/>
        <v>0</v>
      </c>
      <c r="L179" s="212">
        <f t="shared" si="19"/>
        <v>0</v>
      </c>
      <c r="M179" s="80"/>
    </row>
    <row r="180" spans="1:13" x14ac:dyDescent="0.25">
      <c r="A180" s="320"/>
      <c r="B180" s="321"/>
      <c r="C180" s="321"/>
      <c r="D180" s="321"/>
      <c r="E180" s="321"/>
      <c r="F180" s="164"/>
      <c r="G180" s="224"/>
      <c r="H180" s="165"/>
      <c r="I180" s="94"/>
      <c r="J180" s="146">
        <f t="shared" si="18"/>
        <v>0</v>
      </c>
      <c r="K180" s="211">
        <f t="shared" si="17"/>
        <v>0</v>
      </c>
      <c r="L180" s="212">
        <f t="shared" si="19"/>
        <v>0</v>
      </c>
      <c r="M180" s="80"/>
    </row>
    <row r="181" spans="1:13" ht="13.8" thickBot="1" x14ac:dyDescent="0.3">
      <c r="A181" s="336"/>
      <c r="B181" s="337"/>
      <c r="C181" s="337"/>
      <c r="D181" s="337"/>
      <c r="E181" s="337"/>
      <c r="F181" s="172"/>
      <c r="G181" s="224"/>
      <c r="H181" s="166"/>
      <c r="I181" s="94"/>
      <c r="J181" s="146">
        <f t="shared" si="18"/>
        <v>0</v>
      </c>
      <c r="K181" s="211">
        <f t="shared" si="17"/>
        <v>0</v>
      </c>
      <c r="L181" s="212">
        <f t="shared" si="19"/>
        <v>0</v>
      </c>
      <c r="M181" s="80"/>
    </row>
    <row r="182" spans="1:13" ht="13.8" thickBot="1" x14ac:dyDescent="0.3">
      <c r="A182" s="295" t="s">
        <v>35</v>
      </c>
      <c r="B182" s="296"/>
      <c r="C182" s="296"/>
      <c r="D182" s="296"/>
      <c r="E182" s="296"/>
      <c r="F182" s="296"/>
      <c r="G182" s="296"/>
      <c r="H182" s="296"/>
      <c r="I182" s="296"/>
      <c r="J182" s="296"/>
      <c r="K182" s="297"/>
      <c r="L182" s="129">
        <f>SUM(L159:L181)</f>
        <v>0</v>
      </c>
      <c r="M182" s="80"/>
    </row>
    <row r="183" spans="1:13" ht="13.8" thickBot="1" x14ac:dyDescent="0.3">
      <c r="A183" s="85"/>
      <c r="B183" s="85"/>
      <c r="C183" s="88"/>
      <c r="D183" s="85"/>
      <c r="E183" s="85"/>
      <c r="H183" s="183"/>
      <c r="I183" s="183"/>
      <c r="J183" s="183"/>
      <c r="K183" s="184"/>
    </row>
    <row r="184" spans="1:13" ht="16.2" thickBot="1" x14ac:dyDescent="0.35">
      <c r="A184" s="306" t="s">
        <v>148</v>
      </c>
      <c r="B184" s="307"/>
      <c r="C184" s="307"/>
      <c r="D184" s="307"/>
      <c r="E184" s="307"/>
      <c r="F184" s="307"/>
      <c r="G184" s="307"/>
      <c r="H184" s="307"/>
      <c r="I184" s="307"/>
      <c r="J184" s="307"/>
      <c r="K184" s="307"/>
      <c r="L184" s="308"/>
      <c r="M184" s="80"/>
    </row>
    <row r="185" spans="1:13" x14ac:dyDescent="0.25">
      <c r="A185" s="316" t="s">
        <v>7</v>
      </c>
      <c r="B185" s="317"/>
      <c r="C185" s="317"/>
      <c r="D185" s="317"/>
      <c r="E185" s="317"/>
      <c r="F185" s="230" t="s">
        <v>89</v>
      </c>
      <c r="G185" s="318" t="s">
        <v>123</v>
      </c>
      <c r="H185" s="319"/>
      <c r="I185" s="231" t="s">
        <v>30</v>
      </c>
      <c r="J185" s="98" t="s">
        <v>20</v>
      </c>
      <c r="K185" s="148" t="s">
        <v>11</v>
      </c>
      <c r="L185" s="149" t="s">
        <v>10</v>
      </c>
      <c r="M185" s="80"/>
    </row>
    <row r="186" spans="1:13" x14ac:dyDescent="0.25">
      <c r="A186" s="320"/>
      <c r="B186" s="321"/>
      <c r="C186" s="321"/>
      <c r="D186" s="321"/>
      <c r="E186" s="321"/>
      <c r="F186" s="229"/>
      <c r="G186" s="322"/>
      <c r="H186" s="323"/>
      <c r="I186" s="94"/>
      <c r="J186" s="156"/>
      <c r="K186" s="448"/>
      <c r="L186" s="212">
        <f>K186*J186</f>
        <v>0</v>
      </c>
      <c r="M186" s="80"/>
    </row>
    <row r="187" spans="1:13" x14ac:dyDescent="0.25">
      <c r="A187" s="320"/>
      <c r="B187" s="321"/>
      <c r="C187" s="321"/>
      <c r="D187" s="321"/>
      <c r="E187" s="321"/>
      <c r="F187" s="229"/>
      <c r="G187" s="322"/>
      <c r="H187" s="323"/>
      <c r="I187" s="94"/>
      <c r="J187" s="156"/>
      <c r="K187" s="448"/>
      <c r="L187" s="212">
        <f t="shared" ref="L187:L192" si="20">K187*J187</f>
        <v>0</v>
      </c>
      <c r="M187" s="80"/>
    </row>
    <row r="188" spans="1:13" x14ac:dyDescent="0.25">
      <c r="A188" s="320"/>
      <c r="B188" s="321"/>
      <c r="C188" s="321"/>
      <c r="D188" s="321"/>
      <c r="E188" s="321"/>
      <c r="F188" s="229"/>
      <c r="G188" s="322"/>
      <c r="H188" s="323"/>
      <c r="I188" s="94"/>
      <c r="J188" s="156"/>
      <c r="K188" s="448"/>
      <c r="L188" s="212">
        <f t="shared" si="20"/>
        <v>0</v>
      </c>
      <c r="M188" s="80"/>
    </row>
    <row r="189" spans="1:13" x14ac:dyDescent="0.25">
      <c r="A189" s="320"/>
      <c r="B189" s="321"/>
      <c r="C189" s="321"/>
      <c r="D189" s="321"/>
      <c r="E189" s="321"/>
      <c r="F189" s="229"/>
      <c r="G189" s="322"/>
      <c r="H189" s="323"/>
      <c r="I189" s="94"/>
      <c r="J189" s="156"/>
      <c r="K189" s="448"/>
      <c r="L189" s="212">
        <f t="shared" si="20"/>
        <v>0</v>
      </c>
      <c r="M189" s="80"/>
    </row>
    <row r="190" spans="1:13" x14ac:dyDescent="0.25">
      <c r="A190" s="320"/>
      <c r="B190" s="321"/>
      <c r="C190" s="321"/>
      <c r="D190" s="321"/>
      <c r="E190" s="321"/>
      <c r="F190" s="229"/>
      <c r="G190" s="322"/>
      <c r="H190" s="323"/>
      <c r="I190" s="94"/>
      <c r="J190" s="156"/>
      <c r="K190" s="448"/>
      <c r="L190" s="212">
        <f t="shared" si="20"/>
        <v>0</v>
      </c>
      <c r="M190" s="80"/>
    </row>
    <row r="191" spans="1:13" x14ac:dyDescent="0.25">
      <c r="A191" s="320"/>
      <c r="B191" s="321"/>
      <c r="C191" s="321"/>
      <c r="D191" s="321"/>
      <c r="E191" s="321"/>
      <c r="F191" s="229"/>
      <c r="G191" s="322"/>
      <c r="H191" s="323"/>
      <c r="I191" s="94"/>
      <c r="J191" s="156"/>
      <c r="K191" s="448"/>
      <c r="L191" s="212">
        <f t="shared" si="20"/>
        <v>0</v>
      </c>
      <c r="M191" s="80"/>
    </row>
    <row r="192" spans="1:13" ht="13.8" thickBot="1" x14ac:dyDescent="0.3">
      <c r="A192" s="320"/>
      <c r="B192" s="321"/>
      <c r="C192" s="321"/>
      <c r="D192" s="321"/>
      <c r="E192" s="321"/>
      <c r="F192" s="227"/>
      <c r="G192" s="322"/>
      <c r="H192" s="323"/>
      <c r="I192" s="94"/>
      <c r="J192" s="156"/>
      <c r="K192" s="448"/>
      <c r="L192" s="212">
        <f t="shared" si="20"/>
        <v>0</v>
      </c>
      <c r="M192" s="80"/>
    </row>
    <row r="193" spans="1:13" ht="15" customHeight="1" thickBot="1" x14ac:dyDescent="0.3">
      <c r="A193" s="295" t="s">
        <v>35</v>
      </c>
      <c r="B193" s="296"/>
      <c r="C193" s="296"/>
      <c r="D193" s="296"/>
      <c r="E193" s="296"/>
      <c r="F193" s="296"/>
      <c r="G193" s="296"/>
      <c r="H193" s="296"/>
      <c r="I193" s="296"/>
      <c r="J193" s="296"/>
      <c r="K193" s="297"/>
      <c r="L193" s="129">
        <f>SUM(L186:L192)</f>
        <v>0</v>
      </c>
      <c r="M193" s="80"/>
    </row>
    <row r="194" spans="1:13" x14ac:dyDescent="0.25">
      <c r="A194" s="80" t="s">
        <v>124</v>
      </c>
    </row>
    <row r="195" spans="1:13" ht="13.8" thickBot="1" x14ac:dyDescent="0.3"/>
    <row r="196" spans="1:13" ht="16.2" thickBot="1" x14ac:dyDescent="0.35">
      <c r="A196" s="306" t="s">
        <v>149</v>
      </c>
      <c r="B196" s="307"/>
      <c r="C196" s="307"/>
      <c r="D196" s="307"/>
      <c r="E196" s="307"/>
      <c r="F196" s="307"/>
      <c r="G196" s="307"/>
      <c r="H196" s="307"/>
      <c r="I196" s="307"/>
      <c r="J196" s="307"/>
      <c r="K196" s="307"/>
      <c r="L196" s="307"/>
      <c r="M196" s="308"/>
    </row>
    <row r="197" spans="1:13" x14ac:dyDescent="0.25">
      <c r="A197" s="333" t="s">
        <v>7</v>
      </c>
      <c r="B197" s="334"/>
      <c r="C197" s="334"/>
      <c r="D197" s="334"/>
      <c r="E197" s="335"/>
      <c r="F197" s="226" t="s">
        <v>89</v>
      </c>
      <c r="G197" s="225" t="s">
        <v>25</v>
      </c>
      <c r="H197" s="225" t="s">
        <v>139</v>
      </c>
      <c r="I197" s="225" t="s">
        <v>38</v>
      </c>
      <c r="J197" s="96" t="s">
        <v>108</v>
      </c>
      <c r="K197" s="154" t="s">
        <v>120</v>
      </c>
      <c r="L197" s="154" t="s">
        <v>40</v>
      </c>
      <c r="M197" s="155" t="s">
        <v>10</v>
      </c>
    </row>
    <row r="198" spans="1:13" ht="16.2" customHeight="1" x14ac:dyDescent="0.25">
      <c r="A198" s="327"/>
      <c r="B198" s="328"/>
      <c r="C198" s="328"/>
      <c r="D198" s="328"/>
      <c r="E198" s="329"/>
      <c r="F198" s="185"/>
      <c r="G198" s="185"/>
      <c r="H198" s="185"/>
      <c r="I198" s="186"/>
      <c r="J198" s="175"/>
      <c r="K198" s="176"/>
      <c r="L198" s="247">
        <f>J198*K198</f>
        <v>0</v>
      </c>
      <c r="M198" s="217">
        <f>L198*I198</f>
        <v>0</v>
      </c>
    </row>
    <row r="199" spans="1:13" x14ac:dyDescent="0.25">
      <c r="A199" s="327"/>
      <c r="B199" s="328"/>
      <c r="C199" s="328"/>
      <c r="D199" s="328"/>
      <c r="E199" s="329"/>
      <c r="F199" s="185"/>
      <c r="G199" s="185"/>
      <c r="H199" s="185"/>
      <c r="I199" s="186"/>
      <c r="J199" s="175"/>
      <c r="K199" s="176"/>
      <c r="L199" s="247">
        <f t="shared" ref="L199:L212" si="21">J199*K199</f>
        <v>0</v>
      </c>
      <c r="M199" s="217">
        <f t="shared" ref="M199:M212" si="22">L199*I199</f>
        <v>0</v>
      </c>
    </row>
    <row r="200" spans="1:13" x14ac:dyDescent="0.25">
      <c r="A200" s="327"/>
      <c r="B200" s="328"/>
      <c r="C200" s="328"/>
      <c r="D200" s="328"/>
      <c r="E200" s="329"/>
      <c r="F200" s="185"/>
      <c r="G200" s="185"/>
      <c r="H200" s="185"/>
      <c r="I200" s="186"/>
      <c r="J200" s="175"/>
      <c r="K200" s="176"/>
      <c r="L200" s="247">
        <f t="shared" si="21"/>
        <v>0</v>
      </c>
      <c r="M200" s="217">
        <f t="shared" si="22"/>
        <v>0</v>
      </c>
    </row>
    <row r="201" spans="1:13" x14ac:dyDescent="0.25">
      <c r="A201" s="327"/>
      <c r="B201" s="328"/>
      <c r="C201" s="328"/>
      <c r="D201" s="328"/>
      <c r="E201" s="329"/>
      <c r="F201" s="185"/>
      <c r="G201" s="185"/>
      <c r="H201" s="185"/>
      <c r="I201" s="186"/>
      <c r="J201" s="175"/>
      <c r="K201" s="176"/>
      <c r="L201" s="247">
        <f t="shared" si="21"/>
        <v>0</v>
      </c>
      <c r="M201" s="217">
        <f t="shared" si="22"/>
        <v>0</v>
      </c>
    </row>
    <row r="202" spans="1:13" x14ac:dyDescent="0.25">
      <c r="A202" s="327"/>
      <c r="B202" s="328"/>
      <c r="C202" s="328"/>
      <c r="D202" s="328"/>
      <c r="E202" s="329"/>
      <c r="F202" s="185"/>
      <c r="G202" s="185"/>
      <c r="H202" s="185"/>
      <c r="I202" s="186"/>
      <c r="J202" s="175"/>
      <c r="K202" s="176"/>
      <c r="L202" s="247">
        <f t="shared" si="21"/>
        <v>0</v>
      </c>
      <c r="M202" s="217">
        <f t="shared" si="22"/>
        <v>0</v>
      </c>
    </row>
    <row r="203" spans="1:13" x14ac:dyDescent="0.25">
      <c r="A203" s="327"/>
      <c r="B203" s="328"/>
      <c r="C203" s="328"/>
      <c r="D203" s="328"/>
      <c r="E203" s="329"/>
      <c r="F203" s="185"/>
      <c r="G203" s="185"/>
      <c r="H203" s="185"/>
      <c r="I203" s="186"/>
      <c r="J203" s="175"/>
      <c r="K203" s="176"/>
      <c r="L203" s="247">
        <f t="shared" si="21"/>
        <v>0</v>
      </c>
      <c r="M203" s="217">
        <f t="shared" si="22"/>
        <v>0</v>
      </c>
    </row>
    <row r="204" spans="1:13" x14ac:dyDescent="0.25">
      <c r="A204" s="327"/>
      <c r="B204" s="328"/>
      <c r="C204" s="328"/>
      <c r="D204" s="328"/>
      <c r="E204" s="329"/>
      <c r="F204" s="185"/>
      <c r="G204" s="185"/>
      <c r="H204" s="185"/>
      <c r="I204" s="186"/>
      <c r="J204" s="175"/>
      <c r="K204" s="176"/>
      <c r="L204" s="247">
        <f t="shared" si="21"/>
        <v>0</v>
      </c>
      <c r="M204" s="217">
        <f t="shared" si="22"/>
        <v>0</v>
      </c>
    </row>
    <row r="205" spans="1:13" x14ac:dyDescent="0.25">
      <c r="A205" s="327"/>
      <c r="B205" s="328"/>
      <c r="C205" s="328"/>
      <c r="D205" s="328"/>
      <c r="E205" s="329"/>
      <c r="F205" s="185"/>
      <c r="G205" s="185"/>
      <c r="H205" s="185"/>
      <c r="I205" s="186"/>
      <c r="J205" s="175"/>
      <c r="K205" s="176"/>
      <c r="L205" s="247">
        <f t="shared" si="21"/>
        <v>0</v>
      </c>
      <c r="M205" s="217">
        <f t="shared" si="22"/>
        <v>0</v>
      </c>
    </row>
    <row r="206" spans="1:13" x14ac:dyDescent="0.25">
      <c r="A206" s="327"/>
      <c r="B206" s="328"/>
      <c r="C206" s="328"/>
      <c r="D206" s="328"/>
      <c r="E206" s="329"/>
      <c r="F206" s="185"/>
      <c r="G206" s="185"/>
      <c r="H206" s="185"/>
      <c r="I206" s="186"/>
      <c r="J206" s="175"/>
      <c r="K206" s="176"/>
      <c r="L206" s="247">
        <f t="shared" si="21"/>
        <v>0</v>
      </c>
      <c r="M206" s="217">
        <f t="shared" si="22"/>
        <v>0</v>
      </c>
    </row>
    <row r="207" spans="1:13" x14ac:dyDescent="0.25">
      <c r="A207" s="327"/>
      <c r="B207" s="328"/>
      <c r="C207" s="328"/>
      <c r="D207" s="328"/>
      <c r="E207" s="329"/>
      <c r="F207" s="185"/>
      <c r="G207" s="185"/>
      <c r="H207" s="185"/>
      <c r="I207" s="186"/>
      <c r="J207" s="175"/>
      <c r="K207" s="176"/>
      <c r="L207" s="247">
        <f t="shared" si="21"/>
        <v>0</v>
      </c>
      <c r="M207" s="217">
        <f t="shared" si="22"/>
        <v>0</v>
      </c>
    </row>
    <row r="208" spans="1:13" x14ac:dyDescent="0.25">
      <c r="A208" s="327"/>
      <c r="B208" s="328"/>
      <c r="C208" s="328"/>
      <c r="D208" s="328"/>
      <c r="E208" s="329"/>
      <c r="F208" s="185"/>
      <c r="G208" s="185"/>
      <c r="H208" s="185"/>
      <c r="I208" s="186"/>
      <c r="J208" s="175"/>
      <c r="K208" s="176"/>
      <c r="L208" s="247">
        <f t="shared" si="21"/>
        <v>0</v>
      </c>
      <c r="M208" s="217">
        <f t="shared" si="22"/>
        <v>0</v>
      </c>
    </row>
    <row r="209" spans="1:13" ht="13.8" customHeight="1" x14ac:dyDescent="0.25">
      <c r="A209" s="327"/>
      <c r="B209" s="328"/>
      <c r="C209" s="328"/>
      <c r="D209" s="328"/>
      <c r="E209" s="329"/>
      <c r="F209" s="185"/>
      <c r="G209" s="185"/>
      <c r="H209" s="185"/>
      <c r="I209" s="186"/>
      <c r="J209" s="175"/>
      <c r="K209" s="176"/>
      <c r="L209" s="247">
        <f t="shared" si="21"/>
        <v>0</v>
      </c>
      <c r="M209" s="217">
        <f t="shared" si="22"/>
        <v>0</v>
      </c>
    </row>
    <row r="210" spans="1:13" x14ac:dyDescent="0.25">
      <c r="A210" s="327"/>
      <c r="B210" s="328"/>
      <c r="C210" s="328"/>
      <c r="D210" s="328"/>
      <c r="E210" s="329"/>
      <c r="F210" s="185"/>
      <c r="G210" s="185"/>
      <c r="H210" s="185"/>
      <c r="I210" s="186"/>
      <c r="J210" s="175"/>
      <c r="K210" s="176"/>
      <c r="L210" s="247">
        <f t="shared" si="21"/>
        <v>0</v>
      </c>
      <c r="M210" s="217">
        <f t="shared" si="22"/>
        <v>0</v>
      </c>
    </row>
    <row r="211" spans="1:13" x14ac:dyDescent="0.25">
      <c r="A211" s="327"/>
      <c r="B211" s="328"/>
      <c r="C211" s="328"/>
      <c r="D211" s="328"/>
      <c r="E211" s="329"/>
      <c r="F211" s="185"/>
      <c r="G211" s="185"/>
      <c r="H211" s="185"/>
      <c r="I211" s="186"/>
      <c r="J211" s="175"/>
      <c r="K211" s="176"/>
      <c r="L211" s="247">
        <f t="shared" si="21"/>
        <v>0</v>
      </c>
      <c r="M211" s="217">
        <f t="shared" si="22"/>
        <v>0</v>
      </c>
    </row>
    <row r="212" spans="1:13" ht="13.8" thickBot="1" x14ac:dyDescent="0.3">
      <c r="A212" s="330"/>
      <c r="B212" s="331"/>
      <c r="C212" s="331"/>
      <c r="D212" s="331"/>
      <c r="E212" s="332"/>
      <c r="F212" s="234"/>
      <c r="G212" s="234"/>
      <c r="H212" s="234"/>
      <c r="I212" s="235"/>
      <c r="J212" s="236"/>
      <c r="K212" s="237"/>
      <c r="L212" s="447">
        <f t="shared" si="21"/>
        <v>0</v>
      </c>
      <c r="M212" s="238">
        <f t="shared" si="22"/>
        <v>0</v>
      </c>
    </row>
    <row r="213" spans="1:13" ht="13.8" thickBot="1" x14ac:dyDescent="0.3">
      <c r="A213" s="187" t="s">
        <v>35</v>
      </c>
      <c r="B213" s="188"/>
      <c r="C213" s="188"/>
      <c r="D213" s="188"/>
      <c r="E213" s="188"/>
      <c r="F213" s="189"/>
      <c r="G213" s="189"/>
      <c r="H213" s="189"/>
      <c r="I213" s="189"/>
      <c r="J213" s="189"/>
      <c r="K213" s="190"/>
      <c r="L213" s="191"/>
      <c r="M213" s="192">
        <f>SUM(M198:M212)</f>
        <v>0</v>
      </c>
    </row>
    <row r="214" spans="1:13" ht="13.8" thickBot="1" x14ac:dyDescent="0.3"/>
    <row r="215" spans="1:13" ht="16.2" customHeight="1" thickBot="1" x14ac:dyDescent="0.3">
      <c r="A215" s="279" t="s">
        <v>150</v>
      </c>
      <c r="B215" s="280"/>
      <c r="C215" s="280"/>
      <c r="D215" s="280"/>
      <c r="E215" s="280"/>
      <c r="F215" s="280"/>
      <c r="G215" s="280"/>
      <c r="H215" s="280"/>
      <c r="I215" s="280"/>
      <c r="J215" s="280"/>
      <c r="K215" s="280"/>
      <c r="L215" s="280"/>
      <c r="M215" s="281"/>
    </row>
    <row r="216" spans="1:13" x14ac:dyDescent="0.25">
      <c r="A216" s="282" t="s">
        <v>7</v>
      </c>
      <c r="B216" s="283"/>
      <c r="C216" s="283"/>
      <c r="D216" s="283"/>
      <c r="E216" s="283"/>
      <c r="F216" s="283" t="s">
        <v>117</v>
      </c>
      <c r="G216" s="283" t="s">
        <v>81</v>
      </c>
      <c r="H216" s="283" t="s">
        <v>82</v>
      </c>
      <c r="I216" s="283"/>
      <c r="J216" s="286"/>
      <c r="K216" s="283"/>
      <c r="L216" s="283"/>
      <c r="M216" s="287"/>
    </row>
    <row r="217" spans="1:13" x14ac:dyDescent="0.25">
      <c r="A217" s="284"/>
      <c r="B217" s="285"/>
      <c r="C217" s="285"/>
      <c r="D217" s="285"/>
      <c r="E217" s="285"/>
      <c r="F217" s="285"/>
      <c r="G217" s="285"/>
      <c r="H217" s="285" t="s">
        <v>8</v>
      </c>
      <c r="I217" s="288" t="s">
        <v>38</v>
      </c>
      <c r="J217" s="290" t="s">
        <v>19</v>
      </c>
      <c r="K217" s="292" t="s">
        <v>133</v>
      </c>
      <c r="L217" s="288" t="s">
        <v>40</v>
      </c>
      <c r="M217" s="294" t="s">
        <v>10</v>
      </c>
    </row>
    <row r="218" spans="1:13" x14ac:dyDescent="0.25">
      <c r="A218" s="284"/>
      <c r="B218" s="285"/>
      <c r="C218" s="285"/>
      <c r="D218" s="285"/>
      <c r="E218" s="285"/>
      <c r="F218" s="285"/>
      <c r="G218" s="285"/>
      <c r="H218" s="285"/>
      <c r="I218" s="289"/>
      <c r="J218" s="291"/>
      <c r="K218" s="293"/>
      <c r="L218" s="289"/>
      <c r="M218" s="294"/>
    </row>
    <row r="219" spans="1:13" x14ac:dyDescent="0.25">
      <c r="A219" s="275"/>
      <c r="B219" s="276"/>
      <c r="C219" s="276"/>
      <c r="D219" s="276"/>
      <c r="E219" s="276"/>
      <c r="F219" s="227"/>
      <c r="G219" s="239"/>
      <c r="H219" s="227"/>
      <c r="I219" s="227"/>
      <c r="J219" s="178"/>
      <c r="K219" s="246"/>
      <c r="L219" s="247">
        <f>J219*K219</f>
        <v>0</v>
      </c>
      <c r="M219" s="217">
        <f>I219*L219</f>
        <v>0</v>
      </c>
    </row>
    <row r="220" spans="1:13" x14ac:dyDescent="0.25">
      <c r="A220" s="275"/>
      <c r="B220" s="276"/>
      <c r="C220" s="276"/>
      <c r="D220" s="276"/>
      <c r="E220" s="276"/>
      <c r="F220" s="227"/>
      <c r="G220" s="239"/>
      <c r="H220" s="227"/>
      <c r="I220" s="227"/>
      <c r="J220" s="178"/>
      <c r="K220" s="246"/>
      <c r="L220" s="247">
        <f t="shared" ref="L220:L225" si="23">J220*K220</f>
        <v>0</v>
      </c>
      <c r="M220" s="217">
        <f t="shared" ref="M220:M225" si="24">I220*L220</f>
        <v>0</v>
      </c>
    </row>
    <row r="221" spans="1:13" x14ac:dyDescent="0.25">
      <c r="A221" s="275"/>
      <c r="B221" s="276"/>
      <c r="C221" s="276"/>
      <c r="D221" s="276"/>
      <c r="E221" s="276"/>
      <c r="F221" s="227"/>
      <c r="G221" s="239"/>
      <c r="H221" s="227"/>
      <c r="I221" s="227"/>
      <c r="J221" s="178"/>
      <c r="K221" s="246"/>
      <c r="L221" s="247">
        <f t="shared" si="23"/>
        <v>0</v>
      </c>
      <c r="M221" s="217">
        <f t="shared" si="24"/>
        <v>0</v>
      </c>
    </row>
    <row r="222" spans="1:13" x14ac:dyDescent="0.25">
      <c r="A222" s="275"/>
      <c r="B222" s="276"/>
      <c r="C222" s="276"/>
      <c r="D222" s="276"/>
      <c r="E222" s="276"/>
      <c r="F222" s="227"/>
      <c r="G222" s="239"/>
      <c r="H222" s="227"/>
      <c r="I222" s="227"/>
      <c r="J222" s="178"/>
      <c r="K222" s="246"/>
      <c r="L222" s="247">
        <f t="shared" si="23"/>
        <v>0</v>
      </c>
      <c r="M222" s="217">
        <f t="shared" si="24"/>
        <v>0</v>
      </c>
    </row>
    <row r="223" spans="1:13" x14ac:dyDescent="0.25">
      <c r="A223" s="275"/>
      <c r="B223" s="276"/>
      <c r="C223" s="276"/>
      <c r="D223" s="276"/>
      <c r="E223" s="276"/>
      <c r="F223" s="227"/>
      <c r="G223" s="239"/>
      <c r="H223" s="227"/>
      <c r="I223" s="227"/>
      <c r="J223" s="178"/>
      <c r="K223" s="246"/>
      <c r="L223" s="247">
        <f t="shared" si="23"/>
        <v>0</v>
      </c>
      <c r="M223" s="217">
        <f t="shared" si="24"/>
        <v>0</v>
      </c>
    </row>
    <row r="224" spans="1:13" x14ac:dyDescent="0.25">
      <c r="A224" s="275"/>
      <c r="B224" s="276"/>
      <c r="C224" s="276"/>
      <c r="D224" s="276"/>
      <c r="E224" s="276"/>
      <c r="F224" s="227"/>
      <c r="G224" s="239"/>
      <c r="H224" s="227"/>
      <c r="I224" s="227"/>
      <c r="J224" s="178"/>
      <c r="K224" s="246"/>
      <c r="L224" s="247">
        <f>J224*K224</f>
        <v>0</v>
      </c>
      <c r="M224" s="217">
        <f>I224*L224</f>
        <v>0</v>
      </c>
    </row>
    <row r="225" spans="1:13" x14ac:dyDescent="0.25">
      <c r="A225" s="275"/>
      <c r="B225" s="276"/>
      <c r="C225" s="276"/>
      <c r="D225" s="276"/>
      <c r="E225" s="276"/>
      <c r="F225" s="227"/>
      <c r="G225" s="239"/>
      <c r="H225" s="227"/>
      <c r="I225" s="227"/>
      <c r="J225" s="178"/>
      <c r="K225" s="246"/>
      <c r="L225" s="247">
        <f t="shared" si="23"/>
        <v>0</v>
      </c>
      <c r="M225" s="217">
        <f t="shared" si="24"/>
        <v>0</v>
      </c>
    </row>
    <row r="226" spans="1:13" ht="13.8" thickBot="1" x14ac:dyDescent="0.3">
      <c r="A226" s="277" t="s">
        <v>90</v>
      </c>
      <c r="B226" s="278"/>
      <c r="C226" s="278"/>
      <c r="D226" s="278"/>
      <c r="E226" s="278"/>
      <c r="F226" s="278"/>
      <c r="G226" s="278"/>
      <c r="H226" s="278"/>
      <c r="I226" s="278"/>
      <c r="J226" s="278"/>
      <c r="K226" s="278"/>
      <c r="L226" s="278"/>
      <c r="M226" s="137">
        <f>SUM(M219:M225)</f>
        <v>0</v>
      </c>
    </row>
    <row r="227" spans="1:13" ht="13.8" thickBot="1" x14ac:dyDescent="0.3"/>
    <row r="228" spans="1:13" ht="16.2" thickBot="1" x14ac:dyDescent="0.3">
      <c r="A228" s="279" t="s">
        <v>151</v>
      </c>
      <c r="B228" s="280"/>
      <c r="C228" s="280"/>
      <c r="D228" s="280"/>
      <c r="E228" s="280"/>
      <c r="F228" s="280"/>
      <c r="G228" s="280"/>
      <c r="H228" s="280"/>
      <c r="I228" s="280"/>
      <c r="J228" s="280"/>
      <c r="K228" s="280"/>
      <c r="L228" s="280"/>
      <c r="M228" s="281"/>
    </row>
    <row r="229" spans="1:13" x14ac:dyDescent="0.25">
      <c r="A229" s="282" t="s">
        <v>7</v>
      </c>
      <c r="B229" s="283"/>
      <c r="C229" s="283"/>
      <c r="D229" s="283"/>
      <c r="E229" s="283"/>
      <c r="F229" s="283"/>
      <c r="G229" s="283" t="s">
        <v>98</v>
      </c>
      <c r="H229" s="303" t="s">
        <v>82</v>
      </c>
      <c r="I229" s="304"/>
      <c r="J229" s="304"/>
      <c r="K229" s="304"/>
      <c r="L229" s="304"/>
      <c r="M229" s="305"/>
    </row>
    <row r="230" spans="1:13" ht="26.4" x14ac:dyDescent="0.25">
      <c r="A230" s="284"/>
      <c r="B230" s="285"/>
      <c r="C230" s="285"/>
      <c r="D230" s="285"/>
      <c r="E230" s="285"/>
      <c r="F230" s="285"/>
      <c r="G230" s="285"/>
      <c r="H230" s="174" t="s">
        <v>99</v>
      </c>
      <c r="I230" s="174" t="s">
        <v>100</v>
      </c>
      <c r="J230" s="174" t="s">
        <v>101</v>
      </c>
      <c r="K230" s="193" t="s">
        <v>102</v>
      </c>
      <c r="L230" s="194" t="s">
        <v>103</v>
      </c>
      <c r="M230" s="195" t="s">
        <v>105</v>
      </c>
    </row>
    <row r="231" spans="1:13" x14ac:dyDescent="0.25">
      <c r="A231" s="395"/>
      <c r="B231" s="396"/>
      <c r="C231" s="396"/>
      <c r="D231" s="396"/>
      <c r="E231" s="396"/>
      <c r="F231" s="396"/>
      <c r="G231" s="196"/>
      <c r="H231" s="196"/>
      <c r="I231" s="196"/>
      <c r="J231" s="197"/>
      <c r="K231" s="197"/>
      <c r="L231" s="197"/>
      <c r="M231" s="218">
        <f>I231*(J231+K231+L231)</f>
        <v>0</v>
      </c>
    </row>
    <row r="232" spans="1:13" x14ac:dyDescent="0.25">
      <c r="A232" s="395"/>
      <c r="B232" s="396"/>
      <c r="C232" s="396"/>
      <c r="D232" s="396"/>
      <c r="E232" s="396"/>
      <c r="F232" s="396"/>
      <c r="G232" s="196"/>
      <c r="H232" s="196"/>
      <c r="I232" s="196"/>
      <c r="J232" s="197"/>
      <c r="K232" s="197"/>
      <c r="L232" s="197"/>
      <c r="M232" s="218">
        <f t="shared" ref="M232:M237" si="25">I232*(J232+K232+L232)</f>
        <v>0</v>
      </c>
    </row>
    <row r="233" spans="1:13" x14ac:dyDescent="0.25">
      <c r="A233" s="395"/>
      <c r="B233" s="396"/>
      <c r="C233" s="396"/>
      <c r="D233" s="396"/>
      <c r="E233" s="396"/>
      <c r="F233" s="396"/>
      <c r="G233" s="196"/>
      <c r="H233" s="196"/>
      <c r="I233" s="196"/>
      <c r="J233" s="197"/>
      <c r="K233" s="197"/>
      <c r="L233" s="197"/>
      <c r="M233" s="218">
        <f t="shared" si="25"/>
        <v>0</v>
      </c>
    </row>
    <row r="234" spans="1:13" x14ac:dyDescent="0.25">
      <c r="A234" s="395"/>
      <c r="B234" s="396"/>
      <c r="C234" s="396"/>
      <c r="D234" s="396"/>
      <c r="E234" s="396"/>
      <c r="F234" s="396"/>
      <c r="G234" s="196"/>
      <c r="H234" s="196"/>
      <c r="I234" s="196"/>
      <c r="J234" s="197"/>
      <c r="K234" s="197"/>
      <c r="L234" s="197"/>
      <c r="M234" s="218">
        <f t="shared" si="25"/>
        <v>0</v>
      </c>
    </row>
    <row r="235" spans="1:13" x14ac:dyDescent="0.25">
      <c r="A235" s="395"/>
      <c r="B235" s="396"/>
      <c r="C235" s="396"/>
      <c r="D235" s="396"/>
      <c r="E235" s="396"/>
      <c r="F235" s="396"/>
      <c r="G235" s="196"/>
      <c r="H235" s="196"/>
      <c r="I235" s="196"/>
      <c r="J235" s="197"/>
      <c r="K235" s="197"/>
      <c r="L235" s="197"/>
      <c r="M235" s="218">
        <f t="shared" si="25"/>
        <v>0</v>
      </c>
    </row>
    <row r="236" spans="1:13" x14ac:dyDescent="0.25">
      <c r="A236" s="395"/>
      <c r="B236" s="396"/>
      <c r="C236" s="396"/>
      <c r="D236" s="396"/>
      <c r="E236" s="396"/>
      <c r="F236" s="396"/>
      <c r="G236" s="196"/>
      <c r="H236" s="196"/>
      <c r="I236" s="196"/>
      <c r="J236" s="197"/>
      <c r="K236" s="197"/>
      <c r="L236" s="197"/>
      <c r="M236" s="218">
        <f t="shared" si="25"/>
        <v>0</v>
      </c>
    </row>
    <row r="237" spans="1:13" ht="13.8" thickBot="1" x14ac:dyDescent="0.3">
      <c r="A237" s="397"/>
      <c r="B237" s="398"/>
      <c r="C237" s="398"/>
      <c r="D237" s="398"/>
      <c r="E237" s="398"/>
      <c r="F237" s="398"/>
      <c r="G237" s="198"/>
      <c r="H237" s="198"/>
      <c r="I237" s="198"/>
      <c r="J237" s="199"/>
      <c r="K237" s="199"/>
      <c r="L237" s="199"/>
      <c r="M237" s="219">
        <f t="shared" si="25"/>
        <v>0</v>
      </c>
    </row>
    <row r="238" spans="1:13" ht="13.8" thickBot="1" x14ac:dyDescent="0.3">
      <c r="A238" s="404" t="s">
        <v>90</v>
      </c>
      <c r="B238" s="405"/>
      <c r="C238" s="405"/>
      <c r="D238" s="405"/>
      <c r="E238" s="405"/>
      <c r="F238" s="405"/>
      <c r="G238" s="405"/>
      <c r="H238" s="405"/>
      <c r="I238" s="405"/>
      <c r="J238" s="405"/>
      <c r="K238" s="405"/>
      <c r="L238" s="406"/>
      <c r="M238" s="139">
        <f>SUM(M231:M237)</f>
        <v>0</v>
      </c>
    </row>
    <row r="239" spans="1:13" ht="13.8" thickBot="1" x14ac:dyDescent="0.3">
      <c r="A239" s="300" t="s">
        <v>104</v>
      </c>
      <c r="B239" s="301"/>
      <c r="C239" s="301"/>
      <c r="D239" s="301"/>
      <c r="E239" s="301"/>
      <c r="F239" s="301"/>
      <c r="G239" s="301"/>
      <c r="H239" s="301"/>
      <c r="I239" s="301"/>
      <c r="J239" s="301"/>
      <c r="K239" s="301"/>
      <c r="L239" s="301"/>
      <c r="M239" s="302"/>
    </row>
    <row r="240" spans="1:13" x14ac:dyDescent="0.25">
      <c r="A240" s="299" t="s">
        <v>106</v>
      </c>
      <c r="B240" s="299"/>
      <c r="C240" s="299"/>
      <c r="D240" s="299"/>
      <c r="E240" s="299"/>
      <c r="F240" s="299"/>
      <c r="G240" s="299"/>
      <c r="H240" s="299"/>
      <c r="I240" s="299"/>
      <c r="J240" s="299"/>
      <c r="K240" s="299"/>
      <c r="L240" s="299"/>
      <c r="M240" s="299"/>
    </row>
    <row r="241" spans="1:13" x14ac:dyDescent="0.25">
      <c r="A241" s="298" t="s">
        <v>107</v>
      </c>
      <c r="B241" s="298"/>
      <c r="C241" s="298"/>
      <c r="D241" s="298"/>
      <c r="E241" s="298"/>
      <c r="F241" s="298"/>
      <c r="G241" s="298"/>
      <c r="H241" s="298"/>
      <c r="I241" s="298"/>
      <c r="J241" s="298"/>
      <c r="K241" s="298"/>
      <c r="L241" s="298"/>
      <c r="M241" s="298"/>
    </row>
  </sheetData>
  <sheetProtection algorithmName="SHA-512" hashValue="b3l2NYVHRPoWEjHiIjTLY6Qe96PokHVgatyS+QDPX86yFtH8J9skPoGdTDv25ZcZZ/EQL1sDx6FLoWaYcnYQXA==" saltValue="+B2SIrWgir+PYPZEfrdfyQ==" spinCount="100000" sheet="1" objects="1" scenarios="1" selectLockedCells="1"/>
  <dataConsolidate/>
  <mergeCells count="313">
    <mergeCell ref="A182:K182"/>
    <mergeCell ref="A131:E131"/>
    <mergeCell ref="A132:E132"/>
    <mergeCell ref="A3:K3"/>
    <mergeCell ref="A238:L238"/>
    <mergeCell ref="H26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A158:E158"/>
    <mergeCell ref="A159:E159"/>
    <mergeCell ref="A160:E160"/>
    <mergeCell ref="A169:E169"/>
    <mergeCell ref="A170:E170"/>
    <mergeCell ref="A171:E171"/>
    <mergeCell ref="A172:E172"/>
    <mergeCell ref="A173:E173"/>
    <mergeCell ref="A48:L48"/>
    <mergeCell ref="A155:L155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229:F230"/>
    <mergeCell ref="G229:G230"/>
    <mergeCell ref="A231:F231"/>
    <mergeCell ref="A232:F232"/>
    <mergeCell ref="A233:F233"/>
    <mergeCell ref="A234:F234"/>
    <mergeCell ref="A235:F235"/>
    <mergeCell ref="A236:F236"/>
    <mergeCell ref="A237:F237"/>
    <mergeCell ref="A1:L1"/>
    <mergeCell ref="I5:J5"/>
    <mergeCell ref="I6:J6"/>
    <mergeCell ref="A34:E34"/>
    <mergeCell ref="A35:E35"/>
    <mergeCell ref="A36:E36"/>
    <mergeCell ref="A37:E37"/>
    <mergeCell ref="A38:E38"/>
    <mergeCell ref="A39:E39"/>
    <mergeCell ref="F26:F27"/>
    <mergeCell ref="F14:G14"/>
    <mergeCell ref="F15:G15"/>
    <mergeCell ref="F13:G13"/>
    <mergeCell ref="G26:G27"/>
    <mergeCell ref="K26:K27"/>
    <mergeCell ref="L26:L27"/>
    <mergeCell ref="I4:K4"/>
    <mergeCell ref="A5:B5"/>
    <mergeCell ref="C5:D5"/>
    <mergeCell ref="A6:B6"/>
    <mergeCell ref="C6:D6"/>
    <mergeCell ref="F10:G12"/>
    <mergeCell ref="H10:I12"/>
    <mergeCell ref="A9:L9"/>
    <mergeCell ref="M26:M27"/>
    <mergeCell ref="A33:E33"/>
    <mergeCell ref="H13:I13"/>
    <mergeCell ref="H14:I14"/>
    <mergeCell ref="H15:I15"/>
    <mergeCell ref="A18:M18"/>
    <mergeCell ref="A25:M25"/>
    <mergeCell ref="A57:E57"/>
    <mergeCell ref="A58:E58"/>
    <mergeCell ref="A43:E43"/>
    <mergeCell ref="A13:E13"/>
    <mergeCell ref="A14:E14"/>
    <mergeCell ref="A15:E15"/>
    <mergeCell ref="H46:J46"/>
    <mergeCell ref="A59:E59"/>
    <mergeCell ref="H147:I147"/>
    <mergeCell ref="H148:I148"/>
    <mergeCell ref="H149:I149"/>
    <mergeCell ref="H150:I150"/>
    <mergeCell ref="H151:I151"/>
    <mergeCell ref="A44:E44"/>
    <mergeCell ref="A45:E45"/>
    <mergeCell ref="A46:E46"/>
    <mergeCell ref="A47:E47"/>
    <mergeCell ref="H146:I146"/>
    <mergeCell ref="A50:L50"/>
    <mergeCell ref="A72:K72"/>
    <mergeCell ref="H139:I139"/>
    <mergeCell ref="H140:I140"/>
    <mergeCell ref="H141:I141"/>
    <mergeCell ref="H142:I142"/>
    <mergeCell ref="H143:I143"/>
    <mergeCell ref="H144:I144"/>
    <mergeCell ref="H145:I145"/>
    <mergeCell ref="A86:M86"/>
    <mergeCell ref="A87:E87"/>
    <mergeCell ref="A88:E88"/>
    <mergeCell ref="A89:E89"/>
    <mergeCell ref="A22:L22"/>
    <mergeCell ref="A51:E51"/>
    <mergeCell ref="A52:E52"/>
    <mergeCell ref="A53:E53"/>
    <mergeCell ref="A54:E54"/>
    <mergeCell ref="A55:E55"/>
    <mergeCell ref="A56:E56"/>
    <mergeCell ref="H47:J47"/>
    <mergeCell ref="A26:E27"/>
    <mergeCell ref="A28:E28"/>
    <mergeCell ref="A29:E29"/>
    <mergeCell ref="A30:E30"/>
    <mergeCell ref="A31:E31"/>
    <mergeCell ref="A32:E32"/>
    <mergeCell ref="A40:E40"/>
    <mergeCell ref="A41:E41"/>
    <mergeCell ref="A42:E42"/>
    <mergeCell ref="A19:E19"/>
    <mergeCell ref="A20:E20"/>
    <mergeCell ref="A21:E21"/>
    <mergeCell ref="A74:K74"/>
    <mergeCell ref="H113:M113"/>
    <mergeCell ref="H114:H115"/>
    <mergeCell ref="I114:I115"/>
    <mergeCell ref="J114:J115"/>
    <mergeCell ref="L114:L115"/>
    <mergeCell ref="M114:M115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92:E92"/>
    <mergeCell ref="A93:E93"/>
    <mergeCell ref="A94:E94"/>
    <mergeCell ref="A95:E95"/>
    <mergeCell ref="A96:E96"/>
    <mergeCell ref="M127:M128"/>
    <mergeCell ref="H152:I152"/>
    <mergeCell ref="A69:E69"/>
    <mergeCell ref="A97:L97"/>
    <mergeCell ref="A138:M138"/>
    <mergeCell ref="A125:M125"/>
    <mergeCell ref="A126:E128"/>
    <mergeCell ref="A129:E129"/>
    <mergeCell ref="A70:E70"/>
    <mergeCell ref="A71:E71"/>
    <mergeCell ref="A116:E116"/>
    <mergeCell ref="A117:E117"/>
    <mergeCell ref="A118:E118"/>
    <mergeCell ref="A119:E119"/>
    <mergeCell ref="A120:E120"/>
    <mergeCell ref="A121:E121"/>
    <mergeCell ref="A90:E90"/>
    <mergeCell ref="A91:E91"/>
    <mergeCell ref="A133:E133"/>
    <mergeCell ref="A139:E139"/>
    <mergeCell ref="A149:E149"/>
    <mergeCell ref="A150:E150"/>
    <mergeCell ref="A151:E151"/>
    <mergeCell ref="A163:E163"/>
    <mergeCell ref="A164:E164"/>
    <mergeCell ref="J10:L10"/>
    <mergeCell ref="K11:K12"/>
    <mergeCell ref="L11:L12"/>
    <mergeCell ref="A10:E12"/>
    <mergeCell ref="F4:H4"/>
    <mergeCell ref="A4:E4"/>
    <mergeCell ref="A152:E152"/>
    <mergeCell ref="A153:E153"/>
    <mergeCell ref="A154:E154"/>
    <mergeCell ref="J127:J128"/>
    <mergeCell ref="A130:E130"/>
    <mergeCell ref="A134:E134"/>
    <mergeCell ref="A135:E135"/>
    <mergeCell ref="A136:L136"/>
    <mergeCell ref="H153:I153"/>
    <mergeCell ref="H154:I154"/>
    <mergeCell ref="K114:K115"/>
    <mergeCell ref="K127:K128"/>
    <mergeCell ref="F126:F128"/>
    <mergeCell ref="G126:G128"/>
    <mergeCell ref="H126:M126"/>
    <mergeCell ref="H127:H128"/>
    <mergeCell ref="A209:E209"/>
    <mergeCell ref="A210:E210"/>
    <mergeCell ref="A211:E211"/>
    <mergeCell ref="A212:E212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L127:L128"/>
    <mergeCell ref="I127:I128"/>
    <mergeCell ref="A112:M112"/>
    <mergeCell ref="A113:E115"/>
    <mergeCell ref="F113:F115"/>
    <mergeCell ref="G113:G115"/>
    <mergeCell ref="A206:E206"/>
    <mergeCell ref="A207:E207"/>
    <mergeCell ref="A208:E208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57:L157"/>
    <mergeCell ref="A161:E161"/>
    <mergeCell ref="A162:E162"/>
    <mergeCell ref="A168:E168"/>
    <mergeCell ref="A165:E165"/>
    <mergeCell ref="A167:E167"/>
    <mergeCell ref="A166:E166"/>
    <mergeCell ref="A79:E79"/>
    <mergeCell ref="G79:H79"/>
    <mergeCell ref="A80:E80"/>
    <mergeCell ref="G80:H80"/>
    <mergeCell ref="A81:E81"/>
    <mergeCell ref="G81:H81"/>
    <mergeCell ref="A82:E82"/>
    <mergeCell ref="G82:H82"/>
    <mergeCell ref="A75:E75"/>
    <mergeCell ref="G75:H75"/>
    <mergeCell ref="A76:E76"/>
    <mergeCell ref="G76:H76"/>
    <mergeCell ref="A77:E77"/>
    <mergeCell ref="G77:H77"/>
    <mergeCell ref="A78:E78"/>
    <mergeCell ref="G78:H78"/>
    <mergeCell ref="A188:E188"/>
    <mergeCell ref="G188:H188"/>
    <mergeCell ref="A189:E189"/>
    <mergeCell ref="G189:H189"/>
    <mergeCell ref="A190:E190"/>
    <mergeCell ref="G190:H190"/>
    <mergeCell ref="A191:E191"/>
    <mergeCell ref="G191:H191"/>
    <mergeCell ref="A192:E192"/>
    <mergeCell ref="G192:H192"/>
    <mergeCell ref="A241:M241"/>
    <mergeCell ref="A240:M240"/>
    <mergeCell ref="A239:M239"/>
    <mergeCell ref="H229:M229"/>
    <mergeCell ref="A228:M228"/>
    <mergeCell ref="A196:M196"/>
    <mergeCell ref="A83:J83"/>
    <mergeCell ref="A99:M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L110"/>
    <mergeCell ref="A184:L184"/>
    <mergeCell ref="A185:E185"/>
    <mergeCell ref="G185:H185"/>
    <mergeCell ref="A186:E186"/>
    <mergeCell ref="G186:H186"/>
    <mergeCell ref="A219:E219"/>
    <mergeCell ref="A220:E220"/>
    <mergeCell ref="A221:E221"/>
    <mergeCell ref="A222:E222"/>
    <mergeCell ref="A223:E223"/>
    <mergeCell ref="A224:E224"/>
    <mergeCell ref="A225:E225"/>
    <mergeCell ref="A226:L226"/>
    <mergeCell ref="A122:E122"/>
    <mergeCell ref="A123:L123"/>
    <mergeCell ref="A215:M215"/>
    <mergeCell ref="A216:E218"/>
    <mergeCell ref="F216:F218"/>
    <mergeCell ref="G216:G218"/>
    <mergeCell ref="H216:M216"/>
    <mergeCell ref="H217:H218"/>
    <mergeCell ref="I217:I218"/>
    <mergeCell ref="J217:J218"/>
    <mergeCell ref="K217:K218"/>
    <mergeCell ref="L217:L218"/>
    <mergeCell ref="M217:M218"/>
    <mergeCell ref="A193:K193"/>
    <mergeCell ref="A187:E187"/>
    <mergeCell ref="G187:H187"/>
  </mergeCells>
  <dataValidations xWindow="1150" yWindow="653" count="27">
    <dataValidation allowBlank="1" showInputMessage="1" showErrorMessage="1" errorTitle="Orientação" error="Escolher entre as opções" sqref="C8 D16:D17 N2:S2 N4:S4 P3:U3"/>
    <dataValidation type="decimal" operator="lessThanOrEqual" allowBlank="1" showInputMessage="1" showErrorMessage="1" errorTitle="Orientação" error="H/a máxima: 8,5h" sqref="I20">
      <formula1>U6</formula1>
    </dataValidation>
    <dataValidation type="whole" operator="lessThanOrEqual" allowBlank="1" showInputMessage="1" showErrorMessage="1" errorTitle="Orientação" error="H/a máxima: 10h_x000a_" sqref="I21">
      <formula1>U8</formula1>
    </dataValidation>
    <dataValidation type="decimal" allowBlank="1" showInputMessage="1" showErrorMessage="1" error="Valores Máximos: R$ 384,08 Doutor, R$ 331,82 Mestre, R$ 279,57 Especialista" sqref="A6:B6">
      <formula1>0</formula1>
      <formula2>384.08</formula2>
    </dataValidation>
    <dataValidation type="decimal" allowBlank="1" showInputMessage="1" showErrorMessage="1" error="Valores Máximos: R$ 384,08 Doutor, R$ 331,82 Mestre, R$ 279,57 Especialista" sqref="C6:D6">
      <formula1>0</formula1>
      <formula2>331.82</formula2>
    </dataValidation>
    <dataValidation type="decimal" allowBlank="1" showInputMessage="1" showErrorMessage="1" error="Valor máximo: R$ 209,02" sqref="I6">
      <formula1>0</formula1>
      <formula2>209.02</formula2>
    </dataValidation>
    <dataValidation type="decimal" allowBlank="1" showInputMessage="1" showErrorMessage="1" error="Valor máximo: R$ 384,08" sqref="G6:H6">
      <formula1>0</formula1>
      <formula2>384.08</formula2>
    </dataValidation>
    <dataValidation type="decimal" allowBlank="1" showInputMessage="1" showErrorMessage="1" error="Valor máximo: R$ 130,64" sqref="K6">
      <formula1>0</formula1>
      <formula2>130.64</formula2>
    </dataValidation>
    <dataValidation type="whole" allowBlank="1" showInputMessage="1" showErrorMessage="1" error="1 tutor p/ cada 25 alunos_x000a_" sqref="H88:H96">
      <formula1>0</formula1>
      <formula2>25</formula2>
    </dataValidation>
    <dataValidation type="whole" allowBlank="1" showInputMessage="1" showErrorMessage="1" sqref="H198:H211">
      <formula1>0</formula1>
      <formula2>25</formula2>
    </dataValidation>
    <dataValidation type="list" allowBlank="1" showInputMessage="1" showErrorMessage="1" sqref="H20:H21">
      <formula1>$P$10:$P$11</formula1>
    </dataValidation>
    <dataValidation type="decimal" allowBlank="1" showInputMessage="1" showErrorMessage="1" error="Valores Máximos: R$ 384,08 Doutor, R$ 331,82 Mestre, R$ 279,57 Especialista" sqref="E6">
      <formula1>0</formula1>
      <formula2>279.57</formula2>
    </dataValidation>
    <dataValidation type="decimal" allowBlank="1" showInputMessage="1" showErrorMessage="1" error="Valor máximo: R$ 394,08" sqref="F6">
      <formula1>0</formula1>
      <formula2>384.08</formula2>
    </dataValidation>
    <dataValidation type="list" allowBlank="1" showInputMessage="1" showErrorMessage="1" errorTitle="Orientação" error="Escolha entre as opções." sqref="G28:G47 G140:G154 G52:G71 G159:G181 G20">
      <formula1>$S$1:$S$3</formula1>
    </dataValidation>
    <dataValidation type="decimal" operator="lessThanOrEqual" allowBlank="1" showInputMessage="1" showErrorMessage="1" errorTitle="Orientação" error="C/H Máxima: 10h" sqref="I159:I181 I52:I71">
      <formula1>$U$8</formula1>
    </dataValidation>
    <dataValidation type="list" allowBlank="1" showInputMessage="1" showErrorMessage="1" errorTitle="Orientação" error="Escolha uma das opções." sqref="D23:D24">
      <formula1>$T$2:$T$4</formula1>
    </dataValidation>
    <dataValidation type="list" allowBlank="1" showInputMessage="1" showErrorMessage="1" errorTitle="Orientação" error="Escolha entre as opções." sqref="C23:C24 C156 D85 D49 C183">
      <formula1>$S$2:$S$4</formula1>
    </dataValidation>
    <dataValidation type="list" allowBlank="1" showInputMessage="1" showErrorMessage="1" errorTitle="Orientação" error="Escolha entre as opções." sqref="G21">
      <formula1>$S$26:$S$30</formula1>
    </dataValidation>
    <dataValidation type="decimal" operator="lessThanOrEqual" allowBlank="1" showInputMessage="1" showErrorMessage="1" error="Valor máximo: R$ 253,44/h_x000a_" sqref="K88:K96 K198:K212">
      <formula1>$Y$3</formula1>
    </dataValidation>
    <dataValidation type="decimal" operator="lessThanOrEqual" allowBlank="1" showInputMessage="1" showErrorMessage="1" error="Valor Máximo: 10h/mês" sqref="J101:J109 J198:J212 J88:J96">
      <formula1>10</formula1>
    </dataValidation>
    <dataValidation operator="lessThanOrEqual" allowBlank="1" showInputMessage="1" showErrorMessage="1" error="_x000a_" sqref="L88:L96 L198:L212 L101:L109 L129:L135 L116:L122 L219:L225"/>
    <dataValidation type="decimal" operator="lessThanOrEqual" allowBlank="1" showInputMessage="1" showErrorMessage="1" error="Valor Máximo: R$ 384,08/hora" sqref="J76:J82 K186:K192">
      <formula1>$Y$5</formula1>
    </dataValidation>
    <dataValidation type="decimal" operator="lessThanOrEqual" allowBlank="1" showInputMessage="1" showErrorMessage="1" error="Valor máximo: R$ 384,08/h_x000a_" sqref="K101:K109">
      <formula1>$Y$5</formula1>
    </dataValidation>
    <dataValidation type="list" allowBlank="1" showInputMessage="1" showErrorMessage="1" sqref="H129:H135 H116:H122 H219:H225">
      <formula1>$S$26:$S$30</formula1>
    </dataValidation>
    <dataValidation type="decimal" operator="lessThanOrEqual" allowBlank="1" showInputMessage="1" showErrorMessage="1" error="Valor superior ao permitido (R$ 300,47)" prompt="Valores máximos por titulação:_x000a_R$ 300,47 - Doutor_x000a_R$ 201,18 - Mestre_x000a_R$ 180,28 - Especialista_x000a_R$ 151,54 - Ensino Superior _x000a_R$ 101,90 - Ensino Médio" sqref="K129:K135 K116:K122 K219:K225">
      <formula1>300.47</formula1>
    </dataValidation>
    <dataValidation type="decimal" operator="lessThanOrEqual" allowBlank="1" showInputMessage="1" showErrorMessage="1" error="CH Máxima: 10h" sqref="J129:J135 J116:J122 J219:J225">
      <formula1>10</formula1>
    </dataValidation>
    <dataValidation type="decimal" operator="lessThanOrEqual" allowBlank="1" showInputMessage="1" showErrorMessage="1" error="Valor máximo: 2h" prompt="A C.H da coordenação poderá acrescida de 2h/mês para os cursos EAD com mais de um polo." sqref="J20">
      <formula1>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15" orientation="landscape" r:id="rId1"/>
  <rowBreaks count="2" manualBreakCount="2">
    <brk id="49" max="12" man="1"/>
    <brk id="1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theme="7" tint="0.59999389629810485"/>
  </sheetPr>
  <dimension ref="A1:Z78"/>
  <sheetViews>
    <sheetView showGridLines="0" topLeftCell="A7" zoomScaleNormal="100" workbookViewId="0">
      <selection activeCell="G12" sqref="G12"/>
    </sheetView>
  </sheetViews>
  <sheetFormatPr defaultColWidth="9.109375" defaultRowHeight="14.4" x14ac:dyDescent="0.3"/>
  <cols>
    <col min="1" max="1" width="7.5546875" style="30" customWidth="1"/>
    <col min="2" max="2" width="19.6640625" style="30" customWidth="1"/>
    <col min="3" max="3" width="16.33203125" style="30" customWidth="1"/>
    <col min="4" max="4" width="12" style="30" customWidth="1"/>
    <col min="5" max="5" width="16" style="30" customWidth="1"/>
    <col min="6" max="6" width="12.6640625" style="30" customWidth="1"/>
    <col min="7" max="7" width="9.6640625" style="30" customWidth="1"/>
    <col min="8" max="8" width="6.88671875" style="30" customWidth="1"/>
    <col min="9" max="9" width="7.5546875" style="30" bestFit="1" customWidth="1"/>
    <col min="10" max="10" width="8.33203125" style="30" customWidth="1"/>
    <col min="11" max="11" width="9.109375" style="30"/>
    <col min="12" max="12" width="11.109375" style="30" customWidth="1"/>
    <col min="13" max="13" width="11.109375" style="16" customWidth="1"/>
    <col min="14" max="14" width="9.109375" style="16"/>
    <col min="15" max="15" width="11.33203125" style="16" bestFit="1" customWidth="1"/>
    <col min="16" max="16" width="12.109375" style="16" customWidth="1"/>
    <col min="17" max="17" width="10.6640625" style="16" bestFit="1" customWidth="1"/>
    <col min="18" max="25" width="9.109375" style="16"/>
    <col min="26" max="26" width="9.109375" style="31"/>
    <col min="27" max="16384" width="9.109375" style="30"/>
  </cols>
  <sheetData>
    <row r="1" spans="1:18" x14ac:dyDescent="0.3">
      <c r="A1" s="435" t="s">
        <v>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71"/>
      <c r="O1" s="16" t="s">
        <v>15</v>
      </c>
    </row>
    <row r="2" spans="1:18" x14ac:dyDescent="0.3">
      <c r="A2" s="435" t="s">
        <v>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71"/>
      <c r="O2" s="16" t="s">
        <v>13</v>
      </c>
      <c r="P2" s="16" t="s">
        <v>16</v>
      </c>
      <c r="R2" s="16">
        <v>2015</v>
      </c>
    </row>
    <row r="3" spans="1:18" x14ac:dyDescent="0.3">
      <c r="A3" s="435" t="s">
        <v>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71"/>
      <c r="O3" s="16" t="s">
        <v>42</v>
      </c>
      <c r="P3" s="16" t="s">
        <v>17</v>
      </c>
      <c r="R3" s="16">
        <v>2016</v>
      </c>
    </row>
    <row r="4" spans="1:18" x14ac:dyDescent="0.3">
      <c r="A4" s="435" t="s">
        <v>3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71"/>
      <c r="O4" s="16" t="s">
        <v>14</v>
      </c>
      <c r="P4" s="16" t="s">
        <v>18</v>
      </c>
      <c r="R4" s="16">
        <v>2017</v>
      </c>
    </row>
    <row r="5" spans="1:18" x14ac:dyDescent="0.3">
      <c r="A5" s="1"/>
      <c r="B5" s="1"/>
      <c r="C5" s="1"/>
      <c r="D5" s="1"/>
      <c r="E5" s="1"/>
      <c r="F5" s="1"/>
      <c r="G5" s="1"/>
      <c r="H5" s="1"/>
      <c r="O5" s="16">
        <v>0</v>
      </c>
      <c r="P5" s="16">
        <v>0</v>
      </c>
      <c r="R5" s="16">
        <v>2018</v>
      </c>
    </row>
    <row r="6" spans="1:18" ht="17.399999999999999" x14ac:dyDescent="0.3">
      <c r="A6" s="434" t="s">
        <v>6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72"/>
      <c r="O6" s="17">
        <v>266</v>
      </c>
      <c r="P6" s="17">
        <v>159</v>
      </c>
      <c r="Q6" s="16">
        <v>8.5</v>
      </c>
      <c r="R6" s="16">
        <v>2019</v>
      </c>
    </row>
    <row r="7" spans="1:18" x14ac:dyDescent="0.3">
      <c r="A7" s="1"/>
      <c r="B7" s="1"/>
      <c r="C7" s="1"/>
      <c r="D7" s="1"/>
      <c r="E7" s="1"/>
      <c r="F7" s="1"/>
      <c r="G7" s="1"/>
      <c r="H7" s="1"/>
      <c r="O7" s="17">
        <v>213</v>
      </c>
      <c r="P7" s="17">
        <v>0</v>
      </c>
      <c r="Q7" s="16">
        <v>6.5</v>
      </c>
      <c r="R7" s="16">
        <v>2020</v>
      </c>
    </row>
    <row r="8" spans="1:18" ht="18" thickBot="1" x14ac:dyDescent="0.35">
      <c r="A8" s="437" t="s">
        <v>37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73"/>
      <c r="O8" s="17">
        <v>159</v>
      </c>
      <c r="P8" s="17">
        <v>106.5</v>
      </c>
      <c r="Q8" s="16">
        <v>10</v>
      </c>
    </row>
    <row r="9" spans="1:18" ht="26.25" customHeight="1" thickTop="1" x14ac:dyDescent="0.3">
      <c r="A9" s="2" t="s">
        <v>5</v>
      </c>
      <c r="B9" s="2"/>
      <c r="C9" s="436" t="e">
        <f>#REF!</f>
        <v>#REF!</v>
      </c>
      <c r="D9" s="436"/>
      <c r="E9" s="436"/>
      <c r="F9" s="436"/>
      <c r="G9" s="436"/>
      <c r="H9" s="436"/>
      <c r="I9" s="436"/>
      <c r="J9" s="436"/>
      <c r="K9" s="436"/>
      <c r="L9" s="436"/>
      <c r="M9" s="74"/>
      <c r="O9" s="17">
        <v>293</v>
      </c>
    </row>
    <row r="10" spans="1:18" ht="15" x14ac:dyDescent="0.3">
      <c r="A10" s="2"/>
      <c r="B10" s="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74"/>
      <c r="O10" s="17"/>
    </row>
    <row r="11" spans="1:18" ht="21" customHeight="1" x14ac:dyDescent="0.3">
      <c r="A11" s="419"/>
      <c r="B11" s="419" t="s">
        <v>45</v>
      </c>
      <c r="C11" s="59" t="s">
        <v>15</v>
      </c>
      <c r="D11" s="50"/>
      <c r="F11" s="49" t="s">
        <v>16</v>
      </c>
      <c r="G11" s="61"/>
      <c r="H11" s="48"/>
      <c r="I11" s="53"/>
      <c r="K11" s="46"/>
      <c r="L11" s="46"/>
      <c r="M11" s="74"/>
      <c r="O11" s="17"/>
    </row>
    <row r="12" spans="1:18" ht="21" customHeight="1" x14ac:dyDescent="0.3">
      <c r="A12" s="419"/>
      <c r="B12" s="419"/>
      <c r="C12" s="59" t="s">
        <v>13</v>
      </c>
      <c r="D12" s="51"/>
      <c r="F12" s="49" t="s">
        <v>18</v>
      </c>
      <c r="G12" s="62"/>
      <c r="H12" s="64"/>
      <c r="M12" s="74"/>
      <c r="O12" s="17"/>
      <c r="P12" s="17"/>
      <c r="Q12" s="17"/>
      <c r="R12" s="17"/>
    </row>
    <row r="13" spans="1:18" ht="21" customHeight="1" x14ac:dyDescent="0.3">
      <c r="A13" s="419"/>
      <c r="B13" s="419"/>
      <c r="C13" s="59" t="s">
        <v>42</v>
      </c>
      <c r="D13" s="51"/>
      <c r="F13" s="68"/>
      <c r="M13" s="74"/>
      <c r="O13" s="17"/>
      <c r="P13" s="17"/>
      <c r="Q13" s="17"/>
      <c r="R13" s="17"/>
    </row>
    <row r="14" spans="1:18" ht="21" customHeight="1" x14ac:dyDescent="0.3">
      <c r="A14" s="419"/>
      <c r="B14" s="419"/>
      <c r="C14" s="59" t="s">
        <v>14</v>
      </c>
      <c r="D14" s="52"/>
      <c r="F14" s="59" t="s">
        <v>44</v>
      </c>
      <c r="G14" s="59" t="s">
        <v>15</v>
      </c>
      <c r="I14" s="60"/>
      <c r="P14" s="17"/>
      <c r="Q14" s="17"/>
      <c r="R14" s="17"/>
    </row>
    <row r="15" spans="1:18" ht="21" customHeight="1" x14ac:dyDescent="0.3">
      <c r="A15" s="55"/>
      <c r="B15" s="55"/>
      <c r="D15" s="55"/>
      <c r="E15" s="53"/>
      <c r="G15" s="59" t="s">
        <v>13</v>
      </c>
      <c r="H15" s="53"/>
      <c r="I15" s="52"/>
      <c r="L15" s="40"/>
      <c r="P15" s="17"/>
      <c r="Q15" s="17"/>
      <c r="R15" s="17"/>
    </row>
    <row r="16" spans="1:18" ht="21" customHeight="1" x14ac:dyDescent="0.3">
      <c r="A16" s="55"/>
      <c r="B16" s="55"/>
      <c r="D16" s="55"/>
      <c r="E16" s="53"/>
      <c r="F16" s="63"/>
      <c r="G16" s="59" t="s">
        <v>42</v>
      </c>
      <c r="H16" s="53"/>
      <c r="I16" s="52"/>
      <c r="L16" s="40"/>
    </row>
    <row r="17" spans="1:18" ht="21" customHeight="1" x14ac:dyDescent="0.3">
      <c r="A17" s="55"/>
      <c r="B17" s="55"/>
      <c r="D17" s="55"/>
      <c r="E17" s="53"/>
      <c r="F17" s="66"/>
      <c r="G17" s="59" t="s">
        <v>14</v>
      </c>
      <c r="H17" s="53"/>
      <c r="I17" s="52"/>
      <c r="L17" s="40"/>
    </row>
    <row r="18" spans="1:18" ht="15" thickBot="1" x14ac:dyDescent="0.35">
      <c r="A18" s="1"/>
      <c r="B18" s="1"/>
      <c r="C18" s="1"/>
      <c r="D18" s="47"/>
      <c r="E18" s="1"/>
      <c r="F18" s="1"/>
      <c r="G18" s="1"/>
      <c r="H18" s="1"/>
      <c r="K18" s="65"/>
    </row>
    <row r="19" spans="1:18" ht="15" thickBot="1" x14ac:dyDescent="0.35">
      <c r="A19" s="423" t="s">
        <v>23</v>
      </c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5"/>
      <c r="M19" s="75"/>
      <c r="R19" s="16" t="s">
        <v>21</v>
      </c>
    </row>
    <row r="20" spans="1:18" x14ac:dyDescent="0.3">
      <c r="A20" s="426" t="s">
        <v>12</v>
      </c>
      <c r="B20" s="415" t="s">
        <v>7</v>
      </c>
      <c r="C20" s="416"/>
      <c r="D20" s="428" t="s">
        <v>8</v>
      </c>
      <c r="E20" s="428" t="s">
        <v>9</v>
      </c>
      <c r="F20" s="430" t="s">
        <v>19</v>
      </c>
      <c r="G20" s="422" t="s">
        <v>43</v>
      </c>
      <c r="H20" s="422"/>
      <c r="I20" s="422"/>
      <c r="J20" s="430" t="s">
        <v>20</v>
      </c>
      <c r="K20" s="428" t="s">
        <v>11</v>
      </c>
      <c r="L20" s="420" t="s">
        <v>10</v>
      </c>
      <c r="M20" s="76"/>
    </row>
    <row r="21" spans="1:18" x14ac:dyDescent="0.3">
      <c r="A21" s="427"/>
      <c r="B21" s="417"/>
      <c r="C21" s="418"/>
      <c r="D21" s="429"/>
      <c r="E21" s="429"/>
      <c r="F21" s="431"/>
      <c r="G21" s="39">
        <v>2016</v>
      </c>
      <c r="H21" s="39">
        <v>2017</v>
      </c>
      <c r="I21" s="39">
        <v>2018</v>
      </c>
      <c r="J21" s="431"/>
      <c r="K21" s="429"/>
      <c r="L21" s="421"/>
      <c r="M21" s="76"/>
      <c r="R21" s="16" t="s">
        <v>22</v>
      </c>
    </row>
    <row r="22" spans="1:18" ht="16.5" customHeight="1" x14ac:dyDescent="0.3">
      <c r="A22" s="20">
        <v>1</v>
      </c>
      <c r="B22" s="411"/>
      <c r="C22" s="412"/>
      <c r="D22" s="4" t="s">
        <v>15</v>
      </c>
      <c r="E22" s="69" t="s">
        <v>16</v>
      </c>
      <c r="F22" s="18">
        <v>8.5</v>
      </c>
      <c r="G22" s="6">
        <v>2</v>
      </c>
      <c r="H22" s="6">
        <v>12</v>
      </c>
      <c r="I22" s="32">
        <v>2</v>
      </c>
      <c r="J22" s="9">
        <f>SUM(G22:I22)*F22</f>
        <v>136</v>
      </c>
      <c r="K22" s="18">
        <f>IF(E22=$F$11,$G$11,$G$12)</f>
        <v>0</v>
      </c>
      <c r="L22" s="22">
        <f>K22*J22</f>
        <v>0</v>
      </c>
      <c r="M22" s="77"/>
    </row>
    <row r="23" spans="1:18" ht="16.5" customHeight="1" x14ac:dyDescent="0.3">
      <c r="A23" s="20">
        <v>2</v>
      </c>
      <c r="B23" s="411"/>
      <c r="C23" s="412"/>
      <c r="D23" s="4" t="s">
        <v>15</v>
      </c>
      <c r="E23" s="69" t="s">
        <v>17</v>
      </c>
      <c r="F23" s="54">
        <v>0</v>
      </c>
      <c r="G23" s="6"/>
      <c r="H23" s="6"/>
      <c r="I23" s="32"/>
      <c r="J23" s="9">
        <f t="shared" ref="J23:J24" si="0">SUM(G23:I23)*F23</f>
        <v>0</v>
      </c>
      <c r="K23" s="18">
        <f>IF(E23=$F$11,$G$11,$G$12)</f>
        <v>0</v>
      </c>
      <c r="L23" s="22">
        <f t="shared" ref="L23" si="1">K23*J23</f>
        <v>0</v>
      </c>
      <c r="M23" s="77"/>
    </row>
    <row r="24" spans="1:18" ht="16.5" customHeight="1" thickBot="1" x14ac:dyDescent="0.35">
      <c r="A24" s="21">
        <v>3</v>
      </c>
      <c r="B24" s="413"/>
      <c r="C24" s="414"/>
      <c r="D24" s="5"/>
      <c r="E24" s="70" t="s">
        <v>18</v>
      </c>
      <c r="F24" s="19"/>
      <c r="G24" s="7"/>
      <c r="H24" s="7"/>
      <c r="I24" s="33"/>
      <c r="J24" s="10">
        <f t="shared" si="0"/>
        <v>0</v>
      </c>
      <c r="K24" s="19">
        <f>IF(E24=$F$11,$G$11,$G$12)</f>
        <v>0</v>
      </c>
      <c r="L24" s="23">
        <f t="shared" ref="L24" si="2">K24*J24</f>
        <v>0</v>
      </c>
      <c r="M24" s="77"/>
    </row>
    <row r="25" spans="1:18" ht="15" thickBot="1" x14ac:dyDescent="0.35">
      <c r="A25" s="24"/>
      <c r="B25" s="45"/>
      <c r="C25" s="25"/>
      <c r="D25" s="24"/>
      <c r="E25" s="24"/>
      <c r="F25" s="24"/>
      <c r="G25" s="24"/>
      <c r="H25" s="24"/>
      <c r="I25" s="26"/>
      <c r="J25" s="27"/>
      <c r="K25" s="26"/>
      <c r="L25" s="28"/>
      <c r="M25" s="78"/>
    </row>
    <row r="26" spans="1:18" ht="15" thickBot="1" x14ac:dyDescent="0.35">
      <c r="A26" s="423" t="s">
        <v>24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5"/>
      <c r="M26" s="75"/>
    </row>
    <row r="27" spans="1:18" x14ac:dyDescent="0.3">
      <c r="A27" s="426" t="s">
        <v>12</v>
      </c>
      <c r="B27" s="415" t="s">
        <v>7</v>
      </c>
      <c r="C27" s="416"/>
      <c r="D27" s="428" t="s">
        <v>8</v>
      </c>
      <c r="E27" s="415" t="s">
        <v>25</v>
      </c>
      <c r="F27" s="416"/>
      <c r="G27" s="422" t="s">
        <v>29</v>
      </c>
      <c r="H27" s="422"/>
      <c r="I27" s="422"/>
      <c r="J27" s="430" t="s">
        <v>20</v>
      </c>
      <c r="K27" s="428" t="s">
        <v>11</v>
      </c>
      <c r="L27" s="420" t="s">
        <v>10</v>
      </c>
      <c r="M27" s="76"/>
    </row>
    <row r="28" spans="1:18" x14ac:dyDescent="0.3">
      <c r="A28" s="427"/>
      <c r="B28" s="417"/>
      <c r="C28" s="418"/>
      <c r="D28" s="429"/>
      <c r="E28" s="417"/>
      <c r="F28" s="418"/>
      <c r="G28" s="39">
        <v>2016</v>
      </c>
      <c r="H28" s="39">
        <v>2017</v>
      </c>
      <c r="I28" s="39">
        <v>2018</v>
      </c>
      <c r="J28" s="431"/>
      <c r="K28" s="429"/>
      <c r="L28" s="421"/>
      <c r="M28" s="76"/>
    </row>
    <row r="29" spans="1:18" ht="16.5" customHeight="1" x14ac:dyDescent="0.3">
      <c r="A29" s="20">
        <v>1</v>
      </c>
      <c r="B29" s="409"/>
      <c r="C29" s="410"/>
      <c r="D29" s="4"/>
      <c r="E29" s="432"/>
      <c r="F29" s="433"/>
      <c r="G29" s="35"/>
      <c r="H29" s="35"/>
      <c r="I29" s="35"/>
      <c r="J29" s="12">
        <f>SUM(G29:I29)</f>
        <v>0</v>
      </c>
      <c r="K29" s="67" t="str">
        <f>IF(D29=$C$11,$D$11,IF(D29=$C$12,$D$12,IF(D29=$C$13,$D$13,IF(D29=$C$14,$D$14,"0"))))</f>
        <v>0</v>
      </c>
      <c r="L29" s="8">
        <f>K29*J29</f>
        <v>0</v>
      </c>
      <c r="M29" s="79"/>
    </row>
    <row r="30" spans="1:18" ht="16.5" customHeight="1" x14ac:dyDescent="0.3">
      <c r="A30" s="20">
        <v>2</v>
      </c>
      <c r="B30" s="409"/>
      <c r="C30" s="410"/>
      <c r="D30" s="4"/>
      <c r="E30" s="432"/>
      <c r="F30" s="433"/>
      <c r="G30" s="35"/>
      <c r="H30" s="35"/>
      <c r="I30" s="35"/>
      <c r="J30" s="12">
        <f t="shared" ref="J30:J48" si="3">SUM(G30:I30)</f>
        <v>0</v>
      </c>
      <c r="K30" s="67" t="str">
        <f t="shared" ref="K30:K48" si="4">IF(D30=$C$11,$D$11,IF(D30=$C$12,$D$12,IF(D30=$C$13,$D$13,IF(D30=$C$14,$D$14,"0"))))</f>
        <v>0</v>
      </c>
      <c r="L30" s="8">
        <f t="shared" ref="L30:L48" si="5">K30*J30</f>
        <v>0</v>
      </c>
      <c r="M30" s="79"/>
    </row>
    <row r="31" spans="1:18" ht="16.5" customHeight="1" x14ac:dyDescent="0.3">
      <c r="A31" s="20">
        <v>3</v>
      </c>
      <c r="B31" s="409"/>
      <c r="C31" s="410"/>
      <c r="D31" s="4"/>
      <c r="E31" s="432"/>
      <c r="F31" s="433"/>
      <c r="G31" s="35"/>
      <c r="H31" s="35"/>
      <c r="I31" s="35"/>
      <c r="J31" s="12">
        <f t="shared" si="3"/>
        <v>0</v>
      </c>
      <c r="K31" s="67" t="str">
        <f t="shared" si="4"/>
        <v>0</v>
      </c>
      <c r="L31" s="8">
        <f t="shared" si="5"/>
        <v>0</v>
      </c>
      <c r="M31" s="79"/>
    </row>
    <row r="32" spans="1:18" ht="16.5" customHeight="1" x14ac:dyDescent="0.3">
      <c r="A32" s="20">
        <v>4</v>
      </c>
      <c r="B32" s="409"/>
      <c r="C32" s="410"/>
      <c r="D32" s="4"/>
      <c r="E32" s="432"/>
      <c r="F32" s="433"/>
      <c r="G32" s="35"/>
      <c r="H32" s="35"/>
      <c r="I32" s="35"/>
      <c r="J32" s="12">
        <f t="shared" si="3"/>
        <v>0</v>
      </c>
      <c r="K32" s="67" t="str">
        <f t="shared" si="4"/>
        <v>0</v>
      </c>
      <c r="L32" s="8">
        <f t="shared" si="5"/>
        <v>0</v>
      </c>
      <c r="M32" s="79"/>
    </row>
    <row r="33" spans="1:13" ht="16.5" customHeight="1" x14ac:dyDescent="0.3">
      <c r="A33" s="20">
        <v>5</v>
      </c>
      <c r="B33" s="409"/>
      <c r="C33" s="410"/>
      <c r="D33" s="4"/>
      <c r="E33" s="432"/>
      <c r="F33" s="433"/>
      <c r="G33" s="35"/>
      <c r="H33" s="35"/>
      <c r="I33" s="35"/>
      <c r="J33" s="12">
        <f t="shared" si="3"/>
        <v>0</v>
      </c>
      <c r="K33" s="67" t="str">
        <f t="shared" si="4"/>
        <v>0</v>
      </c>
      <c r="L33" s="8">
        <f t="shared" si="5"/>
        <v>0</v>
      </c>
      <c r="M33" s="79"/>
    </row>
    <row r="34" spans="1:13" ht="16.5" customHeight="1" x14ac:dyDescent="0.3">
      <c r="A34" s="20">
        <v>6</v>
      </c>
      <c r="B34" s="409"/>
      <c r="C34" s="410"/>
      <c r="D34" s="4"/>
      <c r="E34" s="432"/>
      <c r="F34" s="433"/>
      <c r="G34" s="35"/>
      <c r="H34" s="35"/>
      <c r="I34" s="35"/>
      <c r="J34" s="12">
        <f t="shared" si="3"/>
        <v>0</v>
      </c>
      <c r="K34" s="67" t="str">
        <f t="shared" si="4"/>
        <v>0</v>
      </c>
      <c r="L34" s="8">
        <f t="shared" si="5"/>
        <v>0</v>
      </c>
      <c r="M34" s="79"/>
    </row>
    <row r="35" spans="1:13" ht="16.5" customHeight="1" x14ac:dyDescent="0.3">
      <c r="A35" s="20">
        <v>7</v>
      </c>
      <c r="B35" s="409"/>
      <c r="C35" s="410"/>
      <c r="D35" s="4"/>
      <c r="E35" s="432"/>
      <c r="F35" s="433"/>
      <c r="G35" s="35"/>
      <c r="H35" s="35"/>
      <c r="I35" s="35"/>
      <c r="J35" s="12">
        <f t="shared" si="3"/>
        <v>0</v>
      </c>
      <c r="K35" s="67" t="str">
        <f t="shared" si="4"/>
        <v>0</v>
      </c>
      <c r="L35" s="8">
        <f t="shared" si="5"/>
        <v>0</v>
      </c>
      <c r="M35" s="79"/>
    </row>
    <row r="36" spans="1:13" ht="16.5" customHeight="1" x14ac:dyDescent="0.3">
      <c r="A36" s="20">
        <v>8</v>
      </c>
      <c r="B36" s="409"/>
      <c r="C36" s="410"/>
      <c r="D36" s="4"/>
      <c r="E36" s="432"/>
      <c r="F36" s="433"/>
      <c r="G36" s="35"/>
      <c r="H36" s="35"/>
      <c r="I36" s="35"/>
      <c r="J36" s="12">
        <f t="shared" ref="J36:J41" si="6">SUM(G36:I36)</f>
        <v>0</v>
      </c>
      <c r="K36" s="67" t="str">
        <f t="shared" si="4"/>
        <v>0</v>
      </c>
      <c r="L36" s="8">
        <f t="shared" ref="L36:L41" si="7">K36*J36</f>
        <v>0</v>
      </c>
      <c r="M36" s="79"/>
    </row>
    <row r="37" spans="1:13" ht="16.5" customHeight="1" x14ac:dyDescent="0.3">
      <c r="A37" s="20">
        <v>9</v>
      </c>
      <c r="B37" s="409"/>
      <c r="C37" s="410"/>
      <c r="D37" s="4"/>
      <c r="E37" s="432"/>
      <c r="F37" s="433"/>
      <c r="G37" s="35"/>
      <c r="H37" s="35"/>
      <c r="I37" s="35"/>
      <c r="J37" s="12">
        <f t="shared" si="6"/>
        <v>0</v>
      </c>
      <c r="K37" s="67" t="str">
        <f t="shared" si="4"/>
        <v>0</v>
      </c>
      <c r="L37" s="8">
        <f t="shared" si="7"/>
        <v>0</v>
      </c>
      <c r="M37" s="79"/>
    </row>
    <row r="38" spans="1:13" ht="16.5" customHeight="1" x14ac:dyDescent="0.3">
      <c r="A38" s="20">
        <v>10</v>
      </c>
      <c r="B38" s="409"/>
      <c r="C38" s="410"/>
      <c r="D38" s="4"/>
      <c r="E38" s="432"/>
      <c r="F38" s="433"/>
      <c r="G38" s="35"/>
      <c r="H38" s="35"/>
      <c r="I38" s="35"/>
      <c r="J38" s="12">
        <f t="shared" si="6"/>
        <v>0</v>
      </c>
      <c r="K38" s="67" t="str">
        <f t="shared" si="4"/>
        <v>0</v>
      </c>
      <c r="L38" s="8">
        <f t="shared" si="7"/>
        <v>0</v>
      </c>
      <c r="M38" s="79"/>
    </row>
    <row r="39" spans="1:13" ht="16.5" customHeight="1" x14ac:dyDescent="0.3">
      <c r="A39" s="20">
        <v>11</v>
      </c>
      <c r="B39" s="409"/>
      <c r="C39" s="410"/>
      <c r="D39" s="4"/>
      <c r="E39" s="432"/>
      <c r="F39" s="433"/>
      <c r="G39" s="35"/>
      <c r="H39" s="35"/>
      <c r="I39" s="35"/>
      <c r="J39" s="12">
        <f t="shared" si="6"/>
        <v>0</v>
      </c>
      <c r="K39" s="67" t="str">
        <f t="shared" si="4"/>
        <v>0</v>
      </c>
      <c r="L39" s="8">
        <f t="shared" si="7"/>
        <v>0</v>
      </c>
      <c r="M39" s="79"/>
    </row>
    <row r="40" spans="1:13" ht="16.5" customHeight="1" x14ac:dyDescent="0.3">
      <c r="A40" s="20">
        <v>12</v>
      </c>
      <c r="B40" s="409"/>
      <c r="C40" s="410"/>
      <c r="D40" s="4"/>
      <c r="E40" s="432"/>
      <c r="F40" s="433"/>
      <c r="G40" s="35"/>
      <c r="H40" s="35"/>
      <c r="I40" s="35"/>
      <c r="J40" s="12">
        <f t="shared" si="6"/>
        <v>0</v>
      </c>
      <c r="K40" s="67" t="str">
        <f t="shared" si="4"/>
        <v>0</v>
      </c>
      <c r="L40" s="8">
        <f t="shared" si="7"/>
        <v>0</v>
      </c>
      <c r="M40" s="79"/>
    </row>
    <row r="41" spans="1:13" ht="16.5" customHeight="1" x14ac:dyDescent="0.3">
      <c r="A41" s="20">
        <v>13</v>
      </c>
      <c r="B41" s="409"/>
      <c r="C41" s="410"/>
      <c r="D41" s="4"/>
      <c r="E41" s="432"/>
      <c r="F41" s="433"/>
      <c r="G41" s="35"/>
      <c r="H41" s="35"/>
      <c r="I41" s="35"/>
      <c r="J41" s="12">
        <f t="shared" si="6"/>
        <v>0</v>
      </c>
      <c r="K41" s="67" t="str">
        <f t="shared" si="4"/>
        <v>0</v>
      </c>
      <c r="L41" s="8">
        <f t="shared" si="7"/>
        <v>0</v>
      </c>
      <c r="M41" s="79"/>
    </row>
    <row r="42" spans="1:13" ht="16.5" customHeight="1" x14ac:dyDescent="0.3">
      <c r="A42" s="20">
        <v>14</v>
      </c>
      <c r="B42" s="409"/>
      <c r="C42" s="410"/>
      <c r="D42" s="4"/>
      <c r="E42" s="432"/>
      <c r="F42" s="433"/>
      <c r="G42" s="35"/>
      <c r="H42" s="35"/>
      <c r="I42" s="35"/>
      <c r="J42" s="12">
        <f t="shared" si="3"/>
        <v>0</v>
      </c>
      <c r="K42" s="67" t="str">
        <f t="shared" si="4"/>
        <v>0</v>
      </c>
      <c r="L42" s="8">
        <f t="shared" si="5"/>
        <v>0</v>
      </c>
      <c r="M42" s="79"/>
    </row>
    <row r="43" spans="1:13" ht="16.5" customHeight="1" x14ac:dyDescent="0.3">
      <c r="A43" s="20">
        <v>15</v>
      </c>
      <c r="B43" s="409"/>
      <c r="C43" s="410"/>
      <c r="D43" s="4"/>
      <c r="E43" s="432"/>
      <c r="F43" s="433"/>
      <c r="G43" s="35"/>
      <c r="H43" s="35"/>
      <c r="I43" s="35"/>
      <c r="J43" s="12">
        <f t="shared" ref="J43:J46" si="8">SUM(G43:I43)</f>
        <v>0</v>
      </c>
      <c r="K43" s="67" t="str">
        <f t="shared" si="4"/>
        <v>0</v>
      </c>
      <c r="L43" s="8">
        <f t="shared" ref="L43:L46" si="9">K43*J43</f>
        <v>0</v>
      </c>
      <c r="M43" s="79"/>
    </row>
    <row r="44" spans="1:13" ht="16.5" customHeight="1" x14ac:dyDescent="0.3">
      <c r="A44" s="20">
        <v>16</v>
      </c>
      <c r="B44" s="409"/>
      <c r="C44" s="410"/>
      <c r="D44" s="4"/>
      <c r="E44" s="432"/>
      <c r="F44" s="433"/>
      <c r="G44" s="35"/>
      <c r="H44" s="35"/>
      <c r="I44" s="35"/>
      <c r="J44" s="12">
        <f t="shared" si="8"/>
        <v>0</v>
      </c>
      <c r="K44" s="67" t="str">
        <f t="shared" si="4"/>
        <v>0</v>
      </c>
      <c r="L44" s="8">
        <f t="shared" si="9"/>
        <v>0</v>
      </c>
      <c r="M44" s="79"/>
    </row>
    <row r="45" spans="1:13" ht="16.5" customHeight="1" x14ac:dyDescent="0.3">
      <c r="A45" s="20">
        <v>17</v>
      </c>
      <c r="B45" s="409"/>
      <c r="C45" s="410"/>
      <c r="D45" s="4"/>
      <c r="E45" s="432"/>
      <c r="F45" s="433"/>
      <c r="G45" s="35"/>
      <c r="H45" s="35"/>
      <c r="I45" s="35"/>
      <c r="J45" s="12">
        <f t="shared" si="8"/>
        <v>0</v>
      </c>
      <c r="K45" s="67" t="str">
        <f t="shared" si="4"/>
        <v>0</v>
      </c>
      <c r="L45" s="8">
        <f t="shared" si="9"/>
        <v>0</v>
      </c>
      <c r="M45" s="79"/>
    </row>
    <row r="46" spans="1:13" ht="16.5" customHeight="1" x14ac:dyDescent="0.3">
      <c r="A46" s="20">
        <v>18</v>
      </c>
      <c r="B46" s="409"/>
      <c r="C46" s="410"/>
      <c r="D46" s="4"/>
      <c r="E46" s="432"/>
      <c r="F46" s="433"/>
      <c r="G46" s="35"/>
      <c r="H46" s="35"/>
      <c r="I46" s="35"/>
      <c r="J46" s="12">
        <f t="shared" si="8"/>
        <v>0</v>
      </c>
      <c r="K46" s="67" t="str">
        <f t="shared" si="4"/>
        <v>0</v>
      </c>
      <c r="L46" s="8">
        <f t="shared" si="9"/>
        <v>0</v>
      </c>
      <c r="M46" s="79"/>
    </row>
    <row r="47" spans="1:13" ht="16.5" customHeight="1" x14ac:dyDescent="0.3">
      <c r="A47" s="20">
        <v>19</v>
      </c>
      <c r="B47" s="409"/>
      <c r="C47" s="410"/>
      <c r="D47" s="4"/>
      <c r="E47" s="432"/>
      <c r="F47" s="433"/>
      <c r="G47" s="35"/>
      <c r="H47" s="35"/>
      <c r="I47" s="35"/>
      <c r="J47" s="12">
        <f t="shared" si="3"/>
        <v>0</v>
      </c>
      <c r="K47" s="67" t="str">
        <f t="shared" si="4"/>
        <v>0</v>
      </c>
      <c r="L47" s="8">
        <f t="shared" si="5"/>
        <v>0</v>
      </c>
      <c r="M47" s="79"/>
    </row>
    <row r="48" spans="1:13" ht="16.5" customHeight="1" thickBot="1" x14ac:dyDescent="0.35">
      <c r="A48" s="21">
        <v>20</v>
      </c>
      <c r="B48" s="409"/>
      <c r="C48" s="410"/>
      <c r="D48" s="4"/>
      <c r="E48" s="443"/>
      <c r="F48" s="444"/>
      <c r="G48" s="37"/>
      <c r="H48" s="37"/>
      <c r="I48" s="37"/>
      <c r="J48" s="13">
        <f t="shared" si="3"/>
        <v>0</v>
      </c>
      <c r="K48" s="67" t="str">
        <f t="shared" si="4"/>
        <v>0</v>
      </c>
      <c r="L48" s="11">
        <f t="shared" si="5"/>
        <v>0</v>
      </c>
      <c r="M48" s="79"/>
    </row>
    <row r="49" spans="1:13" ht="16.5" customHeight="1" thickBot="1" x14ac:dyDescent="0.35">
      <c r="A49" s="438" t="s">
        <v>35</v>
      </c>
      <c r="B49" s="439"/>
      <c r="C49" s="439"/>
      <c r="D49" s="439"/>
      <c r="E49" s="439"/>
      <c r="F49" s="439"/>
      <c r="G49" s="439"/>
      <c r="H49" s="439"/>
      <c r="I49" s="439"/>
      <c r="J49" s="439"/>
      <c r="K49" s="440"/>
      <c r="L49" s="15">
        <f>SUM(L29:L48)</f>
        <v>0</v>
      </c>
      <c r="M49" s="79"/>
    </row>
    <row r="50" spans="1:13" ht="15" thickBot="1" x14ac:dyDescent="0.35">
      <c r="A50" s="24"/>
      <c r="B50" s="45"/>
      <c r="C50" s="24"/>
      <c r="D50" s="29"/>
      <c r="E50" s="24"/>
      <c r="F50" s="24"/>
      <c r="G50" s="24"/>
      <c r="H50" s="24"/>
      <c r="I50" s="26"/>
      <c r="J50" s="26"/>
      <c r="K50" s="26"/>
    </row>
    <row r="51" spans="1:13" ht="15" thickBot="1" x14ac:dyDescent="0.35">
      <c r="A51" s="423" t="s">
        <v>26</v>
      </c>
      <c r="B51" s="424"/>
      <c r="C51" s="424"/>
      <c r="D51" s="424"/>
      <c r="E51" s="424"/>
      <c r="F51" s="424"/>
      <c r="G51" s="424"/>
      <c r="H51" s="424"/>
      <c r="I51" s="424"/>
      <c r="J51" s="424"/>
      <c r="K51" s="424"/>
      <c r="L51" s="425"/>
    </row>
    <row r="52" spans="1:13" x14ac:dyDescent="0.3">
      <c r="A52" s="426" t="s">
        <v>12</v>
      </c>
      <c r="B52" s="43"/>
      <c r="C52" s="428" t="s">
        <v>7</v>
      </c>
      <c r="D52" s="428" t="s">
        <v>8</v>
      </c>
      <c r="E52" s="430" t="s">
        <v>27</v>
      </c>
      <c r="F52" s="441" t="s">
        <v>28</v>
      </c>
      <c r="G52" s="422" t="s">
        <v>29</v>
      </c>
      <c r="H52" s="422"/>
      <c r="I52" s="422"/>
      <c r="J52" s="430" t="s">
        <v>20</v>
      </c>
      <c r="K52" s="428" t="s">
        <v>11</v>
      </c>
      <c r="L52" s="420" t="s">
        <v>10</v>
      </c>
    </row>
    <row r="53" spans="1:13" x14ac:dyDescent="0.3">
      <c r="A53" s="427"/>
      <c r="B53" s="44"/>
      <c r="C53" s="429"/>
      <c r="D53" s="429"/>
      <c r="E53" s="431"/>
      <c r="F53" s="442"/>
      <c r="G53" s="39">
        <v>2016</v>
      </c>
      <c r="H53" s="39">
        <v>2017</v>
      </c>
      <c r="I53" s="39">
        <v>2018</v>
      </c>
      <c r="J53" s="431"/>
      <c r="K53" s="429"/>
      <c r="L53" s="421"/>
    </row>
    <row r="54" spans="1:13" ht="16.5" customHeight="1" x14ac:dyDescent="0.3">
      <c r="A54" s="20">
        <v>1</v>
      </c>
      <c r="B54" s="56"/>
      <c r="C54" s="4"/>
      <c r="D54" s="4"/>
      <c r="E54" s="41"/>
      <c r="F54" s="34"/>
      <c r="G54" s="35"/>
      <c r="H54" s="35"/>
      <c r="I54" s="35"/>
      <c r="J54" s="12">
        <f>SUM(G54:I54)</f>
        <v>0</v>
      </c>
      <c r="K54" s="38" t="str">
        <f t="shared" ref="K54:K73" si="10">IF(D54=$G$14,$I$14,IF(D54=$G$15,$I$15,IF(D54=$G$16,$I$16,IF(D54=$G$17,$I$17,"0"))))</f>
        <v>0</v>
      </c>
      <c r="L54" s="8">
        <f>K54*J54</f>
        <v>0</v>
      </c>
    </row>
    <row r="55" spans="1:13" ht="16.5" customHeight="1" x14ac:dyDescent="0.3">
      <c r="A55" s="20">
        <v>2</v>
      </c>
      <c r="B55" s="56"/>
      <c r="C55" s="4"/>
      <c r="D55" s="4"/>
      <c r="E55" s="41"/>
      <c r="F55" s="34"/>
      <c r="G55" s="35"/>
      <c r="H55" s="35"/>
      <c r="I55" s="35"/>
      <c r="J55" s="12">
        <f t="shared" ref="J55:J73" si="11">SUM(G55:I55)</f>
        <v>0</v>
      </c>
      <c r="K55" s="38" t="str">
        <f t="shared" si="10"/>
        <v>0</v>
      </c>
      <c r="L55" s="8">
        <f t="shared" ref="L55:L73" si="12">K55*J55</f>
        <v>0</v>
      </c>
    </row>
    <row r="56" spans="1:13" ht="16.5" customHeight="1" x14ac:dyDescent="0.3">
      <c r="A56" s="20">
        <v>3</v>
      </c>
      <c r="B56" s="56"/>
      <c r="C56" s="4"/>
      <c r="D56" s="4"/>
      <c r="E56" s="41"/>
      <c r="F56" s="34"/>
      <c r="G56" s="35"/>
      <c r="H56" s="35"/>
      <c r="I56" s="35"/>
      <c r="J56" s="12">
        <f t="shared" si="11"/>
        <v>0</v>
      </c>
      <c r="K56" s="38" t="str">
        <f t="shared" si="10"/>
        <v>0</v>
      </c>
      <c r="L56" s="8">
        <f t="shared" si="12"/>
        <v>0</v>
      </c>
    </row>
    <row r="57" spans="1:13" ht="16.5" customHeight="1" x14ac:dyDescent="0.3">
      <c r="A57" s="20">
        <v>4</v>
      </c>
      <c r="B57" s="56"/>
      <c r="C57" s="4"/>
      <c r="D57" s="4"/>
      <c r="E57" s="41"/>
      <c r="F57" s="34"/>
      <c r="G57" s="35"/>
      <c r="H57" s="35"/>
      <c r="I57" s="35"/>
      <c r="J57" s="12">
        <f t="shared" si="11"/>
        <v>0</v>
      </c>
      <c r="K57" s="38" t="str">
        <f t="shared" si="10"/>
        <v>0</v>
      </c>
      <c r="L57" s="8">
        <f t="shared" si="12"/>
        <v>0</v>
      </c>
    </row>
    <row r="58" spans="1:13" ht="16.5" customHeight="1" x14ac:dyDescent="0.3">
      <c r="A58" s="20">
        <v>5</v>
      </c>
      <c r="B58" s="56"/>
      <c r="C58" s="4"/>
      <c r="D58" s="4"/>
      <c r="E58" s="41"/>
      <c r="F58" s="34"/>
      <c r="G58" s="35"/>
      <c r="H58" s="35"/>
      <c r="I58" s="35"/>
      <c r="J58" s="12">
        <f t="shared" si="11"/>
        <v>0</v>
      </c>
      <c r="K58" s="38" t="str">
        <f t="shared" si="10"/>
        <v>0</v>
      </c>
      <c r="L58" s="8">
        <f t="shared" si="12"/>
        <v>0</v>
      </c>
    </row>
    <row r="59" spans="1:13" ht="16.5" customHeight="1" x14ac:dyDescent="0.3">
      <c r="A59" s="20">
        <v>6</v>
      </c>
      <c r="B59" s="56"/>
      <c r="C59" s="4"/>
      <c r="D59" s="4"/>
      <c r="E59" s="41"/>
      <c r="F59" s="34"/>
      <c r="G59" s="35"/>
      <c r="H59" s="35"/>
      <c r="I59" s="35"/>
      <c r="J59" s="12">
        <f t="shared" si="11"/>
        <v>0</v>
      </c>
      <c r="K59" s="38" t="str">
        <f t="shared" si="10"/>
        <v>0</v>
      </c>
      <c r="L59" s="8">
        <f t="shared" si="12"/>
        <v>0</v>
      </c>
    </row>
    <row r="60" spans="1:13" ht="16.5" customHeight="1" x14ac:dyDescent="0.3">
      <c r="A60" s="20">
        <v>7</v>
      </c>
      <c r="B60" s="56"/>
      <c r="C60" s="3"/>
      <c r="D60" s="4"/>
      <c r="E60" s="41"/>
      <c r="F60" s="34"/>
      <c r="G60" s="35"/>
      <c r="H60" s="35"/>
      <c r="I60" s="35"/>
      <c r="J60" s="12">
        <f t="shared" si="11"/>
        <v>0</v>
      </c>
      <c r="K60" s="38" t="str">
        <f t="shared" si="10"/>
        <v>0</v>
      </c>
      <c r="L60" s="8">
        <f t="shared" si="12"/>
        <v>0</v>
      </c>
    </row>
    <row r="61" spans="1:13" ht="16.5" customHeight="1" x14ac:dyDescent="0.3">
      <c r="A61" s="20">
        <v>8</v>
      </c>
      <c r="B61" s="56"/>
      <c r="C61" s="4"/>
      <c r="D61" s="4"/>
      <c r="E61" s="41"/>
      <c r="F61" s="34"/>
      <c r="G61" s="35"/>
      <c r="H61" s="35"/>
      <c r="I61" s="35"/>
      <c r="J61" s="12">
        <f t="shared" si="11"/>
        <v>0</v>
      </c>
      <c r="K61" s="38" t="str">
        <f t="shared" si="10"/>
        <v>0</v>
      </c>
      <c r="L61" s="8">
        <f t="shared" si="12"/>
        <v>0</v>
      </c>
    </row>
    <row r="62" spans="1:13" ht="16.5" customHeight="1" x14ac:dyDescent="0.3">
      <c r="A62" s="20">
        <v>9</v>
      </c>
      <c r="B62" s="58"/>
      <c r="C62" s="14"/>
      <c r="D62" s="4"/>
      <c r="E62" s="41"/>
      <c r="F62" s="34"/>
      <c r="G62" s="35"/>
      <c r="H62" s="35"/>
      <c r="I62" s="35"/>
      <c r="J62" s="12">
        <f t="shared" ref="J62:J72" si="13">SUM(G62:I62)</f>
        <v>0</v>
      </c>
      <c r="K62" s="38" t="str">
        <f t="shared" si="10"/>
        <v>0</v>
      </c>
      <c r="L62" s="8">
        <f t="shared" ref="L62:L72" si="14">K62*J62</f>
        <v>0</v>
      </c>
    </row>
    <row r="63" spans="1:13" ht="16.5" customHeight="1" x14ac:dyDescent="0.3">
      <c r="A63" s="20">
        <v>10</v>
      </c>
      <c r="B63" s="58"/>
      <c r="C63" s="14"/>
      <c r="D63" s="4"/>
      <c r="E63" s="41"/>
      <c r="F63" s="34"/>
      <c r="G63" s="35"/>
      <c r="H63" s="35"/>
      <c r="I63" s="35"/>
      <c r="J63" s="12">
        <f t="shared" si="13"/>
        <v>0</v>
      </c>
      <c r="K63" s="38" t="str">
        <f t="shared" si="10"/>
        <v>0</v>
      </c>
      <c r="L63" s="8">
        <f t="shared" si="14"/>
        <v>0</v>
      </c>
    </row>
    <row r="64" spans="1:13" ht="16.5" customHeight="1" x14ac:dyDescent="0.3">
      <c r="A64" s="20">
        <v>11</v>
      </c>
      <c r="B64" s="58"/>
      <c r="C64" s="14"/>
      <c r="D64" s="4"/>
      <c r="E64" s="41"/>
      <c r="F64" s="34"/>
      <c r="G64" s="35"/>
      <c r="H64" s="35"/>
      <c r="I64" s="35"/>
      <c r="J64" s="12">
        <f t="shared" si="13"/>
        <v>0</v>
      </c>
      <c r="K64" s="38" t="str">
        <f t="shared" si="10"/>
        <v>0</v>
      </c>
      <c r="L64" s="8">
        <f t="shared" si="14"/>
        <v>0</v>
      </c>
    </row>
    <row r="65" spans="1:12" ht="16.5" customHeight="1" x14ac:dyDescent="0.3">
      <c r="A65" s="20">
        <v>12</v>
      </c>
      <c r="B65" s="58"/>
      <c r="C65" s="14"/>
      <c r="D65" s="4"/>
      <c r="E65" s="41"/>
      <c r="F65" s="34"/>
      <c r="G65" s="35"/>
      <c r="H65" s="35"/>
      <c r="I65" s="35"/>
      <c r="J65" s="12">
        <f t="shared" si="13"/>
        <v>0</v>
      </c>
      <c r="K65" s="38" t="str">
        <f t="shared" si="10"/>
        <v>0</v>
      </c>
      <c r="L65" s="8">
        <f t="shared" si="14"/>
        <v>0</v>
      </c>
    </row>
    <row r="66" spans="1:12" ht="16.5" customHeight="1" x14ac:dyDescent="0.3">
      <c r="A66" s="20">
        <v>13</v>
      </c>
      <c r="B66" s="58"/>
      <c r="C66" s="14"/>
      <c r="D66" s="4"/>
      <c r="E66" s="41"/>
      <c r="F66" s="34"/>
      <c r="G66" s="35"/>
      <c r="H66" s="35"/>
      <c r="I66" s="35"/>
      <c r="J66" s="12">
        <f t="shared" ref="J66:J70" si="15">SUM(G66:I66)</f>
        <v>0</v>
      </c>
      <c r="K66" s="38" t="str">
        <f t="shared" si="10"/>
        <v>0</v>
      </c>
      <c r="L66" s="8">
        <f t="shared" ref="L66:L70" si="16">K66*J66</f>
        <v>0</v>
      </c>
    </row>
    <row r="67" spans="1:12" ht="16.5" customHeight="1" x14ac:dyDescent="0.3">
      <c r="A67" s="20">
        <v>14</v>
      </c>
      <c r="B67" s="58"/>
      <c r="C67" s="14"/>
      <c r="D67" s="4"/>
      <c r="E67" s="41"/>
      <c r="F67" s="34"/>
      <c r="G67" s="35"/>
      <c r="H67" s="35"/>
      <c r="I67" s="35"/>
      <c r="J67" s="12">
        <f t="shared" si="15"/>
        <v>0</v>
      </c>
      <c r="K67" s="38" t="str">
        <f t="shared" si="10"/>
        <v>0</v>
      </c>
      <c r="L67" s="8">
        <f t="shared" si="16"/>
        <v>0</v>
      </c>
    </row>
    <row r="68" spans="1:12" ht="16.5" customHeight="1" x14ac:dyDescent="0.3">
      <c r="A68" s="20">
        <v>15</v>
      </c>
      <c r="B68" s="58"/>
      <c r="C68" s="14"/>
      <c r="D68" s="4"/>
      <c r="E68" s="41"/>
      <c r="F68" s="34"/>
      <c r="G68" s="35"/>
      <c r="H68" s="35"/>
      <c r="I68" s="35"/>
      <c r="J68" s="12">
        <f t="shared" si="15"/>
        <v>0</v>
      </c>
      <c r="K68" s="38" t="str">
        <f t="shared" si="10"/>
        <v>0</v>
      </c>
      <c r="L68" s="8">
        <f t="shared" si="16"/>
        <v>0</v>
      </c>
    </row>
    <row r="69" spans="1:12" ht="16.5" customHeight="1" x14ac:dyDescent="0.3">
      <c r="A69" s="20">
        <v>16</v>
      </c>
      <c r="B69" s="58"/>
      <c r="C69" s="14"/>
      <c r="D69" s="4"/>
      <c r="E69" s="41"/>
      <c r="F69" s="34"/>
      <c r="G69" s="35"/>
      <c r="H69" s="35"/>
      <c r="I69" s="35"/>
      <c r="J69" s="12">
        <f t="shared" si="15"/>
        <v>0</v>
      </c>
      <c r="K69" s="38" t="str">
        <f t="shared" si="10"/>
        <v>0</v>
      </c>
      <c r="L69" s="8">
        <f t="shared" si="16"/>
        <v>0</v>
      </c>
    </row>
    <row r="70" spans="1:12" ht="16.5" customHeight="1" x14ac:dyDescent="0.3">
      <c r="A70" s="20">
        <v>17</v>
      </c>
      <c r="B70" s="58"/>
      <c r="C70" s="14"/>
      <c r="D70" s="4"/>
      <c r="E70" s="41"/>
      <c r="F70" s="34"/>
      <c r="G70" s="35"/>
      <c r="H70" s="35"/>
      <c r="I70" s="35"/>
      <c r="J70" s="12">
        <f t="shared" si="15"/>
        <v>0</v>
      </c>
      <c r="K70" s="38" t="str">
        <f t="shared" si="10"/>
        <v>0</v>
      </c>
      <c r="L70" s="8">
        <f t="shared" si="16"/>
        <v>0</v>
      </c>
    </row>
    <row r="71" spans="1:12" ht="16.5" customHeight="1" x14ac:dyDescent="0.3">
      <c r="A71" s="20">
        <v>18</v>
      </c>
      <c r="B71" s="58"/>
      <c r="C71" s="14"/>
      <c r="D71" s="4"/>
      <c r="E71" s="41"/>
      <c r="F71" s="34"/>
      <c r="G71" s="35"/>
      <c r="H71" s="35"/>
      <c r="I71" s="35"/>
      <c r="J71" s="12">
        <f t="shared" si="13"/>
        <v>0</v>
      </c>
      <c r="K71" s="38" t="str">
        <f t="shared" si="10"/>
        <v>0</v>
      </c>
      <c r="L71" s="8">
        <f t="shared" si="14"/>
        <v>0</v>
      </c>
    </row>
    <row r="72" spans="1:12" ht="16.5" customHeight="1" x14ac:dyDescent="0.3">
      <c r="A72" s="20">
        <v>19</v>
      </c>
      <c r="B72" s="58"/>
      <c r="C72" s="14"/>
      <c r="D72" s="4"/>
      <c r="E72" s="41"/>
      <c r="F72" s="34"/>
      <c r="G72" s="35"/>
      <c r="H72" s="35"/>
      <c r="I72" s="35"/>
      <c r="J72" s="12">
        <f t="shared" si="13"/>
        <v>0</v>
      </c>
      <c r="K72" s="38" t="str">
        <f t="shared" si="10"/>
        <v>0</v>
      </c>
      <c r="L72" s="8">
        <f t="shared" si="14"/>
        <v>0</v>
      </c>
    </row>
    <row r="73" spans="1:12" ht="16.5" customHeight="1" thickBot="1" x14ac:dyDescent="0.35">
      <c r="A73" s="21">
        <v>20</v>
      </c>
      <c r="B73" s="57"/>
      <c r="C73" s="5"/>
      <c r="D73" s="4"/>
      <c r="E73" s="42"/>
      <c r="F73" s="36"/>
      <c r="G73" s="37"/>
      <c r="H73" s="37"/>
      <c r="I73" s="37"/>
      <c r="J73" s="13">
        <f t="shared" si="11"/>
        <v>0</v>
      </c>
      <c r="K73" s="38" t="str">
        <f t="shared" si="10"/>
        <v>0</v>
      </c>
      <c r="L73" s="11">
        <f t="shared" si="12"/>
        <v>0</v>
      </c>
    </row>
    <row r="74" spans="1:12" ht="15" thickBot="1" x14ac:dyDescent="0.35">
      <c r="A74" s="438" t="s">
        <v>35</v>
      </c>
      <c r="B74" s="439"/>
      <c r="C74" s="439"/>
      <c r="D74" s="439"/>
      <c r="E74" s="439"/>
      <c r="F74" s="439"/>
      <c r="G74" s="439"/>
      <c r="H74" s="439"/>
      <c r="I74" s="439"/>
      <c r="J74" s="439"/>
      <c r="K74" s="440"/>
      <c r="L74" s="15">
        <f>SUM(L54:L73)</f>
        <v>0</v>
      </c>
    </row>
    <row r="75" spans="1:12" x14ac:dyDescent="0.3">
      <c r="A75" s="24"/>
      <c r="B75" s="45"/>
      <c r="C75" s="24"/>
      <c r="D75" s="29"/>
      <c r="E75" s="24"/>
      <c r="F75" s="24"/>
      <c r="G75" s="24"/>
      <c r="H75" s="24"/>
      <c r="I75" s="26"/>
      <c r="J75" s="26"/>
      <c r="K75" s="26"/>
    </row>
    <row r="76" spans="1:12" x14ac:dyDescent="0.3">
      <c r="A76" s="24"/>
      <c r="B76" s="45"/>
      <c r="C76" s="24"/>
      <c r="D76" s="29"/>
      <c r="E76" s="24"/>
      <c r="F76" s="24"/>
      <c r="G76" s="24"/>
      <c r="H76" s="24"/>
      <c r="I76" s="26"/>
      <c r="J76" s="26"/>
      <c r="K76" s="26"/>
    </row>
    <row r="77" spans="1:12" x14ac:dyDescent="0.3">
      <c r="A77" s="24"/>
      <c r="B77" s="45"/>
      <c r="C77" s="24"/>
      <c r="D77" s="29"/>
      <c r="E77" s="24"/>
      <c r="F77" s="24"/>
      <c r="G77" s="24"/>
      <c r="H77" s="24"/>
      <c r="I77" s="26"/>
      <c r="J77" s="26"/>
      <c r="K77" s="26"/>
    </row>
    <row r="78" spans="1:12" x14ac:dyDescent="0.3">
      <c r="A78" s="24"/>
      <c r="B78" s="45"/>
      <c r="C78" s="24"/>
      <c r="D78" s="29"/>
      <c r="E78" s="24"/>
      <c r="F78" s="24"/>
      <c r="G78" s="24"/>
      <c r="H78" s="24"/>
      <c r="I78" s="26"/>
      <c r="J78" s="26"/>
      <c r="K78" s="26"/>
    </row>
  </sheetData>
  <sheetProtection selectLockedCells="1"/>
  <sortState ref="O1:O4">
    <sortCondition ref="O1"/>
  </sortState>
  <mergeCells count="83">
    <mergeCell ref="E45:F45"/>
    <mergeCell ref="E46:F46"/>
    <mergeCell ref="A49:K49"/>
    <mergeCell ref="A74:K74"/>
    <mergeCell ref="E52:E53"/>
    <mergeCell ref="F52:F53"/>
    <mergeCell ref="E48:F48"/>
    <mergeCell ref="A51:L51"/>
    <mergeCell ref="A52:A53"/>
    <mergeCell ref="C52:C53"/>
    <mergeCell ref="D52:D53"/>
    <mergeCell ref="G52:I52"/>
    <mergeCell ref="J52:J53"/>
    <mergeCell ref="K52:K53"/>
    <mergeCell ref="L52:L53"/>
    <mergeCell ref="E47:F47"/>
    <mergeCell ref="K27:K28"/>
    <mergeCell ref="C9:L9"/>
    <mergeCell ref="A8:L8"/>
    <mergeCell ref="E37:F37"/>
    <mergeCell ref="E38:F38"/>
    <mergeCell ref="A27:A28"/>
    <mergeCell ref="D27:D28"/>
    <mergeCell ref="G27:I27"/>
    <mergeCell ref="J27:J28"/>
    <mergeCell ref="L27:L28"/>
    <mergeCell ref="E27:F28"/>
    <mergeCell ref="E29:F29"/>
    <mergeCell ref="J20:J21"/>
    <mergeCell ref="K20:K21"/>
    <mergeCell ref="A26:L26"/>
    <mergeCell ref="A11:A14"/>
    <mergeCell ref="A6:L6"/>
    <mergeCell ref="A1:L1"/>
    <mergeCell ref="A2:L2"/>
    <mergeCell ref="A3:L3"/>
    <mergeCell ref="A4:L4"/>
    <mergeCell ref="E42:F42"/>
    <mergeCell ref="E43:F43"/>
    <mergeCell ref="E44:F44"/>
    <mergeCell ref="E30:F30"/>
    <mergeCell ref="E31:F31"/>
    <mergeCell ref="E32:F32"/>
    <mergeCell ref="E33:F33"/>
    <mergeCell ref="E34:F34"/>
    <mergeCell ref="E35:F35"/>
    <mergeCell ref="E36:F36"/>
    <mergeCell ref="E39:F39"/>
    <mergeCell ref="E40:F40"/>
    <mergeCell ref="E41:F41"/>
    <mergeCell ref="L20:L21"/>
    <mergeCell ref="G20:I20"/>
    <mergeCell ref="A19:L19"/>
    <mergeCell ref="A20:A21"/>
    <mergeCell ref="D20:D21"/>
    <mergeCell ref="E20:E21"/>
    <mergeCell ref="F20:F21"/>
    <mergeCell ref="B20:C21"/>
    <mergeCell ref="B22:C22"/>
    <mergeCell ref="B23:C23"/>
    <mergeCell ref="B24:C24"/>
    <mergeCell ref="B27:C28"/>
    <mergeCell ref="B11:B14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dataValidations count="17">
    <dataValidation type="whole" operator="lessThanOrEqual" allowBlank="1" showInputMessage="1" showErrorMessage="1" errorTitle="Orientação" error="H/a acima do máximo permitido, conforme Resolução CONSUNi 013/2009.." sqref="F24">
      <formula1>Q8</formula1>
    </dataValidation>
    <dataValidation type="decimal" operator="lessThanOrEqual" allowBlank="1" showInputMessage="1" showErrorMessage="1" errorTitle="Orientação" error="H/a acima do máximo permitido, conforme Resolução CONSUNi 013/2009." sqref="F22">
      <formula1>Q6</formula1>
    </dataValidation>
    <dataValidation allowBlank="1" showInputMessage="1" showErrorMessage="1" errorTitle="Orientação" error="Escolher entre as opções" sqref="O2:O4 D18 C12:C14 E15:E17 G15:H17 F14 F11:F12"/>
    <dataValidation type="list" allowBlank="1" showInputMessage="1" showErrorMessage="1" errorTitle="Orientação" error="Escolha entre as opções." sqref="D50 D25 D75:D78">
      <formula1>$O$2:$O$4</formula1>
    </dataValidation>
    <dataValidation type="list" allowBlank="1" showInputMessage="1" showErrorMessage="1" sqref="G21:I21 G28:I28 G53:I53">
      <formula1>$R$2:$R$7</formula1>
    </dataValidation>
    <dataValidation type="whole" operator="lessThanOrEqual" allowBlank="1" showInputMessage="1" showErrorMessage="1" errorTitle="Orientação" error="Valor acima do máximo permitido, conforme Decreto n. 6.114/2007." sqref="K22:K24">
      <formula1>P6</formula1>
    </dataValidation>
    <dataValidation type="decimal" operator="lessThanOrEqual" allowBlank="1" showInputMessage="1" showErrorMessage="1" errorTitle="Orientação" error="H/a acima do máximo permitido, conforme Resolução CONSUNi 013/2009.." sqref="F23">
      <formula1>Q7</formula1>
    </dataValidation>
    <dataValidation type="list" allowBlank="1" showInputMessage="1" showErrorMessage="1" errorTitle="Orientação" error="Escolha entre as opções." sqref="D29:D48 D22:D24 D54:D73">
      <formula1>$O$1:$O$4</formula1>
    </dataValidation>
    <dataValidation type="decimal" allowBlank="1" showInputMessage="1" showErrorMessage="1" sqref="L15:L17">
      <formula1>0</formula1>
      <formula2>293</formula2>
    </dataValidation>
    <dataValidation type="decimal" allowBlank="1" showInputMessage="1" showErrorMessage="1" sqref="G12">
      <formula1>0</formula1>
      <formula2>106.5</formula2>
    </dataValidation>
    <dataValidation type="decimal" allowBlank="1" showInputMessage="1" showErrorMessage="1" sqref="G11">
      <formula1>0</formula1>
      <formula2>159</formula2>
    </dataValidation>
    <dataValidation type="whole" allowBlank="1" showInputMessage="1" showErrorMessage="1" error="Valor da h/a acima do máximo permitido, conforme Resolução CONSUNi 013/2009." sqref="D11">
      <formula1>0</formula1>
      <formula2>266</formula2>
    </dataValidation>
    <dataValidation type="whole" allowBlank="1" showInputMessage="1" showErrorMessage="1" error="Valor da h/a acima do máximo permitido, conforme Resolução CONSUNi 013/2009." sqref="D12:D13">
      <formula1>0</formula1>
      <formula2>159</formula2>
    </dataValidation>
    <dataValidation type="whole" allowBlank="1" showInputMessage="1" showErrorMessage="1" sqref="F17">
      <formula1>0</formula1>
      <formula2>213</formula2>
    </dataValidation>
    <dataValidation type="whole" allowBlank="1" showInputMessage="1" showErrorMessage="1" error="Valor acima do máximo permitido, conforme Decreto n. 6.114/2007." sqref="I14:I17">
      <formula1>0</formula1>
      <formula2>293</formula2>
    </dataValidation>
    <dataValidation type="whole" allowBlank="1" showInputMessage="1" showErrorMessage="1" error="Valor da h/a acima do máximo permitido, conforme Resolução CONSUNi 013/2009." sqref="D14">
      <formula1>0</formula1>
      <formula2>213</formula2>
    </dataValidation>
    <dataValidation type="list" allowBlank="1" showInputMessage="1" showErrorMessage="1" errorTitle="Orientação" error="Escolha uma das opções." sqref="E22:E25">
      <formula1>$P$2:$P$4</formula1>
    </dataValidation>
  </dataValidations>
  <printOptions horizontalCentered="1"/>
  <pageMargins left="0.9055118110236221" right="0.31496062992125984" top="0.78740157480314965" bottom="0.39370078740157483" header="0.31496062992125984" footer="0.31496062992125984"/>
  <pageSetup paperSize="9" scale="90" orientation="landscape" r:id="rId1"/>
  <headerFooter>
    <oddHeader>&amp;CPlano de Aplicação de Recursos Financeiros</oddHeader>
  </headerFooter>
  <rowBreaks count="2" manualBreakCount="2">
    <brk id="25" max="10" man="1"/>
    <brk id="49" max="10" man="1"/>
  </rowBreaks>
  <ignoredErrors>
    <ignoredError sqref="K29 K30:K48 K54:K7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Anexo I</vt:lpstr>
      <vt:lpstr>Anexo II</vt:lpstr>
      <vt:lpstr>Pessoal UFG</vt:lpstr>
      <vt:lpstr>'Anexo I'!Print_Area</vt:lpstr>
      <vt:lpstr>'Anexo II'!Print_Area</vt:lpstr>
      <vt:lpstr>'Pessoal UFG'!Print_Area</vt:lpstr>
      <vt:lpstr>'Anexo II'!Print_Titles</vt:lpstr>
      <vt:lpstr>'Pessoal UFG'!Print_Titles</vt:lpstr>
      <vt:lpstr>Titulação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Gustavo</cp:lastModifiedBy>
  <cp:lastPrinted>2019-11-07T18:24:40Z</cp:lastPrinted>
  <dcterms:created xsi:type="dcterms:W3CDTF">2014-12-29T13:55:54Z</dcterms:created>
  <dcterms:modified xsi:type="dcterms:W3CDTF">2021-05-23T11:59:22Z</dcterms:modified>
</cp:coreProperties>
</file>