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ários\Lucas\Área de Trabalho\"/>
    </mc:Choice>
  </mc:AlternateContent>
  <xr:revisionPtr revIDLastSave="0" documentId="13_ncr:1_{4C0027C8-821E-4940-93DB-FCF70F93770C}" xr6:coauthVersionLast="47" xr6:coauthVersionMax="47" xr10:uidLastSave="{00000000-0000-0000-0000-000000000000}"/>
  <workbookProtection workbookAlgorithmName="SHA-512" workbookHashValue="6arRK635ouXN+4PpXpQA+sxbDgdbuW/seFJvBgmm1MNMCGaNICURyoKJwkuA+GeCuKSWnj2crVaQtPQ6hWuTFQ==" workbookSaltValue="kWdsqqxNS8REWX3pHTp8QQ==" workbookSpinCount="100000" lockStructure="1"/>
  <bookViews>
    <workbookView xWindow="-108" yWindow="-108" windowWidth="23256" windowHeight="12456" xr2:uid="{C0D1E678-3EF6-4A62-8A58-C30371F19947}"/>
  </bookViews>
  <sheets>
    <sheet name="A partir de 2020" sheetId="1" r:id="rId1"/>
  </sheets>
  <definedNames>
    <definedName name="_xlnm.Print_Area" localSheetId="0">'A partir de 2020'!$B$1:$F$416</definedName>
    <definedName name="Programa1_Participação_em_comissões">'A partir de 2020'!$B$16</definedName>
    <definedName name="Programa2_Realização">'A partir de 2020'!$B$32</definedName>
    <definedName name="Programa3_Criação_implantação">'A partir de 2020'!$B$48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37" i="1"/>
  <c r="F238" i="1"/>
  <c r="F239" i="1"/>
  <c r="F240" i="1"/>
  <c r="F241" i="1"/>
  <c r="F242" i="1"/>
  <c r="F243" i="1"/>
  <c r="F244" i="1"/>
  <c r="F245" i="1"/>
  <c r="F246" i="1"/>
  <c r="F235" i="1"/>
  <c r="F247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348" i="1"/>
  <c r="E349" i="1"/>
  <c r="E350" i="1"/>
  <c r="E351" i="1"/>
  <c r="E352" i="1"/>
  <c r="E353" i="1"/>
  <c r="E354" i="1"/>
  <c r="E355" i="1"/>
  <c r="E356" i="1"/>
  <c r="E357" i="1"/>
  <c r="E3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D331" i="1"/>
  <c r="D332" i="1"/>
  <c r="E51" i="1" l="1"/>
  <c r="E52" i="1"/>
  <c r="D97" i="1"/>
  <c r="D98" i="1"/>
  <c r="D99" i="1"/>
  <c r="D93" i="1"/>
  <c r="D94" i="1"/>
  <c r="D95" i="1"/>
  <c r="D91" i="1"/>
  <c r="D92" i="1"/>
  <c r="D96" i="1"/>
  <c r="D89" i="1"/>
  <c r="D90" i="1"/>
  <c r="D100" i="1"/>
  <c r="E387" i="1"/>
  <c r="E388" i="1"/>
  <c r="E300" i="1"/>
  <c r="E301" i="1"/>
  <c r="E281" i="1"/>
  <c r="E282" i="1"/>
  <c r="E186" i="1"/>
  <c r="E187" i="1"/>
  <c r="E169" i="1"/>
  <c r="E170" i="1"/>
  <c r="E154" i="1"/>
  <c r="E155" i="1"/>
  <c r="E35" i="1"/>
  <c r="E36" i="1"/>
  <c r="E21" i="1"/>
  <c r="E22" i="1"/>
  <c r="D84" i="1"/>
  <c r="D85" i="1"/>
  <c r="D86" i="1"/>
  <c r="D87" i="1"/>
  <c r="D88" i="1"/>
  <c r="D101" i="1"/>
  <c r="D102" i="1"/>
  <c r="D103" i="1"/>
  <c r="E393" i="1"/>
  <c r="E392" i="1"/>
  <c r="E391" i="1"/>
  <c r="E390" i="1"/>
  <c r="E389" i="1"/>
  <c r="E386" i="1"/>
  <c r="E385" i="1"/>
  <c r="E384" i="1"/>
  <c r="D367" i="1"/>
  <c r="D368" i="1"/>
  <c r="D369" i="1"/>
  <c r="D370" i="1"/>
  <c r="D371" i="1"/>
  <c r="D372" i="1"/>
  <c r="D373" i="1"/>
  <c r="D374" i="1"/>
  <c r="D364" i="1"/>
  <c r="D365" i="1"/>
  <c r="D366" i="1"/>
  <c r="D375" i="1"/>
  <c r="D376" i="1"/>
  <c r="D377" i="1"/>
  <c r="D378" i="1"/>
  <c r="D363" i="1"/>
  <c r="D333" i="1"/>
  <c r="D334" i="1"/>
  <c r="D335" i="1"/>
  <c r="D336" i="1"/>
  <c r="D337" i="1"/>
  <c r="D338" i="1"/>
  <c r="D339" i="1"/>
  <c r="D340" i="1"/>
  <c r="D314" i="1"/>
  <c r="D315" i="1"/>
  <c r="D316" i="1"/>
  <c r="D317" i="1"/>
  <c r="D318" i="1"/>
  <c r="D319" i="1"/>
  <c r="D320" i="1"/>
  <c r="D321" i="1"/>
  <c r="D322" i="1"/>
  <c r="D323" i="1"/>
  <c r="D324" i="1"/>
  <c r="D313" i="1"/>
  <c r="E305" i="1"/>
  <c r="E304" i="1"/>
  <c r="E303" i="1"/>
  <c r="E302" i="1"/>
  <c r="E299" i="1"/>
  <c r="E298" i="1"/>
  <c r="E297" i="1"/>
  <c r="E296" i="1"/>
  <c r="E286" i="1"/>
  <c r="E285" i="1"/>
  <c r="E284" i="1"/>
  <c r="E283" i="1"/>
  <c r="E280" i="1"/>
  <c r="E279" i="1"/>
  <c r="E278" i="1"/>
  <c r="E277" i="1"/>
  <c r="E192" i="1"/>
  <c r="E191" i="1"/>
  <c r="E190" i="1"/>
  <c r="E189" i="1"/>
  <c r="E188" i="1"/>
  <c r="E185" i="1"/>
  <c r="E184" i="1"/>
  <c r="E183" i="1"/>
  <c r="E167" i="1"/>
  <c r="E168" i="1"/>
  <c r="E171" i="1"/>
  <c r="E172" i="1"/>
  <c r="E173" i="1"/>
  <c r="E174" i="1"/>
  <c r="E175" i="1"/>
  <c r="E166" i="1"/>
  <c r="E159" i="1"/>
  <c r="E158" i="1"/>
  <c r="E157" i="1"/>
  <c r="E156" i="1"/>
  <c r="E153" i="1"/>
  <c r="E152" i="1"/>
  <c r="E151" i="1"/>
  <c r="E150" i="1"/>
  <c r="E75" i="1"/>
  <c r="E76" i="1"/>
  <c r="E77" i="1"/>
  <c r="E78" i="1"/>
  <c r="E74" i="1"/>
  <c r="E73" i="1"/>
  <c r="E72" i="1"/>
  <c r="E71" i="1"/>
  <c r="E70" i="1"/>
  <c r="E69" i="1"/>
  <c r="E68" i="1"/>
  <c r="E67" i="1"/>
  <c r="E57" i="1"/>
  <c r="E56" i="1"/>
  <c r="E55" i="1"/>
  <c r="E54" i="1"/>
  <c r="E53" i="1"/>
  <c r="E50" i="1"/>
  <c r="E49" i="1"/>
  <c r="E48" i="1"/>
  <c r="E41" i="1"/>
  <c r="E40" i="1"/>
  <c r="E39" i="1"/>
  <c r="E38" i="1"/>
  <c r="E37" i="1"/>
  <c r="E34" i="1"/>
  <c r="E33" i="1"/>
  <c r="E32" i="1"/>
  <c r="E25" i="1"/>
  <c r="E24" i="1"/>
  <c r="E23" i="1"/>
  <c r="E20" i="1"/>
  <c r="E19" i="1"/>
  <c r="E18" i="1"/>
  <c r="E17" i="1"/>
  <c r="E16" i="1"/>
  <c r="D112" i="1"/>
  <c r="D113" i="1"/>
  <c r="D114" i="1"/>
  <c r="D115" i="1"/>
  <c r="D132" i="1"/>
  <c r="D133" i="1"/>
  <c r="D134" i="1"/>
  <c r="D135" i="1"/>
  <c r="D136" i="1"/>
  <c r="D131" i="1"/>
  <c r="D137" i="1"/>
  <c r="D138" i="1"/>
  <c r="D139" i="1"/>
  <c r="D130" i="1"/>
  <c r="D111" i="1"/>
  <c r="D116" i="1"/>
  <c r="D117" i="1"/>
  <c r="D118" i="1"/>
  <c r="D119" i="1"/>
  <c r="D120" i="1"/>
  <c r="D121" i="1"/>
  <c r="D110" i="1"/>
  <c r="E306" i="1" l="1"/>
  <c r="E42" i="1"/>
  <c r="D104" i="1"/>
  <c r="E193" i="1" a="1"/>
  <c r="E193" i="1" s="1"/>
  <c r="E394" i="1"/>
  <c r="D379" i="1"/>
  <c r="E287" i="1"/>
  <c r="E160" i="1"/>
  <c r="E176" i="1"/>
  <c r="E79" i="1"/>
  <c r="E58" i="1"/>
  <c r="E26" i="1"/>
  <c r="D122" i="1"/>
  <c r="D140" i="1"/>
  <c r="D62" i="1" l="1"/>
  <c r="D61" i="1"/>
  <c r="D13" i="1"/>
  <c r="D12" i="1"/>
  <c r="D250" i="1"/>
  <c r="D251" i="1"/>
  <c r="D325" i="1"/>
  <c r="D341" i="1"/>
  <c r="C8" i="1" l="1"/>
  <c r="D6" i="1"/>
  <c r="D7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<sst xmlns="http://schemas.openxmlformats.org/spreadsheetml/2006/main" count="273" uniqueCount="107">
  <si>
    <t>Planilha para o cálculo de atividades complementares</t>
  </si>
  <si>
    <t>Estudante:</t>
  </si>
  <si>
    <t>Total:</t>
  </si>
  <si>
    <t>horas</t>
  </si>
  <si>
    <t>Faltam:</t>
  </si>
  <si>
    <t>Universidade Federal de Goiás
Programa de Pós-Graduação em Nutrição e Saúde
Faculdade de Nutrição</t>
  </si>
  <si>
    <t>Mestrado</t>
  </si>
  <si>
    <t>Doutorado</t>
  </si>
  <si>
    <t>Selecione</t>
  </si>
  <si>
    <t>Programa de Pós Graduação:</t>
  </si>
  <si>
    <t>EIXO PROGRAMA</t>
  </si>
  <si>
    <t>EIXO FORMAÇÃO</t>
  </si>
  <si>
    <t>EIXO IMPACTO NA SOCIEDADE</t>
  </si>
  <si>
    <t>Participação como membro de banca avaliadora de trabalhos científicos</t>
  </si>
  <si>
    <t xml:space="preserve">Participação como ouvinte em cursos, minicursos, oficinas e treinamentos: </t>
  </si>
  <si>
    <t>Carga Horária do Evento</t>
  </si>
  <si>
    <t>Natureza</t>
  </si>
  <si>
    <t>Online</t>
  </si>
  <si>
    <t>Presencial</t>
  </si>
  <si>
    <t>Carga Horária Correspondente</t>
  </si>
  <si>
    <t>Artigo, coforme indicado neste cabeçalho</t>
  </si>
  <si>
    <t>Premiação Recebida em evento Nacional</t>
  </si>
  <si>
    <t>Premiação Recebida em evento Internacional</t>
  </si>
  <si>
    <t>Trabalho Publicado em Periódico de Destaque</t>
  </si>
  <si>
    <t>Apresentação de Pôster - Divulgação de trabalho em eventos científicos locais, regionais e nacionais (apresentados em língua Portuguesa)</t>
  </si>
  <si>
    <t>Apresentação Oral - Divulgação de trabalho em eventos científicos locais, regionais e nacionais (apresentados em língua Portuguesa)</t>
  </si>
  <si>
    <t>Apresentação de Pôster - Divulgação de trabalho em eventos científicos internacionais (apresentados em língua estrangeira)</t>
  </si>
  <si>
    <t>Apresentação Oral - Divulgação de trabalho em eventos científicos internacionais (apresentados em língua estrangeira)</t>
  </si>
  <si>
    <t>Evento e curso organizado e/ou para cada participação em meios de comunicação</t>
  </si>
  <si>
    <t>Participação em comissões e/ou representações do PPGNUT</t>
  </si>
  <si>
    <t>Carga Horária da Atividade
 Complementar</t>
  </si>
  <si>
    <t>Carga
 Horária
Correspond
ente</t>
  </si>
  <si>
    <t>Carga  Horária
Correspondente</t>
  </si>
  <si>
    <t>Nome da Atividade Complementar</t>
  </si>
  <si>
    <t>Título do Projeto de Pesquisa:</t>
  </si>
  <si>
    <t xml:space="preserve">estabelecimento de parcerias (ou na elaboração de projetos para concorrer a editais) que, </t>
  </si>
  <si>
    <t>efetivamente, gerarem recursos financeiros, ou melhoria na infraestrutura do PPGNUT</t>
  </si>
  <si>
    <t xml:space="preserve">Realização de prestação de serviços, organização de eventos ou auxílio efetivo no </t>
  </si>
  <si>
    <t xml:space="preserve">Criação/implantação de projetos em parceria com docentes permanentes do PPGNUT que visem </t>
  </si>
  <si>
    <t xml:space="preserve">auxiliar no aprimoramento da formação discente, docente e do corpo técnico administrativo, bem </t>
  </si>
  <si>
    <t>como da produção intelectual e demais atividades do PPGNUT</t>
  </si>
  <si>
    <t xml:space="preserve">• Auxílio efetivo no estabelecimento de parceria com centros de pesquisa nacionais e/ou </t>
  </si>
  <si>
    <t xml:space="preserve">internacionais para o desenvolvimento da dissertação/tese </t>
  </si>
  <si>
    <t xml:space="preserve">• Realização de intercâmbios e treinamentos em laboratórios e/ou centros de referência </t>
  </si>
  <si>
    <t xml:space="preserve">Participação nas atividades de capacitação promovidas pelo PPGNUT, incluindo assistir </t>
  </si>
  <si>
    <t>qualificações e defesas de dissertações/teses</t>
  </si>
  <si>
    <t xml:space="preserve">Publicação de artigo(s) como primeiro autor, em coautoria com docente(s) do PPGNUT, </t>
  </si>
  <si>
    <t xml:space="preserve">considerada produção qualificada conforme os critérios da CAPES e o fator de impacto das </t>
  </si>
  <si>
    <t>revistas.</t>
  </si>
  <si>
    <t xml:space="preserve">• Publicação de artigo(s) como coautor com docente(s) do PPGNUT (produção qualificada), </t>
  </si>
  <si>
    <t xml:space="preserve">ou como primeiro autor, em coautoria com docentes do PPGNUT, (no primeiro estrato </t>
  </si>
  <si>
    <t xml:space="preserve">inferior ao considerado produção qualificada) de acordo com os critérios de produção </t>
  </si>
  <si>
    <t>qualificada da CAPES e fator de impacto das revistas</t>
  </si>
  <si>
    <t>• Publicação de livros e/ou capítulos de livros com reconhecimento nacional/internacional</t>
  </si>
  <si>
    <t xml:space="preserve">• Organização/ministração de treinamentos para estudantes do PPGNUT ou interessados em </t>
  </si>
  <si>
    <t xml:space="preserve">prestar o processo seletivo, com temas relacionados à preparação para ingresso na </t>
  </si>
  <si>
    <t xml:space="preserve">pós-graduação, como gerenciamento de referências, bioestatística, capacitação para redação e </t>
  </si>
  <si>
    <t xml:space="preserve">interpretação de artigos científicos, língua inglesa, etc. </t>
  </si>
  <si>
    <t xml:space="preserve">e/ou </t>
  </si>
  <si>
    <t xml:space="preserve">• Auxílio nas atividades dos processos seletivos, e/ou participação em divulgação do PPGNUT para </t>
  </si>
  <si>
    <t>cursos de graduação e/ou para potenciais candidatos</t>
  </si>
  <si>
    <t xml:space="preserve">• Tutoria de estudantes ingressantes no PPGNUT (em atividades de formação), designada pela </t>
  </si>
  <si>
    <t xml:space="preserve">coordenação </t>
  </si>
  <si>
    <t>OBS: Essa atividade poderá ser realizada apenas por estudantes matriculados há mais de um ano</t>
  </si>
  <si>
    <t xml:space="preserve">• Apoio efetivo no acompanhamento/orientação de mestrandos (por parte de doutorandos) e de </t>
  </si>
  <si>
    <t xml:space="preserve">estudantes de graduação (por parte de mestrandos e doutorandos), no âmbito das atividades em </t>
  </si>
  <si>
    <t xml:space="preserve">grupos de pesquisa </t>
  </si>
  <si>
    <t>• Apoio em disciplinas do PPGNUT</t>
  </si>
  <si>
    <t xml:space="preserve">Participação como ouvinte em palestras, mesas redondas, congressos e eventos similares </t>
  </si>
  <si>
    <t xml:space="preserve">e com temas relacionados ao projeto de pesquisa; participação em eventos sobre saúde </t>
  </si>
  <si>
    <t>mental e participação em eventos esportivos como atleta representando a UFG</t>
  </si>
  <si>
    <t xml:space="preserve">• Trabalho premiado em evento nacional ou internacional </t>
  </si>
  <si>
    <t xml:space="preserve">• Reconhecimento pela qualidade de trabalho publicado </t>
  </si>
  <si>
    <t xml:space="preserve">• Publicação em periódicos nos dois estratos superiores de acordo com as normas da </t>
  </si>
  <si>
    <t>Capes</t>
  </si>
  <si>
    <t xml:space="preserve">• Artigo, derivado da dissertação/tese, publicado como primeiro autor e em coautoria com </t>
  </si>
  <si>
    <t>docente permanente do PPGNUT</t>
  </si>
  <si>
    <t xml:space="preserve">Participação, em parceria com o orientador, em atividades de formação na graduação e/ou no </t>
  </si>
  <si>
    <t xml:space="preserve">ensino médio, como oferta de disciplinas, tutoria; orientação/coorientação de alunos de iniciação </t>
  </si>
  <si>
    <t>científica/tecnológica, de projetos de extensão e de trabalhos de conclusão de curso</t>
  </si>
  <si>
    <t xml:space="preserve">• Coordenação e execução (em parceria com docente permanente do PPGNUT) de projetos de </t>
  </si>
  <si>
    <t xml:space="preserve">pesquisa/tecnológicos e de extensão/difusão com repercussão nos ensinos fundamental, médio </t>
  </si>
  <si>
    <t xml:space="preserve">e técnico </t>
  </si>
  <si>
    <t xml:space="preserve">• Contribuição para melhoria da capacitação profissional, ou da categoria de nutricionistas, em </t>
  </si>
  <si>
    <t xml:space="preserve">serviços de saúde e educação ou outros serviços, a partir de transferência de conhecimentos e/ou </t>
  </si>
  <si>
    <t>de tecnologias e/ou participação efetiva conselhos e associações da categoria</t>
  </si>
  <si>
    <t xml:space="preserve">• Produção intelectual dos discentes em cooperação com pesquisadores estrangeiros </t>
  </si>
  <si>
    <t>e/ou</t>
  </si>
  <si>
    <t xml:space="preserve">• Participação em projetos científicos/tecnológicos em colaboração com pesquisadores </t>
  </si>
  <si>
    <t>estrangeiros</t>
  </si>
  <si>
    <t xml:space="preserve">• Realização de doutorado sanduíche ou missão de curta duração (tempo mínimo de três </t>
  </si>
  <si>
    <t xml:space="preserve">meses) em instituições estrangeiras </t>
  </si>
  <si>
    <t>• Dupla titulação com programa de referência no exterior</t>
  </si>
  <si>
    <t xml:space="preserve">Auxílio direto (em parceria com o orientador) pelo convite/captação, recepção e </t>
  </si>
  <si>
    <t xml:space="preserve">acompanhamento de alunos estrangeiros (como alunos regulares ou bolsistas sanduíche), </t>
  </si>
  <si>
    <t xml:space="preserve">e/ou docentes de instituições estrangeiras para a participação em bancas (presenciais ou </t>
  </si>
  <si>
    <t>virtuais), cursos, visitas e atividades de pesquisa</t>
  </si>
  <si>
    <t xml:space="preserve">Participação em atividades desenvolvidas em línguas estrangeiras (reuniões, palestras, </t>
  </si>
  <si>
    <t>cursos, etc.)</t>
  </si>
  <si>
    <t xml:space="preserve">• Ações de mobilidade entre programas de pós-graduação </t>
  </si>
  <si>
    <t>• Ações de integração e cooperação em inovação e/ou setor produtivo</t>
  </si>
  <si>
    <t xml:space="preserve">• Organização de eventos e cursos para a comunidade; participação em meios de </t>
  </si>
  <si>
    <t>comunicação (entrevistas ou elaboração de vídeos de divulgação científica)</t>
  </si>
  <si>
    <t>• Divulgação de trabalhos em eventos científicos</t>
  </si>
  <si>
    <t>Digite o nome do projeto</t>
  </si>
  <si>
    <t>Digite seu nome</t>
  </si>
  <si>
    <r>
      <t xml:space="preserve">Anexos
</t>
    </r>
    <r>
      <rPr>
        <sz val="11"/>
        <color theme="9" tint="-0.249977111117893"/>
        <rFont val="Aptos Narrow"/>
        <family val="2"/>
        <scheme val="minor"/>
      </rPr>
      <t>Digite nesta coluna o
número do anexo
que corresponde ao
item.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</si>
</sst>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9" tint="-0.249977111117893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20"/>
      <color theme="9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b/>
      <sz val="25"/>
      <color theme="9" tint="-0.249977111117893"/>
      <name val="Aptos Narrow"/>
      <family val="2"/>
      <scheme val="minor"/>
    </font>
    <font>
      <b/>
      <sz val="24"/>
      <color theme="9" tint="-0.249977111117893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FECFCA"/>
        <bgColor indexed="64"/>
      </patternFill>
    </fill>
  </fills>
  <borders count="5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9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4659260841701"/>
      </right>
      <top style="thin">
        <color theme="2" tint="-0.24994659260841701"/>
      </top>
      <bottom style="thin">
        <color theme="9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2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0.249977111117893"/>
      </left>
      <right style="thin">
        <color theme="0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8" fillId="0" borderId="2" xfId="0" applyFont="1" applyBorder="1" applyAlignment="1" applyProtection="1">
      <alignment vertical="center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0" xfId="0" applyFont="1" applyFill="1" applyAlignment="1">
      <alignment horizontal="right" wrapText="1"/>
    </xf>
    <xf numFmtId="0" fontId="1" fillId="4" borderId="15" xfId="0" applyFont="1" applyFill="1" applyBorder="1" applyAlignment="1">
      <alignment horizontal="right" wrapText="1"/>
    </xf>
    <xf numFmtId="0" fontId="1" fillId="4" borderId="16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right" wrapText="1"/>
    </xf>
    <xf numFmtId="0" fontId="1" fillId="4" borderId="17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wrapText="1"/>
      <protection locked="0"/>
    </xf>
    <xf numFmtId="0" fontId="1" fillId="4" borderId="14" xfId="0" applyFont="1" applyFill="1" applyBorder="1" applyAlignment="1">
      <alignment wrapText="1"/>
    </xf>
    <xf numFmtId="0" fontId="1" fillId="4" borderId="11" xfId="0" applyFont="1" applyFill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4" borderId="8" xfId="0" applyFont="1" applyFill="1" applyBorder="1" applyAlignment="1">
      <alignment wrapText="1"/>
    </xf>
    <xf numFmtId="0" fontId="7" fillId="0" borderId="15" xfId="0" applyFont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14" xfId="0" applyFont="1" applyFill="1" applyBorder="1"/>
    <xf numFmtId="0" fontId="1" fillId="4" borderId="11" xfId="0" applyFont="1" applyFill="1" applyBorder="1"/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 wrapText="1"/>
    </xf>
    <xf numFmtId="0" fontId="1" fillId="4" borderId="1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6" xfId="0" applyFont="1" applyFill="1" applyBorder="1"/>
    <xf numFmtId="0" fontId="1" fillId="4" borderId="8" xfId="0" applyFont="1" applyFill="1" applyBorder="1"/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5" xfId="0" applyFont="1" applyFill="1" applyBorder="1" applyProtection="1">
      <protection locked="0"/>
    </xf>
    <xf numFmtId="0" fontId="1" fillId="4" borderId="10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15" xfId="0" applyFont="1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wrapText="1"/>
      <protection locked="0"/>
    </xf>
    <xf numFmtId="0" fontId="1" fillId="4" borderId="13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4" borderId="23" xfId="0" applyFont="1" applyFill="1" applyBorder="1" applyAlignment="1" applyProtection="1">
      <alignment horizontal="left"/>
      <protection locked="0"/>
    </xf>
    <xf numFmtId="0" fontId="10" fillId="4" borderId="24" xfId="0" applyFont="1" applyFill="1" applyBorder="1" applyAlignment="1">
      <alignment horizontal="left"/>
    </xf>
    <xf numFmtId="0" fontId="10" fillId="4" borderId="25" xfId="0" applyFont="1" applyFill="1" applyBorder="1" applyAlignment="1">
      <alignment horizontal="left"/>
    </xf>
    <xf numFmtId="0" fontId="10" fillId="4" borderId="26" xfId="0" applyFont="1" applyFill="1" applyBorder="1" applyAlignment="1" applyProtection="1">
      <alignment horizontal="left"/>
      <protection locked="0"/>
    </xf>
    <xf numFmtId="0" fontId="10" fillId="4" borderId="27" xfId="0" applyFont="1" applyFill="1" applyBorder="1" applyAlignment="1">
      <alignment horizontal="left"/>
    </xf>
    <xf numFmtId="0" fontId="10" fillId="4" borderId="28" xfId="0" applyFont="1" applyFill="1" applyBorder="1" applyAlignment="1" applyProtection="1">
      <alignment horizontal="left"/>
      <protection locked="0"/>
    </xf>
    <xf numFmtId="0" fontId="10" fillId="4" borderId="29" xfId="0" applyFont="1" applyFill="1" applyBorder="1" applyAlignment="1">
      <alignment horizontal="left"/>
    </xf>
    <xf numFmtId="0" fontId="10" fillId="4" borderId="30" xfId="0" applyFont="1" applyFill="1" applyBorder="1" applyAlignment="1">
      <alignment horizontal="left"/>
    </xf>
    <xf numFmtId="0" fontId="1" fillId="2" borderId="20" xfId="0" applyFont="1" applyFill="1" applyBorder="1" applyProtection="1">
      <protection locked="0"/>
    </xf>
    <xf numFmtId="0" fontId="1" fillId="2" borderId="33" xfId="0" applyFont="1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6" fillId="2" borderId="30" xfId="0" applyFont="1" applyFill="1" applyBorder="1" applyAlignment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8" fillId="3" borderId="3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3" borderId="13" xfId="0" applyFont="1" applyFill="1" applyBorder="1" applyAlignment="1" applyProtection="1">
      <alignment horizontal="left" wrapText="1"/>
      <protection locked="0"/>
    </xf>
    <xf numFmtId="0" fontId="8" fillId="0" borderId="13" xfId="0" applyFont="1" applyBorder="1" applyAlignment="1" applyProtection="1">
      <alignment horizontal="left" wrapText="1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wrapText="1"/>
      <protection locked="0"/>
    </xf>
    <xf numFmtId="0" fontId="8" fillId="0" borderId="3" xfId="0" applyFont="1" applyBorder="1" applyAlignment="1" applyProtection="1">
      <alignment horizontal="left" wrapText="1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 wrapText="1"/>
    </xf>
    <xf numFmtId="0" fontId="7" fillId="0" borderId="35" xfId="0" applyFont="1" applyBorder="1" applyAlignment="1">
      <alignment horizontal="left" vertical="center" wrapText="1"/>
    </xf>
    <xf numFmtId="0" fontId="8" fillId="3" borderId="35" xfId="0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6" fillId="3" borderId="36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8" fillId="3" borderId="35" xfId="0" applyFont="1" applyFill="1" applyBorder="1" applyAlignment="1" applyProtection="1">
      <alignment vertical="center"/>
      <protection locked="0"/>
    </xf>
    <xf numFmtId="0" fontId="8" fillId="0" borderId="35" xfId="0" applyFont="1" applyBorder="1" applyAlignment="1" applyProtection="1">
      <alignment vertical="center"/>
      <protection locked="0"/>
    </xf>
    <xf numFmtId="0" fontId="8" fillId="3" borderId="35" xfId="0" applyFont="1" applyFill="1" applyBorder="1" applyAlignment="1">
      <alignment horizontal="center"/>
    </xf>
    <xf numFmtId="0" fontId="7" fillId="0" borderId="23" xfId="0" applyFont="1" applyBorder="1" applyAlignment="1">
      <alignment horizontal="left" vertical="center" wrapText="1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8" fillId="2" borderId="35" xfId="0" applyFont="1" applyFill="1" applyBorder="1" applyAlignment="1" applyProtection="1">
      <alignment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7" fillId="0" borderId="37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left"/>
    </xf>
    <xf numFmtId="0" fontId="7" fillId="0" borderId="46" xfId="0" applyFont="1" applyBorder="1" applyAlignment="1">
      <alignment vertical="center" wrapText="1"/>
    </xf>
    <xf numFmtId="0" fontId="7" fillId="0" borderId="27" xfId="0" applyFont="1" applyBorder="1" applyAlignment="1">
      <alignment horizontal="left" vertical="center" wrapText="1"/>
    </xf>
    <xf numFmtId="0" fontId="8" fillId="2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>
      <alignment vertical="center" wrapText="1"/>
    </xf>
    <xf numFmtId="0" fontId="8" fillId="2" borderId="49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0" xfId="0" applyFont="1" applyFill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 wrapText="1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1" xfId="0" applyFont="1" applyFill="1" applyBorder="1" applyAlignment="1" applyProtection="1">
      <alignment horizontal="center" wrapText="1"/>
      <protection locked="0"/>
    </xf>
    <xf numFmtId="0" fontId="1" fillId="4" borderId="10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8" xfId="0" applyFont="1" applyFill="1" applyBorder="1" applyAlignment="1" applyProtection="1">
      <alignment horizontal="center" wrapText="1"/>
      <protection locked="0"/>
    </xf>
    <xf numFmtId="0" fontId="13" fillId="5" borderId="38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fgColor rgb="FFFF0000"/>
          <bgColor rgb="FFFECFCA"/>
        </patternFill>
      </fill>
    </dxf>
    <dxf>
      <font>
        <color rgb="FFFF0000"/>
      </font>
      <fill>
        <patternFill>
          <bgColor rgb="FFFECFCA"/>
        </patternFill>
      </fill>
    </dxf>
    <dxf>
      <font>
        <color rgb="FFFF0000"/>
      </font>
      <fill>
        <patternFill>
          <bgColor rgb="FFFECFCA"/>
        </patternFill>
      </fill>
    </dxf>
    <dxf>
      <alignment horizontal="center" vertical="center" textRotation="0" wrapText="1" indent="0" justifyLastLine="0" shrinkToFit="0" readingOrder="0"/>
      <border diagonalUp="0" diagonalDown="0">
        <left style="thin">
          <color theme="2" tint="-0.249977111117893"/>
        </left>
        <right/>
        <top style="thin">
          <color theme="2" tint="-0.249977111117893"/>
        </top>
        <bottom style="thin">
          <color theme="2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  <vertical/>
        <horizontal/>
      </border>
      <protection locked="0" hidden="0"/>
    </dxf>
    <dxf>
      <border outline="0">
        <top style="thin">
          <color theme="2" tint="-0.249977111117893"/>
        </top>
      </border>
    </dxf>
    <dxf>
      <border outline="0">
        <left style="thin">
          <color theme="2" tint="-0.249977111117893"/>
        </left>
        <right style="thin">
          <color theme="2" tint="-0.249977111117893"/>
        </right>
        <top style="thin">
          <color theme="2" tint="-0.249977111117893"/>
        </top>
        <bottom style="thin">
          <color theme="2" tint="-0.249977111117893"/>
        </bottom>
      </border>
    </dxf>
    <dxf>
      <border outline="0">
        <bottom style="thin">
          <color theme="2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 tint="-0.249977111117893"/>
        </left>
        <right style="thin">
          <color theme="2" tint="-0.249977111117893"/>
        </right>
        <top/>
        <bottom/>
      </border>
    </dxf>
  </dxfs>
  <tableStyles count="0" defaultTableStyle="TableStyleMedium2" defaultPivotStyle="PivotStyleLight16"/>
  <colors>
    <mruColors>
      <color rgb="FFFECFCA"/>
      <color rgb="FFFA5D4C"/>
      <color rgb="FFEFA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967741</xdr:colOff>
      <xdr:row>0</xdr:row>
      <xdr:rowOff>53885</xdr:rowOff>
    </xdr:from>
    <xdr:to>
      <xdr:col>3</xdr:col>
      <xdr:colOff>830424</xdr:colOff>
      <xdr:row>0</xdr:row>
      <xdr:rowOff>632460</xdr:rowOff>
    </xdr:to>
    <xdr:pic>
      <xdr:nvPicPr>
        <xdr:cNvPr id="2" name="Picture 2" descr="logo-fanut-cabecalho- word">
          <a:extLst>
            <a:ext uri="{FF2B5EF4-FFF2-40B4-BE49-F238E27FC236}">
              <a16:creationId xmlns:a16="http://schemas.microsoft.com/office/drawing/2014/main" id="{012DC84C-63EF-47E4-95D0-1BC8F823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1" y="53885"/>
          <a:ext cx="1310483" cy="57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0</xdr:row>
      <xdr:rowOff>130628</xdr:rowOff>
    </xdr:from>
    <xdr:to>
      <xdr:col>2</xdr:col>
      <xdr:colOff>933450</xdr:colOff>
      <xdr:row>0</xdr:row>
      <xdr:rowOff>590550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25772A1-D177-4A5A-84C3-888477BA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6560" y="130628"/>
          <a:ext cx="853440" cy="4561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8A9E02-1301-42B0-BAB4-053240E9D855}" name="Tabela4" displayName="Tabela4" ref="B399:E416" totalsRowShown="0" headerRowDxfId="13" headerRowBorderDxfId="12" tableBorderDxfId="11" totalsRowBorderDxfId="10">
  <tableColumns count="4">
    <tableColumn id="1" xr3:uid="{1BEEBEFE-7F91-48C5-B615-94F0525B761C}" name="Nome da Atividade Complementar" dataDxfId="9"/>
    <tableColumn id="2" xr3:uid="{022CD69D-4FBA-4BF7-A781-7B3CF5452962}" name="Anexos_x000a_Digite nesta coluna o_x000a_número do anexo_x000a_que corresponde ao_x000a_item." dataDxfId="8"/>
    <tableColumn id="3" xr3:uid="{D879282B-3259-4099-8F86-EA1444C64B7A}" name="Natureza" dataDxfId="7"/>
    <tableColumn id="4" xr3:uid="{1CAF05C4-08ED-4DFE-BD68-F0E887858E24}" name="Carga Horária Correspondente" dataDxfId="6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20D4-F5D0-4BA7-BBEC-E6D749B14529}">
  <sheetPr>
    <pageSetUpPr fitToPage="1"/>
  </sheetPr>
  <dimension ref="A1:M428"/>
  <sheetViews>
    <sheetView tabSelected="1" zoomScaleNormal="100" workbookViewId="0">
      <selection activeCell="C4" sqref="C4"/>
    </sheetView>
  </sheetViews>
  <sheetFormatPr defaultRowHeight="14.4" x14ac:dyDescent="0.3"/>
  <cols>
    <col min="1" max="1" width="9" style="1" customWidth="1"/>
    <col min="2" max="2" width="88.44140625" customWidth="1"/>
    <col min="3" max="3" width="20.88671875" bestFit="1" customWidth="1"/>
    <col min="4" max="4" width="30.77734375" customWidth="1"/>
    <col min="5" max="5" width="10.5546875" customWidth="1"/>
    <col min="6" max="6" width="14" customWidth="1"/>
    <col min="7" max="7" width="110.5546875" customWidth="1"/>
    <col min="10" max="10" width="9.5546875" hidden="1" customWidth="1"/>
    <col min="11" max="13" width="0" hidden="1" customWidth="1"/>
  </cols>
  <sheetData>
    <row r="1" spans="2:13" ht="77.400000000000006" x14ac:dyDescent="0.3">
      <c r="B1" s="38" t="s">
        <v>5</v>
      </c>
      <c r="C1" s="39"/>
      <c r="D1" s="39"/>
      <c r="E1" s="39"/>
      <c r="J1" s="44" t="s">
        <v>8</v>
      </c>
      <c r="K1" s="44" t="s">
        <v>8</v>
      </c>
      <c r="L1" s="44" t="s">
        <v>8</v>
      </c>
      <c r="M1" s="44" t="s">
        <v>8</v>
      </c>
    </row>
    <row r="2" spans="2:13" x14ac:dyDescent="0.3">
      <c r="B2" s="39"/>
      <c r="C2" s="39"/>
      <c r="D2" s="39"/>
      <c r="E2" s="39"/>
      <c r="J2" s="44" t="s">
        <v>6</v>
      </c>
      <c r="K2" s="44" t="s">
        <v>17</v>
      </c>
      <c r="L2" s="44" t="s">
        <v>21</v>
      </c>
      <c r="M2" s="44" t="s">
        <v>28</v>
      </c>
    </row>
    <row r="3" spans="2:13" ht="66" x14ac:dyDescent="0.3">
      <c r="B3" s="40" t="s">
        <v>0</v>
      </c>
      <c r="C3" s="194"/>
      <c r="D3" s="194"/>
      <c r="E3" s="39"/>
      <c r="J3" s="44" t="s">
        <v>7</v>
      </c>
      <c r="K3" s="44" t="s">
        <v>18</v>
      </c>
      <c r="L3" s="44" t="s">
        <v>22</v>
      </c>
      <c r="M3" s="44" t="s">
        <v>24</v>
      </c>
    </row>
    <row r="4" spans="2:13" ht="33" x14ac:dyDescent="0.3">
      <c r="B4" s="40" t="s">
        <v>9</v>
      </c>
      <c r="C4" s="45" t="s">
        <v>8</v>
      </c>
      <c r="D4" s="40"/>
      <c r="E4" s="39"/>
      <c r="J4" s="44"/>
      <c r="K4" s="44"/>
      <c r="L4" s="44" t="s">
        <v>23</v>
      </c>
      <c r="M4" s="44" t="s">
        <v>25</v>
      </c>
    </row>
    <row r="5" spans="2:13" ht="33" x14ac:dyDescent="0.3">
      <c r="B5" s="40"/>
      <c r="C5" s="40"/>
      <c r="D5" s="40"/>
      <c r="E5" s="39"/>
      <c r="J5" s="44"/>
      <c r="K5" s="44"/>
      <c r="L5" s="44" t="s">
        <v>20</v>
      </c>
      <c r="M5" s="44" t="s">
        <v>26</v>
      </c>
    </row>
    <row r="6" spans="2:13" ht="25.8" x14ac:dyDescent="0.3">
      <c r="B6" s="41" t="s">
        <v>1</v>
      </c>
      <c r="C6" s="41" t="s">
        <v>2</v>
      </c>
      <c r="D6" s="42">
        <f>SUM(D12,D61,D250)</f>
        <v>0</v>
      </c>
      <c r="E6" s="43" t="s">
        <v>3</v>
      </c>
      <c r="J6" s="44"/>
      <c r="K6" s="44"/>
      <c r="L6" s="44"/>
      <c r="M6" s="44" t="s">
        <v>27</v>
      </c>
    </row>
    <row r="7" spans="2:13" ht="25.8" x14ac:dyDescent="0.3">
      <c r="B7" s="46" t="s">
        <v>105</v>
      </c>
      <c r="C7" s="41" t="s">
        <v>4</v>
      </c>
      <c r="D7" s="42" t="str">
        <f>IF(OR($C$4="Selecione",$C$4=""),"-",MAX(0,IF(C4="Mestrado",96-D6,192-D6)))</f>
        <v>-</v>
      </c>
      <c r="E7" s="43" t="s">
        <v>3</v>
      </c>
    </row>
    <row r="8" spans="2:13" ht="25.8" customHeight="1" x14ac:dyDescent="0.3">
      <c r="B8" s="46" t="s">
        <v>34</v>
      </c>
      <c r="C8" s="202" t="str">
        <f>IF(NOT(AND(D12&lt;&gt;"-",D61&lt;&gt;"-",D250&lt;&gt;"-")),"A Quantidade de horas mínimas nos três eixos não foi atingida",IF(AND(D12=0,D61=0,D250=0),"A Quantidade de horas mínimas nos três eixos não foi atingida",IF(AND(D12&gt;0,D61&gt;0,D250&gt;0),"A Quantidade de horas mínimas nos três eixos foi atingida",
IF(AND(D12&gt;0,D61&gt;0,D250&gt;0),"A Quantidade de horas mínimas nos três eixos foi atingida",
"A Quantidade de horas mínimas não foi atingida no(s) eixo(s): "&amp;
CONCATENATE(
IF(OR(D12="-",D12=0),"Programa",""),
IF(AND(OR(D12="-",D12=0),OR(D61="-",D61=0))," e ",
IF(AND(OR(D12="-",D12=0),OR(D250="-",D250=0))," e ","")),
IF(OR(D61="-",D61=0),"Formação",""),
IF(AND(OR(D61="-",D61=0),OR(D250="-",D250=0))," e ",""),
IF(OR(D250="-",D250=0),"Impacto na Sociedade",""))))))</f>
        <v>A Quantidade de horas mínimas nos três eixos não foi atingida</v>
      </c>
      <c r="D8" s="203"/>
      <c r="E8" s="204"/>
    </row>
    <row r="9" spans="2:13" ht="25.8" x14ac:dyDescent="0.3">
      <c r="B9" s="46" t="s">
        <v>104</v>
      </c>
      <c r="C9" s="205"/>
      <c r="D9" s="206"/>
      <c r="E9" s="207"/>
    </row>
    <row r="10" spans="2:13" ht="33" x14ac:dyDescent="0.3">
      <c r="B10" s="2"/>
      <c r="C10" s="208"/>
      <c r="D10" s="209"/>
      <c r="E10" s="210"/>
    </row>
    <row r="11" spans="2:13" ht="25.8" x14ac:dyDescent="0.5">
      <c r="B11" s="195" t="s">
        <v>10</v>
      </c>
      <c r="C11" s="193"/>
      <c r="D11" s="193"/>
      <c r="E11" s="196"/>
    </row>
    <row r="12" spans="2:13" ht="25.8" x14ac:dyDescent="0.5">
      <c r="B12" s="33"/>
      <c r="C12" s="32" t="s">
        <v>2</v>
      </c>
      <c r="D12" s="26" t="str">
        <f>IF(OR($C$4="Selecione",$C$4=""),"-",IF(SUM(E26,E42,E58)&lt;IF($C$4="Mestrado",12,24),0,SUM(E26,E42,E58)))</f>
        <v>-</v>
      </c>
      <c r="E12" s="34" t="s">
        <v>3</v>
      </c>
    </row>
    <row r="13" spans="2:13" ht="25.8" x14ac:dyDescent="0.5">
      <c r="B13" s="35"/>
      <c r="C13" s="36" t="s">
        <v>4</v>
      </c>
      <c r="D13" s="30" t="str">
        <f>IF(OR($C$4="Selecione",$C$4=""),"-",MAX(0,IF(AND($C$4="Mestrado"),12-SUM(E26,E42,E58),24-SUM(E26,E42,E58))))</f>
        <v>-</v>
      </c>
      <c r="E13" s="31" t="s">
        <v>3</v>
      </c>
    </row>
    <row r="14" spans="2:13" ht="25.8" x14ac:dyDescent="0.5">
      <c r="B14" s="199" t="s">
        <v>29</v>
      </c>
      <c r="C14" s="200"/>
      <c r="D14" s="200"/>
      <c r="E14" s="201"/>
    </row>
    <row r="15" spans="2:13" ht="72" x14ac:dyDescent="0.3">
      <c r="B15" s="14" t="s">
        <v>33</v>
      </c>
      <c r="C15" s="147" t="s">
        <v>106</v>
      </c>
      <c r="D15" s="13" t="s">
        <v>30</v>
      </c>
      <c r="E15" s="13" t="s">
        <v>31</v>
      </c>
    </row>
    <row r="16" spans="2:13" x14ac:dyDescent="0.3">
      <c r="B16" s="128"/>
      <c r="C16" s="6"/>
      <c r="D16" s="49"/>
      <c r="E16" s="37">
        <f>IF(D16&gt;12,12,D16)</f>
        <v>0</v>
      </c>
    </row>
    <row r="17" spans="2:5" x14ac:dyDescent="0.3">
      <c r="B17" s="129"/>
      <c r="C17" s="7"/>
      <c r="D17" s="50"/>
      <c r="E17" s="29">
        <f t="shared" ref="E17:E25" si="0">IF(D17&gt;12,12,D17)</f>
        <v>0</v>
      </c>
    </row>
    <row r="18" spans="2:5" x14ac:dyDescent="0.3">
      <c r="B18" s="128"/>
      <c r="C18" s="6"/>
      <c r="D18" s="49"/>
      <c r="E18" s="37">
        <f t="shared" si="0"/>
        <v>0</v>
      </c>
    </row>
    <row r="19" spans="2:5" x14ac:dyDescent="0.3">
      <c r="B19" s="129"/>
      <c r="C19" s="7"/>
      <c r="D19" s="50"/>
      <c r="E19" s="29">
        <f t="shared" si="0"/>
        <v>0</v>
      </c>
    </row>
    <row r="20" spans="2:5" x14ac:dyDescent="0.3">
      <c r="B20" s="128"/>
      <c r="C20" s="6"/>
      <c r="D20" s="49"/>
      <c r="E20" s="37">
        <f t="shared" si="0"/>
        <v>0</v>
      </c>
    </row>
    <row r="21" spans="2:5" x14ac:dyDescent="0.3">
      <c r="B21" s="129"/>
      <c r="C21" s="7"/>
      <c r="D21" s="50"/>
      <c r="E21" s="29">
        <f t="shared" si="0"/>
        <v>0</v>
      </c>
    </row>
    <row r="22" spans="2:5" x14ac:dyDescent="0.3">
      <c r="B22" s="128"/>
      <c r="C22" s="6"/>
      <c r="D22" s="49"/>
      <c r="E22" s="37">
        <f t="shared" si="0"/>
        <v>0</v>
      </c>
    </row>
    <row r="23" spans="2:5" x14ac:dyDescent="0.3">
      <c r="B23" s="129"/>
      <c r="C23" s="7"/>
      <c r="D23" s="50"/>
      <c r="E23" s="29">
        <f t="shared" si="0"/>
        <v>0</v>
      </c>
    </row>
    <row r="24" spans="2:5" x14ac:dyDescent="0.3">
      <c r="B24" s="128"/>
      <c r="C24" s="6"/>
      <c r="D24" s="6"/>
      <c r="E24" s="37">
        <f t="shared" si="0"/>
        <v>0</v>
      </c>
    </row>
    <row r="25" spans="2:5" x14ac:dyDescent="0.3">
      <c r="B25" s="129"/>
      <c r="C25" s="70"/>
      <c r="D25" s="7"/>
      <c r="E25" s="29">
        <f t="shared" si="0"/>
        <v>0</v>
      </c>
    </row>
    <row r="26" spans="2:5" ht="25.8" x14ac:dyDescent="0.3">
      <c r="B26" s="18"/>
      <c r="C26" s="37"/>
      <c r="D26" s="19" t="s">
        <v>2</v>
      </c>
      <c r="E26" s="19">
        <f>SUM(E16:E25)</f>
        <v>0</v>
      </c>
    </row>
    <row r="27" spans="2:5" x14ac:dyDescent="0.3">
      <c r="C27" s="1"/>
      <c r="D27" s="1"/>
    </row>
    <row r="28" spans="2:5" ht="25.8" x14ac:dyDescent="0.5">
      <c r="B28" s="93" t="s">
        <v>37</v>
      </c>
      <c r="C28" s="63"/>
      <c r="D28" s="63"/>
      <c r="E28" s="64"/>
    </row>
    <row r="29" spans="2:5" ht="25.8" x14ac:dyDescent="0.5">
      <c r="B29" s="94" t="s">
        <v>35</v>
      </c>
      <c r="C29" s="69"/>
      <c r="D29" s="69"/>
      <c r="E29" s="71"/>
    </row>
    <row r="30" spans="2:5" ht="25.8" x14ac:dyDescent="0.5">
      <c r="B30" s="95" t="s">
        <v>36</v>
      </c>
      <c r="C30" s="72"/>
      <c r="D30" s="72"/>
      <c r="E30" s="73"/>
    </row>
    <row r="31" spans="2:5" ht="72" x14ac:dyDescent="0.3">
      <c r="B31" s="65" t="s">
        <v>33</v>
      </c>
      <c r="C31" s="147" t="s">
        <v>106</v>
      </c>
      <c r="D31" s="65" t="s">
        <v>30</v>
      </c>
      <c r="E31" s="67" t="s">
        <v>31</v>
      </c>
    </row>
    <row r="32" spans="2:5" x14ac:dyDescent="0.3">
      <c r="B32" s="130"/>
      <c r="C32" s="6"/>
      <c r="D32" s="49"/>
      <c r="E32" s="15">
        <f>IF(D32&gt;12,12,D32)</f>
        <v>0</v>
      </c>
    </row>
    <row r="33" spans="2:5" x14ac:dyDescent="0.3">
      <c r="B33" s="131"/>
      <c r="C33" s="7"/>
      <c r="D33" s="50"/>
      <c r="E33" s="16">
        <f t="shared" ref="E33:E41" si="1">IF(D33&gt;12,12,D33)</f>
        <v>0</v>
      </c>
    </row>
    <row r="34" spans="2:5" x14ac:dyDescent="0.3">
      <c r="B34" s="130"/>
      <c r="C34" s="6"/>
      <c r="D34" s="49"/>
      <c r="E34" s="15">
        <f t="shared" si="1"/>
        <v>0</v>
      </c>
    </row>
    <row r="35" spans="2:5" x14ac:dyDescent="0.3">
      <c r="B35" s="131"/>
      <c r="C35" s="7"/>
      <c r="D35" s="50"/>
      <c r="E35" s="16">
        <f t="shared" si="1"/>
        <v>0</v>
      </c>
    </row>
    <row r="36" spans="2:5" x14ac:dyDescent="0.3">
      <c r="B36" s="130"/>
      <c r="C36" s="6"/>
      <c r="D36" s="49"/>
      <c r="E36" s="15">
        <f t="shared" si="1"/>
        <v>0</v>
      </c>
    </row>
    <row r="37" spans="2:5" x14ac:dyDescent="0.3">
      <c r="B37" s="131"/>
      <c r="C37" s="7"/>
      <c r="D37" s="50"/>
      <c r="E37" s="16">
        <f t="shared" si="1"/>
        <v>0</v>
      </c>
    </row>
    <row r="38" spans="2:5" x14ac:dyDescent="0.3">
      <c r="B38" s="130"/>
      <c r="C38" s="6"/>
      <c r="D38" s="49"/>
      <c r="E38" s="15">
        <f t="shared" si="1"/>
        <v>0</v>
      </c>
    </row>
    <row r="39" spans="2:5" x14ac:dyDescent="0.3">
      <c r="B39" s="131"/>
      <c r="C39" s="62"/>
      <c r="D39" s="50"/>
      <c r="E39" s="16">
        <f t="shared" si="1"/>
        <v>0</v>
      </c>
    </row>
    <row r="40" spans="2:5" x14ac:dyDescent="0.3">
      <c r="B40" s="128"/>
      <c r="C40" s="6"/>
      <c r="D40" s="49"/>
      <c r="E40" s="15">
        <f t="shared" si="1"/>
        <v>0</v>
      </c>
    </row>
    <row r="41" spans="2:5" x14ac:dyDescent="0.3">
      <c r="B41" s="129"/>
      <c r="C41" s="7"/>
      <c r="D41" s="50"/>
      <c r="E41" s="16">
        <f t="shared" si="1"/>
        <v>0</v>
      </c>
    </row>
    <row r="42" spans="2:5" ht="25.8" x14ac:dyDescent="0.3">
      <c r="B42" s="91"/>
      <c r="C42" s="18"/>
      <c r="D42" s="17" t="s">
        <v>2</v>
      </c>
      <c r="E42" s="19">
        <f>SUM(E32:E41)</f>
        <v>0</v>
      </c>
    </row>
    <row r="43" spans="2:5" x14ac:dyDescent="0.3">
      <c r="C43" s="1"/>
      <c r="D43" s="1"/>
    </row>
    <row r="44" spans="2:5" ht="25.8" x14ac:dyDescent="0.5">
      <c r="B44" s="96" t="s">
        <v>38</v>
      </c>
      <c r="C44" s="63"/>
      <c r="D44" s="63"/>
      <c r="E44" s="64"/>
    </row>
    <row r="45" spans="2:5" ht="25.8" x14ac:dyDescent="0.5">
      <c r="B45" s="97" t="s">
        <v>39</v>
      </c>
      <c r="C45" s="26"/>
      <c r="D45" s="26"/>
      <c r="E45" s="34"/>
    </row>
    <row r="46" spans="2:5" ht="25.8" x14ac:dyDescent="0.5">
      <c r="B46" s="98" t="s">
        <v>40</v>
      </c>
      <c r="C46" s="30"/>
      <c r="D46" s="30"/>
      <c r="E46" s="31"/>
    </row>
    <row r="47" spans="2:5" ht="72" x14ac:dyDescent="0.3">
      <c r="B47" s="74" t="s">
        <v>33</v>
      </c>
      <c r="C47" s="147" t="s">
        <v>106</v>
      </c>
      <c r="D47" s="65" t="s">
        <v>30</v>
      </c>
      <c r="E47" s="67" t="s">
        <v>31</v>
      </c>
    </row>
    <row r="48" spans="2:5" x14ac:dyDescent="0.3">
      <c r="B48" s="128"/>
      <c r="C48" s="47"/>
      <c r="D48" s="47"/>
      <c r="E48" s="8">
        <f>IF(D48&gt;12,12,D48)</f>
        <v>0</v>
      </c>
    </row>
    <row r="49" spans="2:5" x14ac:dyDescent="0.3">
      <c r="B49" s="129"/>
      <c r="C49" s="48"/>
      <c r="D49" s="48"/>
      <c r="E49" s="9">
        <f t="shared" ref="E49:E57" si="2">IF(D49&gt;12,12,D49)</f>
        <v>0</v>
      </c>
    </row>
    <row r="50" spans="2:5" x14ac:dyDescent="0.3">
      <c r="B50" s="128"/>
      <c r="C50" s="47"/>
      <c r="D50" s="47"/>
      <c r="E50" s="8">
        <f t="shared" si="2"/>
        <v>0</v>
      </c>
    </row>
    <row r="51" spans="2:5" x14ac:dyDescent="0.3">
      <c r="B51" s="129"/>
      <c r="C51" s="48"/>
      <c r="D51" s="48"/>
      <c r="E51" s="9">
        <f t="shared" si="2"/>
        <v>0</v>
      </c>
    </row>
    <row r="52" spans="2:5" x14ac:dyDescent="0.3">
      <c r="B52" s="128"/>
      <c r="C52" s="47"/>
      <c r="D52" s="47"/>
      <c r="E52" s="8">
        <f t="shared" si="2"/>
        <v>0</v>
      </c>
    </row>
    <row r="53" spans="2:5" x14ac:dyDescent="0.3">
      <c r="B53" s="129"/>
      <c r="C53" s="48"/>
      <c r="D53" s="48"/>
      <c r="E53" s="9">
        <f t="shared" si="2"/>
        <v>0</v>
      </c>
    </row>
    <row r="54" spans="2:5" x14ac:dyDescent="0.3">
      <c r="B54" s="128"/>
      <c r="C54" s="47"/>
      <c r="D54" s="47"/>
      <c r="E54" s="8">
        <f t="shared" si="2"/>
        <v>0</v>
      </c>
    </row>
    <row r="55" spans="2:5" x14ac:dyDescent="0.3">
      <c r="B55" s="129"/>
      <c r="C55" s="48"/>
      <c r="D55" s="48"/>
      <c r="E55" s="9">
        <f t="shared" si="2"/>
        <v>0</v>
      </c>
    </row>
    <row r="56" spans="2:5" x14ac:dyDescent="0.3">
      <c r="B56" s="128"/>
      <c r="C56" s="47"/>
      <c r="D56" s="47"/>
      <c r="E56" s="8">
        <f t="shared" si="2"/>
        <v>0</v>
      </c>
    </row>
    <row r="57" spans="2:5" x14ac:dyDescent="0.3">
      <c r="B57" s="129"/>
      <c r="C57" s="48"/>
      <c r="D57" s="48"/>
      <c r="E57" s="9">
        <f t="shared" si="2"/>
        <v>0</v>
      </c>
    </row>
    <row r="58" spans="2:5" ht="25.8" x14ac:dyDescent="0.3">
      <c r="B58" s="17"/>
      <c r="C58" s="18"/>
      <c r="D58" s="17" t="s">
        <v>2</v>
      </c>
      <c r="E58" s="19">
        <f>SUM(E48:E57)</f>
        <v>0</v>
      </c>
    </row>
    <row r="59" spans="2:5" x14ac:dyDescent="0.3">
      <c r="C59" s="1"/>
      <c r="D59" s="1"/>
    </row>
    <row r="60" spans="2:5" ht="25.8" x14ac:dyDescent="0.5">
      <c r="B60" s="195" t="s">
        <v>11</v>
      </c>
      <c r="C60" s="197"/>
      <c r="D60" s="197"/>
      <c r="E60" s="198"/>
    </row>
    <row r="61" spans="2:5" ht="25.8" x14ac:dyDescent="0.5">
      <c r="B61" s="33"/>
      <c r="C61" s="32" t="s">
        <v>2</v>
      </c>
      <c r="D61" s="26" t="str">
        <f>IF(OR($C$4="Selecione",$C$4=""),"-",IF(SUM(E79,D104,D122,D140,E160,E176,E193,E247)&lt;IF($C$4="Mestrado",16,32),0,SUM(E79,D104,D122,D140,E160,E176,E193,E247)))</f>
        <v>-</v>
      </c>
      <c r="E61" s="34" t="s">
        <v>3</v>
      </c>
    </row>
    <row r="62" spans="2:5" ht="25.8" x14ac:dyDescent="0.5">
      <c r="B62" s="33"/>
      <c r="C62" s="32" t="s">
        <v>4</v>
      </c>
      <c r="D62" s="26" t="str">
        <f>IF(OR($C$4="Selecione",$C$4=""),"-",MAX(0,IF(AND($C$4="Mestrado"),16-SUM(E79,D104,D122,D140,E160,E176,E193,E247),32-SUM(E79,D104,D122,D140,E160,E176,E193,E247))))</f>
        <v>-</v>
      </c>
      <c r="E62" s="34" t="s">
        <v>3</v>
      </c>
    </row>
    <row r="63" spans="2:5" ht="25.8" x14ac:dyDescent="0.5">
      <c r="B63" s="93" t="s">
        <v>41</v>
      </c>
      <c r="C63" s="76"/>
      <c r="D63" s="76"/>
      <c r="E63" s="77"/>
    </row>
    <row r="64" spans="2:5" ht="25.8" x14ac:dyDescent="0.5">
      <c r="B64" s="97" t="s">
        <v>42</v>
      </c>
      <c r="C64" s="75"/>
      <c r="D64" s="75"/>
      <c r="E64" s="78"/>
    </row>
    <row r="65" spans="2:6" ht="25.8" x14ac:dyDescent="0.5">
      <c r="B65" s="98" t="s">
        <v>43</v>
      </c>
      <c r="C65" s="79"/>
      <c r="D65" s="79"/>
      <c r="E65" s="60"/>
    </row>
    <row r="66" spans="2:6" ht="72" x14ac:dyDescent="0.3">
      <c r="B66" s="148" t="s">
        <v>33</v>
      </c>
      <c r="C66" s="147" t="s">
        <v>106</v>
      </c>
      <c r="D66" s="66" t="s">
        <v>30</v>
      </c>
      <c r="E66" s="66" t="s">
        <v>31</v>
      </c>
    </row>
    <row r="67" spans="2:6" x14ac:dyDescent="0.3">
      <c r="B67" s="132"/>
      <c r="C67" s="47"/>
      <c r="D67" s="49"/>
      <c r="E67" s="15">
        <f t="shared" ref="E67:E78" si="3">IF(D67&gt;12,12,D67)</f>
        <v>0</v>
      </c>
    </row>
    <row r="68" spans="2:6" x14ac:dyDescent="0.3">
      <c r="B68" s="133"/>
      <c r="C68" s="48"/>
      <c r="D68" s="50"/>
      <c r="E68" s="16">
        <f t="shared" si="3"/>
        <v>0</v>
      </c>
    </row>
    <row r="69" spans="2:6" x14ac:dyDescent="0.3">
      <c r="B69" s="134"/>
      <c r="C69" s="47"/>
      <c r="D69" s="49"/>
      <c r="E69" s="15">
        <f t="shared" si="3"/>
        <v>0</v>
      </c>
    </row>
    <row r="70" spans="2:6" x14ac:dyDescent="0.3">
      <c r="B70" s="133"/>
      <c r="C70" s="48"/>
      <c r="D70" s="50"/>
      <c r="E70" s="16">
        <f t="shared" si="3"/>
        <v>0</v>
      </c>
    </row>
    <row r="71" spans="2:6" x14ac:dyDescent="0.3">
      <c r="B71" s="134"/>
      <c r="C71" s="47"/>
      <c r="D71" s="49"/>
      <c r="E71" s="15">
        <f t="shared" si="3"/>
        <v>0</v>
      </c>
    </row>
    <row r="72" spans="2:6" x14ac:dyDescent="0.3">
      <c r="B72" s="133"/>
      <c r="C72" s="48"/>
      <c r="D72" s="50"/>
      <c r="E72" s="16">
        <f t="shared" si="3"/>
        <v>0</v>
      </c>
    </row>
    <row r="73" spans="2:6" x14ac:dyDescent="0.3">
      <c r="B73" s="134"/>
      <c r="C73" s="47"/>
      <c r="D73" s="49"/>
      <c r="E73" s="15">
        <f t="shared" si="3"/>
        <v>0</v>
      </c>
    </row>
    <row r="74" spans="2:6" x14ac:dyDescent="0.3">
      <c r="B74" s="133"/>
      <c r="C74" s="48"/>
      <c r="D74" s="50"/>
      <c r="E74" s="16">
        <f t="shared" si="3"/>
        <v>0</v>
      </c>
    </row>
    <row r="75" spans="2:6" x14ac:dyDescent="0.3">
      <c r="B75" s="134"/>
      <c r="C75" s="47"/>
      <c r="D75" s="49"/>
      <c r="E75" s="15">
        <f t="shared" si="3"/>
        <v>0</v>
      </c>
    </row>
    <row r="76" spans="2:6" x14ac:dyDescent="0.3">
      <c r="B76" s="133"/>
      <c r="C76" s="48"/>
      <c r="D76" s="50"/>
      <c r="E76" s="16">
        <f t="shared" si="3"/>
        <v>0</v>
      </c>
    </row>
    <row r="77" spans="2:6" x14ac:dyDescent="0.3">
      <c r="B77" s="134"/>
      <c r="C77" s="172"/>
      <c r="D77" s="49"/>
      <c r="E77" s="15">
        <f t="shared" si="3"/>
        <v>0</v>
      </c>
    </row>
    <row r="78" spans="2:6" x14ac:dyDescent="0.3">
      <c r="B78" s="133"/>
      <c r="C78" s="48"/>
      <c r="D78" s="50"/>
      <c r="E78" s="16">
        <f t="shared" si="3"/>
        <v>0</v>
      </c>
      <c r="F78" s="1"/>
    </row>
    <row r="79" spans="2:6" ht="25.8" x14ac:dyDescent="0.3">
      <c r="B79" s="17"/>
      <c r="C79" s="18"/>
      <c r="D79" s="17" t="s">
        <v>2</v>
      </c>
      <c r="E79" s="19">
        <f>SUM(E67:E78)</f>
        <v>0</v>
      </c>
    </row>
    <row r="80" spans="2:6" x14ac:dyDescent="0.3">
      <c r="B80" s="1"/>
      <c r="C80" s="1"/>
      <c r="D80" s="1"/>
      <c r="E80" s="1"/>
    </row>
    <row r="81" spans="2:4" ht="25.8" x14ac:dyDescent="0.5">
      <c r="B81" s="93" t="s">
        <v>44</v>
      </c>
      <c r="C81" s="76"/>
      <c r="D81" s="77"/>
    </row>
    <row r="82" spans="2:4" ht="25.8" x14ac:dyDescent="0.5">
      <c r="B82" s="99" t="s">
        <v>45</v>
      </c>
      <c r="C82" s="152"/>
      <c r="D82" s="60"/>
    </row>
    <row r="83" spans="2:4" ht="72" x14ac:dyDescent="0.3">
      <c r="B83" s="148" t="s">
        <v>33</v>
      </c>
      <c r="C83" s="153" t="s">
        <v>106</v>
      </c>
      <c r="D83" s="151" t="s">
        <v>19</v>
      </c>
    </row>
    <row r="84" spans="2:4" x14ac:dyDescent="0.3">
      <c r="B84" s="132"/>
      <c r="C84" s="154"/>
      <c r="D84" s="149">
        <f t="shared" ref="D84:D103" si="4">IF(ISBLANK(B84),0,2)</f>
        <v>0</v>
      </c>
    </row>
    <row r="85" spans="2:4" x14ac:dyDescent="0.3">
      <c r="B85" s="133"/>
      <c r="C85" s="155"/>
      <c r="D85" s="102">
        <f t="shared" si="4"/>
        <v>0</v>
      </c>
    </row>
    <row r="86" spans="2:4" x14ac:dyDescent="0.3">
      <c r="B86" s="134"/>
      <c r="C86" s="154"/>
      <c r="D86" s="149">
        <f t="shared" si="4"/>
        <v>0</v>
      </c>
    </row>
    <row r="87" spans="2:4" x14ac:dyDescent="0.3">
      <c r="B87" s="133"/>
      <c r="C87" s="155"/>
      <c r="D87" s="102">
        <f t="shared" si="4"/>
        <v>0</v>
      </c>
    </row>
    <row r="88" spans="2:4" x14ac:dyDescent="0.3">
      <c r="B88" s="134"/>
      <c r="C88" s="154"/>
      <c r="D88" s="149">
        <f t="shared" si="4"/>
        <v>0</v>
      </c>
    </row>
    <row r="89" spans="2:4" x14ac:dyDescent="0.3">
      <c r="B89" s="133"/>
      <c r="C89" s="155"/>
      <c r="D89" s="103">
        <f>IF(ISBLANK(B89),0,2)</f>
        <v>0</v>
      </c>
    </row>
    <row r="90" spans="2:4" x14ac:dyDescent="0.3">
      <c r="B90" s="134"/>
      <c r="C90" s="154"/>
      <c r="D90" s="149">
        <f>IF(ISBLANK(B90),0,2)</f>
        <v>0</v>
      </c>
    </row>
    <row r="91" spans="2:4" x14ac:dyDescent="0.3">
      <c r="B91" s="133"/>
      <c r="C91" s="155"/>
      <c r="D91" s="103">
        <f t="shared" si="4"/>
        <v>0</v>
      </c>
    </row>
    <row r="92" spans="2:4" x14ac:dyDescent="0.3">
      <c r="B92" s="134"/>
      <c r="C92" s="154"/>
      <c r="D92" s="149">
        <f t="shared" si="4"/>
        <v>0</v>
      </c>
    </row>
    <row r="93" spans="2:4" x14ac:dyDescent="0.3">
      <c r="B93" s="133"/>
      <c r="C93" s="155"/>
      <c r="D93" s="102">
        <f t="shared" si="4"/>
        <v>0</v>
      </c>
    </row>
    <row r="94" spans="2:4" x14ac:dyDescent="0.3">
      <c r="B94" s="134"/>
      <c r="C94" s="154"/>
      <c r="D94" s="149">
        <f t="shared" si="4"/>
        <v>0</v>
      </c>
    </row>
    <row r="95" spans="2:4" x14ac:dyDescent="0.3">
      <c r="B95" s="133"/>
      <c r="C95" s="155"/>
      <c r="D95" s="102">
        <f t="shared" si="4"/>
        <v>0</v>
      </c>
    </row>
    <row r="96" spans="2:4" x14ac:dyDescent="0.3">
      <c r="B96" s="134"/>
      <c r="C96" s="154"/>
      <c r="D96" s="149">
        <f t="shared" si="4"/>
        <v>0</v>
      </c>
    </row>
    <row r="97" spans="2:4" x14ac:dyDescent="0.3">
      <c r="B97" s="133"/>
      <c r="C97" s="155"/>
      <c r="D97" s="102">
        <f t="shared" si="4"/>
        <v>0</v>
      </c>
    </row>
    <row r="98" spans="2:4" x14ac:dyDescent="0.3">
      <c r="B98" s="134"/>
      <c r="C98" s="154"/>
      <c r="D98" s="149">
        <f t="shared" si="4"/>
        <v>0</v>
      </c>
    </row>
    <row r="99" spans="2:4" x14ac:dyDescent="0.3">
      <c r="B99" s="133"/>
      <c r="C99" s="155"/>
      <c r="D99" s="102">
        <f t="shared" si="4"/>
        <v>0</v>
      </c>
    </row>
    <row r="100" spans="2:4" x14ac:dyDescent="0.3">
      <c r="B100" s="134"/>
      <c r="C100" s="154"/>
      <c r="D100" s="149">
        <f t="shared" si="4"/>
        <v>0</v>
      </c>
    </row>
    <row r="101" spans="2:4" x14ac:dyDescent="0.3">
      <c r="B101" s="133"/>
      <c r="C101" s="155"/>
      <c r="D101" s="102">
        <f t="shared" si="4"/>
        <v>0</v>
      </c>
    </row>
    <row r="102" spans="2:4" x14ac:dyDescent="0.3">
      <c r="B102" s="134"/>
      <c r="C102" s="154"/>
      <c r="D102" s="149">
        <f t="shared" si="4"/>
        <v>0</v>
      </c>
    </row>
    <row r="103" spans="2:4" x14ac:dyDescent="0.3">
      <c r="B103" s="136"/>
      <c r="C103" s="155"/>
      <c r="D103" s="102">
        <f t="shared" si="4"/>
        <v>0</v>
      </c>
    </row>
    <row r="104" spans="2:4" ht="25.8" x14ac:dyDescent="0.3">
      <c r="B104" s="105"/>
      <c r="C104" s="150" t="s">
        <v>2</v>
      </c>
      <c r="D104" s="104">
        <f>MIN(16,SUM(D84:D103))</f>
        <v>0</v>
      </c>
    </row>
    <row r="105" spans="2:4" x14ac:dyDescent="0.3">
      <c r="C105" s="1"/>
      <c r="D105" s="1"/>
    </row>
    <row r="106" spans="2:4" ht="25.8" x14ac:dyDescent="0.5">
      <c r="B106" s="93" t="s">
        <v>46</v>
      </c>
      <c r="C106" s="76"/>
      <c r="D106" s="77"/>
    </row>
    <row r="107" spans="2:4" ht="25.8" x14ac:dyDescent="0.5">
      <c r="B107" s="97" t="s">
        <v>47</v>
      </c>
      <c r="C107" s="75"/>
      <c r="D107" s="78"/>
    </row>
    <row r="108" spans="2:4" ht="25.8" x14ac:dyDescent="0.5">
      <c r="B108" s="98" t="s">
        <v>48</v>
      </c>
      <c r="C108" s="75"/>
      <c r="D108" s="81"/>
    </row>
    <row r="109" spans="2:4" ht="72" x14ac:dyDescent="0.3">
      <c r="B109" s="148" t="s">
        <v>33</v>
      </c>
      <c r="C109" s="153" t="s">
        <v>106</v>
      </c>
      <c r="D109" s="127" t="s">
        <v>19</v>
      </c>
    </row>
    <row r="110" spans="2:4" x14ac:dyDescent="0.3">
      <c r="B110" s="132"/>
      <c r="C110" s="171"/>
      <c r="D110" s="156">
        <f>IF(ISBLANK(B110),0,32)</f>
        <v>0</v>
      </c>
    </row>
    <row r="111" spans="2:4" x14ac:dyDescent="0.3">
      <c r="B111" s="133"/>
      <c r="C111" s="162"/>
      <c r="D111" s="103">
        <f t="shared" ref="D111:D121" si="5">IF(ISBLANK(B111),0,32)</f>
        <v>0</v>
      </c>
    </row>
    <row r="112" spans="2:4" x14ac:dyDescent="0.3">
      <c r="B112" s="134"/>
      <c r="C112" s="171"/>
      <c r="D112" s="156">
        <f t="shared" si="5"/>
        <v>0</v>
      </c>
    </row>
    <row r="113" spans="2:4" x14ac:dyDescent="0.3">
      <c r="B113" s="133"/>
      <c r="C113" s="162"/>
      <c r="D113" s="103">
        <f t="shared" si="5"/>
        <v>0</v>
      </c>
    </row>
    <row r="114" spans="2:4" x14ac:dyDescent="0.3">
      <c r="B114" s="134"/>
      <c r="C114" s="171"/>
      <c r="D114" s="156">
        <f t="shared" si="5"/>
        <v>0</v>
      </c>
    </row>
    <row r="115" spans="2:4" x14ac:dyDescent="0.3">
      <c r="B115" s="133"/>
      <c r="C115" s="162"/>
      <c r="D115" s="103">
        <f t="shared" si="5"/>
        <v>0</v>
      </c>
    </row>
    <row r="116" spans="2:4" x14ac:dyDescent="0.3">
      <c r="B116" s="134"/>
      <c r="C116" s="171"/>
      <c r="D116" s="156">
        <f t="shared" si="5"/>
        <v>0</v>
      </c>
    </row>
    <row r="117" spans="2:4" x14ac:dyDescent="0.3">
      <c r="B117" s="133"/>
      <c r="C117" s="162"/>
      <c r="D117" s="103">
        <f t="shared" si="5"/>
        <v>0</v>
      </c>
    </row>
    <row r="118" spans="2:4" x14ac:dyDescent="0.3">
      <c r="B118" s="134"/>
      <c r="C118" s="171"/>
      <c r="D118" s="156">
        <f t="shared" si="5"/>
        <v>0</v>
      </c>
    </row>
    <row r="119" spans="2:4" x14ac:dyDescent="0.3">
      <c r="B119" s="133"/>
      <c r="C119" s="162"/>
      <c r="D119" s="103">
        <f t="shared" si="5"/>
        <v>0</v>
      </c>
    </row>
    <row r="120" spans="2:4" x14ac:dyDescent="0.3">
      <c r="B120" s="134"/>
      <c r="C120" s="171"/>
      <c r="D120" s="156">
        <f t="shared" si="5"/>
        <v>0</v>
      </c>
    </row>
    <row r="121" spans="2:4" x14ac:dyDescent="0.3">
      <c r="B121" s="136"/>
      <c r="C121" s="162"/>
      <c r="D121" s="103">
        <f t="shared" si="5"/>
        <v>0</v>
      </c>
    </row>
    <row r="122" spans="2:4" ht="25.8" x14ac:dyDescent="0.3">
      <c r="B122" s="105"/>
      <c r="C122" s="106" t="s">
        <v>2</v>
      </c>
      <c r="D122" s="107">
        <f>SUM(D110:D121)</f>
        <v>0</v>
      </c>
    </row>
    <row r="123" spans="2:4" x14ac:dyDescent="0.3">
      <c r="C123" s="1"/>
      <c r="D123" s="1"/>
    </row>
    <row r="124" spans="2:4" ht="25.8" x14ac:dyDescent="0.5">
      <c r="B124" s="96" t="s">
        <v>49</v>
      </c>
      <c r="C124" s="76"/>
      <c r="D124" s="77"/>
    </row>
    <row r="125" spans="2:4" ht="25.8" x14ac:dyDescent="0.5">
      <c r="B125" s="97" t="s">
        <v>50</v>
      </c>
      <c r="C125" s="68"/>
      <c r="D125" s="82"/>
    </row>
    <row r="126" spans="2:4" ht="25.8" x14ac:dyDescent="0.5">
      <c r="B126" s="97" t="s">
        <v>51</v>
      </c>
      <c r="C126" s="68"/>
      <c r="D126" s="82"/>
    </row>
    <row r="127" spans="2:4" ht="25.8" x14ac:dyDescent="0.5">
      <c r="B127" s="97" t="s">
        <v>52</v>
      </c>
      <c r="C127" s="68"/>
      <c r="D127" s="82"/>
    </row>
    <row r="128" spans="2:4" ht="25.8" x14ac:dyDescent="0.5">
      <c r="B128" s="98" t="s">
        <v>53</v>
      </c>
      <c r="C128" s="68"/>
      <c r="D128" s="83"/>
    </row>
    <row r="129" spans="2:5" ht="72" x14ac:dyDescent="0.3">
      <c r="B129" s="148" t="s">
        <v>33</v>
      </c>
      <c r="C129" s="153" t="s">
        <v>106</v>
      </c>
      <c r="D129" s="127" t="s">
        <v>19</v>
      </c>
    </row>
    <row r="130" spans="2:5" x14ac:dyDescent="0.3">
      <c r="B130" s="132"/>
      <c r="C130" s="171"/>
      <c r="D130" s="156">
        <f>IF(ISBLANK(B130),0,16)</f>
        <v>0</v>
      </c>
    </row>
    <row r="131" spans="2:5" x14ac:dyDescent="0.3">
      <c r="B131" s="133"/>
      <c r="C131" s="162"/>
      <c r="D131" s="103">
        <f t="shared" ref="D131:D139" si="6">IF(ISBLANK(B131),0,16)</f>
        <v>0</v>
      </c>
    </row>
    <row r="132" spans="2:5" x14ac:dyDescent="0.3">
      <c r="B132" s="134"/>
      <c r="C132" s="171"/>
      <c r="D132" s="156">
        <f t="shared" si="6"/>
        <v>0</v>
      </c>
    </row>
    <row r="133" spans="2:5" x14ac:dyDescent="0.3">
      <c r="B133" s="133"/>
      <c r="C133" s="162"/>
      <c r="D133" s="103">
        <f t="shared" si="6"/>
        <v>0</v>
      </c>
    </row>
    <row r="134" spans="2:5" x14ac:dyDescent="0.3">
      <c r="B134" s="134"/>
      <c r="C134" s="171"/>
      <c r="D134" s="156">
        <f t="shared" si="6"/>
        <v>0</v>
      </c>
    </row>
    <row r="135" spans="2:5" x14ac:dyDescent="0.3">
      <c r="B135" s="133"/>
      <c r="C135" s="162"/>
      <c r="D135" s="103">
        <f t="shared" si="6"/>
        <v>0</v>
      </c>
    </row>
    <row r="136" spans="2:5" x14ac:dyDescent="0.3">
      <c r="B136" s="134"/>
      <c r="C136" s="171"/>
      <c r="D136" s="156">
        <f t="shared" si="6"/>
        <v>0</v>
      </c>
    </row>
    <row r="137" spans="2:5" x14ac:dyDescent="0.3">
      <c r="B137" s="133"/>
      <c r="C137" s="162"/>
      <c r="D137" s="103">
        <f t="shared" si="6"/>
        <v>0</v>
      </c>
    </row>
    <row r="138" spans="2:5" x14ac:dyDescent="0.3">
      <c r="B138" s="134"/>
      <c r="C138" s="171"/>
      <c r="D138" s="156">
        <f t="shared" si="6"/>
        <v>0</v>
      </c>
    </row>
    <row r="139" spans="2:5" x14ac:dyDescent="0.3">
      <c r="B139" s="136"/>
      <c r="C139" s="162"/>
      <c r="D139" s="103">
        <f t="shared" si="6"/>
        <v>0</v>
      </c>
    </row>
    <row r="140" spans="2:5" ht="25.8" x14ac:dyDescent="0.3">
      <c r="B140" s="105"/>
      <c r="C140" s="106" t="s">
        <v>2</v>
      </c>
      <c r="D140" s="107">
        <f>SUM(D130:D139)</f>
        <v>0</v>
      </c>
    </row>
    <row r="141" spans="2:5" x14ac:dyDescent="0.3">
      <c r="C141" s="1"/>
      <c r="D141" s="1"/>
    </row>
    <row r="142" spans="2:5" ht="25.8" x14ac:dyDescent="0.5">
      <c r="B142" s="96" t="s">
        <v>54</v>
      </c>
      <c r="C142" s="84"/>
      <c r="D142" s="84"/>
      <c r="E142" s="85"/>
    </row>
    <row r="143" spans="2:5" ht="25.8" x14ac:dyDescent="0.5">
      <c r="B143" s="97" t="s">
        <v>55</v>
      </c>
      <c r="C143" s="75"/>
      <c r="D143" s="75"/>
      <c r="E143" s="78"/>
    </row>
    <row r="144" spans="2:5" ht="25.8" x14ac:dyDescent="0.5">
      <c r="B144" s="97" t="s">
        <v>56</v>
      </c>
      <c r="C144" s="75"/>
      <c r="D144" s="75"/>
      <c r="E144" s="78"/>
    </row>
    <row r="145" spans="2:5" ht="25.8" x14ac:dyDescent="0.5">
      <c r="B145" s="97" t="s">
        <v>57</v>
      </c>
      <c r="C145" s="75"/>
      <c r="D145" s="75"/>
      <c r="E145" s="78"/>
    </row>
    <row r="146" spans="2:5" ht="25.8" x14ac:dyDescent="0.5">
      <c r="B146" s="97" t="s">
        <v>58</v>
      </c>
      <c r="C146" s="75"/>
      <c r="D146" s="75"/>
      <c r="E146" s="78"/>
    </row>
    <row r="147" spans="2:5" ht="25.8" x14ac:dyDescent="0.5">
      <c r="B147" s="97" t="s">
        <v>59</v>
      </c>
      <c r="C147" s="75"/>
      <c r="D147" s="75"/>
      <c r="E147" s="78"/>
    </row>
    <row r="148" spans="2:5" ht="25.8" x14ac:dyDescent="0.5">
      <c r="B148" s="98" t="s">
        <v>60</v>
      </c>
      <c r="C148" s="80"/>
      <c r="D148" s="80"/>
      <c r="E148" s="81"/>
    </row>
    <row r="149" spans="2:5" ht="72" x14ac:dyDescent="0.3">
      <c r="B149" s="74" t="s">
        <v>33</v>
      </c>
      <c r="C149" s="160" t="s">
        <v>106</v>
      </c>
      <c r="D149" s="65" t="s">
        <v>30</v>
      </c>
      <c r="E149" s="67" t="s">
        <v>31</v>
      </c>
    </row>
    <row r="150" spans="2:5" x14ac:dyDescent="0.3">
      <c r="B150" s="128"/>
      <c r="C150" s="161"/>
      <c r="D150" s="157"/>
      <c r="E150" s="8">
        <f>IF(D150&gt;12,12,D150)</f>
        <v>0</v>
      </c>
    </row>
    <row r="151" spans="2:5" x14ac:dyDescent="0.3">
      <c r="B151" s="129"/>
      <c r="C151" s="162"/>
      <c r="D151" s="158"/>
      <c r="E151" s="9">
        <f t="shared" ref="E151:E159" si="7">IF(D151&gt;12,12,D151)</f>
        <v>0</v>
      </c>
    </row>
    <row r="152" spans="2:5" x14ac:dyDescent="0.3">
      <c r="B152" s="128"/>
      <c r="C152" s="161"/>
      <c r="D152" s="157"/>
      <c r="E152" s="8">
        <f t="shared" si="7"/>
        <v>0</v>
      </c>
    </row>
    <row r="153" spans="2:5" x14ac:dyDescent="0.3">
      <c r="B153" s="129"/>
      <c r="C153" s="162"/>
      <c r="D153" s="158"/>
      <c r="E153" s="9">
        <f t="shared" si="7"/>
        <v>0</v>
      </c>
    </row>
    <row r="154" spans="2:5" x14ac:dyDescent="0.3">
      <c r="B154" s="128"/>
      <c r="C154" s="161"/>
      <c r="D154" s="157"/>
      <c r="E154" s="8">
        <f t="shared" si="7"/>
        <v>0</v>
      </c>
    </row>
    <row r="155" spans="2:5" x14ac:dyDescent="0.3">
      <c r="B155" s="129"/>
      <c r="C155" s="162"/>
      <c r="D155" s="158"/>
      <c r="E155" s="9">
        <f t="shared" si="7"/>
        <v>0</v>
      </c>
    </row>
    <row r="156" spans="2:5" x14ac:dyDescent="0.3">
      <c r="B156" s="128"/>
      <c r="C156" s="161"/>
      <c r="D156" s="157"/>
      <c r="E156" s="8">
        <f t="shared" si="7"/>
        <v>0</v>
      </c>
    </row>
    <row r="157" spans="2:5" x14ac:dyDescent="0.3">
      <c r="B157" s="129"/>
      <c r="C157" s="162"/>
      <c r="D157" s="158"/>
      <c r="E157" s="9">
        <f t="shared" si="7"/>
        <v>0</v>
      </c>
    </row>
    <row r="158" spans="2:5" x14ac:dyDescent="0.3">
      <c r="B158" s="128"/>
      <c r="C158" s="161"/>
      <c r="D158" s="157"/>
      <c r="E158" s="8">
        <f t="shared" si="7"/>
        <v>0</v>
      </c>
    </row>
    <row r="159" spans="2:5" x14ac:dyDescent="0.3">
      <c r="B159" s="129"/>
      <c r="C159" s="162"/>
      <c r="D159" s="158"/>
      <c r="E159" s="9">
        <f t="shared" si="7"/>
        <v>0</v>
      </c>
    </row>
    <row r="160" spans="2:5" ht="25.8" x14ac:dyDescent="0.3">
      <c r="B160" s="17"/>
      <c r="C160" s="163"/>
      <c r="D160" s="159" t="s">
        <v>2</v>
      </c>
      <c r="E160" s="19">
        <f>SUM(E150:E159)</f>
        <v>0</v>
      </c>
    </row>
    <row r="161" spans="2:5" x14ac:dyDescent="0.3">
      <c r="C161" s="1"/>
      <c r="D161" s="1"/>
    </row>
    <row r="162" spans="2:5" ht="25.8" x14ac:dyDescent="0.5">
      <c r="B162" s="96" t="s">
        <v>61</v>
      </c>
      <c r="C162" s="84"/>
      <c r="D162" s="84"/>
      <c r="E162" s="85"/>
    </row>
    <row r="163" spans="2:5" ht="25.8" x14ac:dyDescent="0.5">
      <c r="B163" s="97" t="s">
        <v>62</v>
      </c>
      <c r="C163" s="75"/>
      <c r="D163" s="75"/>
      <c r="E163" s="78"/>
    </row>
    <row r="164" spans="2:5" ht="25.8" x14ac:dyDescent="0.5">
      <c r="B164" s="98" t="s">
        <v>63</v>
      </c>
      <c r="C164" s="80"/>
      <c r="D164" s="80"/>
      <c r="E164" s="81"/>
    </row>
    <row r="165" spans="2:5" ht="72" x14ac:dyDescent="0.3">
      <c r="B165" s="74" t="s">
        <v>33</v>
      </c>
      <c r="C165" s="160" t="s">
        <v>106</v>
      </c>
      <c r="D165" s="65" t="s">
        <v>30</v>
      </c>
      <c r="E165" s="67" t="s">
        <v>31</v>
      </c>
    </row>
    <row r="166" spans="2:5" x14ac:dyDescent="0.3">
      <c r="B166" s="130"/>
      <c r="C166" s="61"/>
      <c r="D166" s="47"/>
      <c r="E166" s="8">
        <f>IF(D166&gt;8,8,D166)</f>
        <v>0</v>
      </c>
    </row>
    <row r="167" spans="2:5" x14ac:dyDescent="0.3">
      <c r="B167" s="131"/>
      <c r="C167" s="62"/>
      <c r="D167" s="48"/>
      <c r="E167" s="9">
        <f t="shared" ref="E167:E175" si="8">IF(D167&gt;8,8,D167)</f>
        <v>0</v>
      </c>
    </row>
    <row r="168" spans="2:5" x14ac:dyDescent="0.3">
      <c r="B168" s="130"/>
      <c r="C168" s="61"/>
      <c r="D168" s="47"/>
      <c r="E168" s="8">
        <f t="shared" si="8"/>
        <v>0</v>
      </c>
    </row>
    <row r="169" spans="2:5" x14ac:dyDescent="0.3">
      <c r="B169" s="131"/>
      <c r="C169" s="62"/>
      <c r="D169" s="48"/>
      <c r="E169" s="9">
        <f t="shared" si="8"/>
        <v>0</v>
      </c>
    </row>
    <row r="170" spans="2:5" x14ac:dyDescent="0.3">
      <c r="B170" s="130"/>
      <c r="C170" s="61"/>
      <c r="D170" s="47"/>
      <c r="E170" s="8">
        <f t="shared" si="8"/>
        <v>0</v>
      </c>
    </row>
    <row r="171" spans="2:5" x14ac:dyDescent="0.3">
      <c r="B171" s="131"/>
      <c r="C171" s="62"/>
      <c r="D171" s="48"/>
      <c r="E171" s="9">
        <f t="shared" si="8"/>
        <v>0</v>
      </c>
    </row>
    <row r="172" spans="2:5" x14ac:dyDescent="0.3">
      <c r="B172" s="130"/>
      <c r="C172" s="61"/>
      <c r="D172" s="47"/>
      <c r="E172" s="8">
        <f t="shared" si="8"/>
        <v>0</v>
      </c>
    </row>
    <row r="173" spans="2:5" x14ac:dyDescent="0.3">
      <c r="B173" s="131"/>
      <c r="C173" s="62"/>
      <c r="D173" s="48"/>
      <c r="E173" s="9">
        <f t="shared" si="8"/>
        <v>0</v>
      </c>
    </row>
    <row r="174" spans="2:5" x14ac:dyDescent="0.3">
      <c r="B174" s="128"/>
      <c r="C174" s="47"/>
      <c r="D174" s="47"/>
      <c r="E174" s="8">
        <f t="shared" si="8"/>
        <v>0</v>
      </c>
    </row>
    <row r="175" spans="2:5" x14ac:dyDescent="0.3">
      <c r="B175" s="129"/>
      <c r="C175" s="48"/>
      <c r="D175" s="48"/>
      <c r="E175" s="9">
        <f t="shared" si="8"/>
        <v>0</v>
      </c>
    </row>
    <row r="176" spans="2:5" ht="25.8" x14ac:dyDescent="0.3">
      <c r="B176" s="17"/>
      <c r="C176" s="20"/>
      <c r="D176" s="17" t="s">
        <v>2</v>
      </c>
      <c r="E176" s="19">
        <f>SUM(E166:E175)</f>
        <v>0</v>
      </c>
    </row>
    <row r="177" spans="2:5" x14ac:dyDescent="0.3">
      <c r="C177" s="1"/>
      <c r="D177" s="1"/>
    </row>
    <row r="178" spans="2:5" ht="25.8" x14ac:dyDescent="0.5">
      <c r="B178" s="96" t="s">
        <v>64</v>
      </c>
      <c r="C178" s="84"/>
      <c r="D178" s="84"/>
      <c r="E178" s="85"/>
    </row>
    <row r="179" spans="2:5" ht="25.8" x14ac:dyDescent="0.5">
      <c r="B179" s="97" t="s">
        <v>65</v>
      </c>
      <c r="C179" s="75"/>
      <c r="D179" s="75"/>
      <c r="E179" s="78"/>
    </row>
    <row r="180" spans="2:5" ht="25.8" x14ac:dyDescent="0.5">
      <c r="B180" s="97" t="s">
        <v>66</v>
      </c>
      <c r="C180" s="75"/>
      <c r="D180" s="75"/>
      <c r="E180" s="78"/>
    </row>
    <row r="181" spans="2:5" ht="25.8" x14ac:dyDescent="0.5">
      <c r="B181" s="98" t="s">
        <v>67</v>
      </c>
      <c r="C181" s="80"/>
      <c r="D181" s="80"/>
      <c r="E181" s="81"/>
    </row>
    <row r="182" spans="2:5" ht="72" x14ac:dyDescent="0.3">
      <c r="B182" s="74" t="s">
        <v>33</v>
      </c>
      <c r="C182" s="160" t="s">
        <v>106</v>
      </c>
      <c r="D182" s="65" t="s">
        <v>30</v>
      </c>
      <c r="E182" s="67" t="s">
        <v>31</v>
      </c>
    </row>
    <row r="183" spans="2:5" x14ac:dyDescent="0.3">
      <c r="B183" s="128"/>
      <c r="C183" s="51"/>
      <c r="D183" s="47"/>
      <c r="E183" s="8">
        <f t="shared" ref="E183:E192" si="9">IF(D183&gt;12,12,D183)</f>
        <v>0</v>
      </c>
    </row>
    <row r="184" spans="2:5" x14ac:dyDescent="0.3">
      <c r="B184" s="129"/>
      <c r="C184" s="52"/>
      <c r="D184" s="48"/>
      <c r="E184" s="9">
        <f t="shared" si="9"/>
        <v>0</v>
      </c>
    </row>
    <row r="185" spans="2:5" x14ac:dyDescent="0.3">
      <c r="B185" s="128"/>
      <c r="C185" s="51"/>
      <c r="D185" s="47"/>
      <c r="E185" s="8">
        <f t="shared" si="9"/>
        <v>0</v>
      </c>
    </row>
    <row r="186" spans="2:5" x14ac:dyDescent="0.3">
      <c r="B186" s="129"/>
      <c r="C186" s="52"/>
      <c r="D186" s="48"/>
      <c r="E186" s="9">
        <f t="shared" si="9"/>
        <v>0</v>
      </c>
    </row>
    <row r="187" spans="2:5" x14ac:dyDescent="0.3">
      <c r="B187" s="128"/>
      <c r="C187" s="51"/>
      <c r="D187" s="47"/>
      <c r="E187" s="8">
        <f t="shared" si="9"/>
        <v>0</v>
      </c>
    </row>
    <row r="188" spans="2:5" x14ac:dyDescent="0.3">
      <c r="B188" s="129"/>
      <c r="C188" s="52"/>
      <c r="D188" s="48"/>
      <c r="E188" s="9">
        <f t="shared" si="9"/>
        <v>0</v>
      </c>
    </row>
    <row r="189" spans="2:5" x14ac:dyDescent="0.3">
      <c r="B189" s="128"/>
      <c r="C189" s="51"/>
      <c r="D189" s="47"/>
      <c r="E189" s="8">
        <f t="shared" si="9"/>
        <v>0</v>
      </c>
    </row>
    <row r="190" spans="2:5" x14ac:dyDescent="0.3">
      <c r="B190" s="129"/>
      <c r="C190" s="52"/>
      <c r="D190" s="48"/>
      <c r="E190" s="9">
        <f t="shared" si="9"/>
        <v>0</v>
      </c>
    </row>
    <row r="191" spans="2:5" x14ac:dyDescent="0.3">
      <c r="B191" s="128"/>
      <c r="C191" s="51"/>
      <c r="D191" s="47"/>
      <c r="E191" s="8">
        <f t="shared" si="9"/>
        <v>0</v>
      </c>
    </row>
    <row r="192" spans="2:5" x14ac:dyDescent="0.3">
      <c r="B192" s="129"/>
      <c r="C192" s="52"/>
      <c r="D192" s="48"/>
      <c r="E192" s="9">
        <f t="shared" si="9"/>
        <v>0</v>
      </c>
    </row>
    <row r="193" spans="2:6" ht="25.8" x14ac:dyDescent="0.3">
      <c r="B193" s="17"/>
      <c r="C193" s="21"/>
      <c r="D193" s="17" t="s">
        <v>2</v>
      </c>
      <c r="E193" s="19" cm="1">
        <f t="array" ref="E193">SUM(IF(E183:E192="",0,IF(E183:E192&gt;12,12,E183:E192)))</f>
        <v>0</v>
      </c>
    </row>
    <row r="194" spans="2:6" x14ac:dyDescent="0.3">
      <c r="C194" s="1"/>
      <c r="D194" s="1"/>
    </row>
    <row r="195" spans="2:6" ht="25.8" x14ac:dyDescent="0.5">
      <c r="B195" s="109" t="s">
        <v>68</v>
      </c>
      <c r="C195" s="110"/>
      <c r="D195" s="110"/>
      <c r="E195" s="110"/>
      <c r="F195" s="111"/>
    </row>
    <row r="196" spans="2:6" ht="25.8" x14ac:dyDescent="0.5">
      <c r="B196" s="112" t="s">
        <v>69</v>
      </c>
      <c r="C196" s="175"/>
      <c r="D196" s="175"/>
      <c r="E196" s="175"/>
      <c r="F196" s="113"/>
    </row>
    <row r="197" spans="2:6" ht="25.8" x14ac:dyDescent="0.5">
      <c r="B197" s="114" t="s">
        <v>70</v>
      </c>
      <c r="C197" s="115"/>
      <c r="D197" s="115"/>
      <c r="E197" s="115"/>
      <c r="F197" s="116"/>
    </row>
    <row r="198" spans="2:6" ht="72" x14ac:dyDescent="0.3">
      <c r="B198" s="176" t="s">
        <v>33</v>
      </c>
      <c r="C198" s="177"/>
      <c r="D198" s="173" t="s">
        <v>106</v>
      </c>
      <c r="E198" s="108" t="s">
        <v>15</v>
      </c>
      <c r="F198" s="174" t="s">
        <v>19</v>
      </c>
    </row>
    <row r="199" spans="2:6" x14ac:dyDescent="0.3">
      <c r="B199" s="143"/>
      <c r="C199" s="190"/>
      <c r="D199" s="171"/>
      <c r="E199" s="157"/>
      <c r="F199" s="122">
        <f>IF(E199&lt;1,0,IF(AND(E199&gt;=1,E199&lt;8),1,2))</f>
        <v>0</v>
      </c>
    </row>
    <row r="200" spans="2:6" x14ac:dyDescent="0.3">
      <c r="B200" s="133"/>
      <c r="C200" s="191"/>
      <c r="D200" s="162"/>
      <c r="E200" s="158"/>
      <c r="F200" s="123">
        <f t="shared" ref="F200:F214" si="10">IF(E200&lt;1,0,IF(AND(E200&gt;=1,E200&lt;8),1,2))</f>
        <v>0</v>
      </c>
    </row>
    <row r="201" spans="2:6" x14ac:dyDescent="0.3">
      <c r="B201" s="143"/>
      <c r="C201" s="190"/>
      <c r="D201" s="171"/>
      <c r="E201" s="157"/>
      <c r="F201" s="122">
        <f t="shared" si="10"/>
        <v>0</v>
      </c>
    </row>
    <row r="202" spans="2:6" x14ac:dyDescent="0.3">
      <c r="B202" s="133"/>
      <c r="C202" s="191"/>
      <c r="D202" s="162"/>
      <c r="E202" s="158"/>
      <c r="F202" s="123">
        <f t="shared" si="10"/>
        <v>0</v>
      </c>
    </row>
    <row r="203" spans="2:6" x14ac:dyDescent="0.3">
      <c r="B203" s="143"/>
      <c r="C203" s="190"/>
      <c r="D203" s="171"/>
      <c r="E203" s="157"/>
      <c r="F203" s="122">
        <f t="shared" si="10"/>
        <v>0</v>
      </c>
    </row>
    <row r="204" spans="2:6" x14ac:dyDescent="0.3">
      <c r="B204" s="133"/>
      <c r="C204" s="191"/>
      <c r="D204" s="162"/>
      <c r="E204" s="158"/>
      <c r="F204" s="123">
        <f t="shared" si="10"/>
        <v>0</v>
      </c>
    </row>
    <row r="205" spans="2:6" x14ac:dyDescent="0.3">
      <c r="B205" s="143"/>
      <c r="C205" s="190"/>
      <c r="D205" s="171"/>
      <c r="E205" s="157"/>
      <c r="F205" s="122">
        <f t="shared" si="10"/>
        <v>0</v>
      </c>
    </row>
    <row r="206" spans="2:6" x14ac:dyDescent="0.3">
      <c r="B206" s="133"/>
      <c r="C206" s="191"/>
      <c r="D206" s="162"/>
      <c r="E206" s="158"/>
      <c r="F206" s="123">
        <f t="shared" si="10"/>
        <v>0</v>
      </c>
    </row>
    <row r="207" spans="2:6" x14ac:dyDescent="0.3">
      <c r="B207" s="143"/>
      <c r="C207" s="190"/>
      <c r="D207" s="171"/>
      <c r="E207" s="157"/>
      <c r="F207" s="122">
        <f t="shared" si="10"/>
        <v>0</v>
      </c>
    </row>
    <row r="208" spans="2:6" x14ac:dyDescent="0.3">
      <c r="B208" s="133"/>
      <c r="C208" s="191"/>
      <c r="D208" s="162"/>
      <c r="E208" s="158"/>
      <c r="F208" s="123">
        <f t="shared" si="10"/>
        <v>0</v>
      </c>
    </row>
    <row r="209" spans="2:6" x14ac:dyDescent="0.3">
      <c r="B209" s="143"/>
      <c r="C209" s="190"/>
      <c r="D209" s="171"/>
      <c r="E209" s="157"/>
      <c r="F209" s="122">
        <f t="shared" si="10"/>
        <v>0</v>
      </c>
    </row>
    <row r="210" spans="2:6" x14ac:dyDescent="0.3">
      <c r="B210" s="133"/>
      <c r="C210" s="191"/>
      <c r="D210" s="162"/>
      <c r="E210" s="158"/>
      <c r="F210" s="123">
        <f t="shared" si="10"/>
        <v>0</v>
      </c>
    </row>
    <row r="211" spans="2:6" x14ac:dyDescent="0.3">
      <c r="B211" s="143"/>
      <c r="C211" s="190"/>
      <c r="D211" s="171"/>
      <c r="E211" s="157"/>
      <c r="F211" s="122">
        <f t="shared" si="10"/>
        <v>0</v>
      </c>
    </row>
    <row r="212" spans="2:6" x14ac:dyDescent="0.3">
      <c r="B212" s="133"/>
      <c r="C212" s="191"/>
      <c r="D212" s="162"/>
      <c r="E212" s="158"/>
      <c r="F212" s="123">
        <f t="shared" si="10"/>
        <v>0</v>
      </c>
    </row>
    <row r="213" spans="2:6" x14ac:dyDescent="0.3">
      <c r="B213" s="143"/>
      <c r="C213" s="190"/>
      <c r="D213" s="171"/>
      <c r="E213" s="157"/>
      <c r="F213" s="122">
        <f t="shared" si="10"/>
        <v>0</v>
      </c>
    </row>
    <row r="214" spans="2:6" x14ac:dyDescent="0.3">
      <c r="B214" s="133"/>
      <c r="C214" s="191"/>
      <c r="D214" s="162"/>
      <c r="E214" s="158"/>
      <c r="F214" s="123">
        <f t="shared" si="10"/>
        <v>0</v>
      </c>
    </row>
    <row r="215" spans="2:6" ht="25.8" customHeight="1" x14ac:dyDescent="0.5">
      <c r="B215" s="117" t="s">
        <v>14</v>
      </c>
      <c r="C215" s="118"/>
      <c r="D215" s="165"/>
      <c r="E215" s="166"/>
      <c r="F215" s="166"/>
    </row>
    <row r="216" spans="2:6" ht="86.4" x14ac:dyDescent="0.3">
      <c r="B216" s="66" t="s">
        <v>33</v>
      </c>
      <c r="C216" s="164" t="s">
        <v>106</v>
      </c>
      <c r="D216" s="169" t="s">
        <v>16</v>
      </c>
      <c r="E216" s="169" t="s">
        <v>30</v>
      </c>
      <c r="F216" s="169" t="s">
        <v>31</v>
      </c>
    </row>
    <row r="217" spans="2:6" x14ac:dyDescent="0.3">
      <c r="B217" s="137"/>
      <c r="C217" s="137"/>
      <c r="D217" s="167" t="s">
        <v>8</v>
      </c>
      <c r="E217" s="167"/>
      <c r="F217" s="168">
        <f t="shared" ref="F217:F232" si="11">IF(OR(D217="Selecione",D217=""),0,IF(D217="Online",E217*0.2,E217*0.5))</f>
        <v>0</v>
      </c>
    </row>
    <row r="218" spans="2:6" x14ac:dyDescent="0.3">
      <c r="B218" s="138"/>
      <c r="C218" s="138"/>
      <c r="D218" s="7" t="s">
        <v>8</v>
      </c>
      <c r="E218" s="7"/>
      <c r="F218" s="125">
        <f t="shared" si="11"/>
        <v>0</v>
      </c>
    </row>
    <row r="219" spans="2:6" x14ac:dyDescent="0.3">
      <c r="B219" s="92"/>
      <c r="C219" s="92"/>
      <c r="D219" s="6" t="s">
        <v>8</v>
      </c>
      <c r="E219" s="6"/>
      <c r="F219" s="124">
        <f t="shared" si="11"/>
        <v>0</v>
      </c>
    </row>
    <row r="220" spans="2:6" x14ac:dyDescent="0.3">
      <c r="B220" s="138"/>
      <c r="C220" s="138"/>
      <c r="D220" s="7" t="s">
        <v>8</v>
      </c>
      <c r="E220" s="7"/>
      <c r="F220" s="125">
        <f t="shared" si="11"/>
        <v>0</v>
      </c>
    </row>
    <row r="221" spans="2:6" x14ac:dyDescent="0.3">
      <c r="B221" s="137"/>
      <c r="C221" s="137"/>
      <c r="D221" s="6" t="s">
        <v>8</v>
      </c>
      <c r="E221" s="6"/>
      <c r="F221" s="124">
        <f t="shared" si="11"/>
        <v>0</v>
      </c>
    </row>
    <row r="222" spans="2:6" x14ac:dyDescent="0.3">
      <c r="B222" s="138"/>
      <c r="C222" s="138"/>
      <c r="D222" s="7" t="s">
        <v>8</v>
      </c>
      <c r="E222" s="7"/>
      <c r="F222" s="125">
        <f t="shared" si="11"/>
        <v>0</v>
      </c>
    </row>
    <row r="223" spans="2:6" x14ac:dyDescent="0.3">
      <c r="B223" s="137"/>
      <c r="C223" s="137"/>
      <c r="D223" s="6" t="s">
        <v>8</v>
      </c>
      <c r="E223" s="6"/>
      <c r="F223" s="124">
        <f t="shared" si="11"/>
        <v>0</v>
      </c>
    </row>
    <row r="224" spans="2:6" x14ac:dyDescent="0.3">
      <c r="B224" s="138"/>
      <c r="C224" s="138"/>
      <c r="D224" s="7" t="s">
        <v>8</v>
      </c>
      <c r="E224" s="7"/>
      <c r="F224" s="125">
        <f t="shared" si="11"/>
        <v>0</v>
      </c>
    </row>
    <row r="225" spans="2:6" x14ac:dyDescent="0.3">
      <c r="B225" s="137"/>
      <c r="C225" s="137"/>
      <c r="D225" s="6" t="s">
        <v>8</v>
      </c>
      <c r="E225" s="6"/>
      <c r="F225" s="124">
        <f t="shared" si="11"/>
        <v>0</v>
      </c>
    </row>
    <row r="226" spans="2:6" x14ac:dyDescent="0.3">
      <c r="B226" s="138"/>
      <c r="C226" s="138"/>
      <c r="D226" s="7" t="s">
        <v>8</v>
      </c>
      <c r="E226" s="7"/>
      <c r="F226" s="125">
        <f t="shared" si="11"/>
        <v>0</v>
      </c>
    </row>
    <row r="227" spans="2:6" x14ac:dyDescent="0.3">
      <c r="B227" s="137"/>
      <c r="C227" s="137"/>
      <c r="D227" s="6" t="s">
        <v>8</v>
      </c>
      <c r="E227" s="6"/>
      <c r="F227" s="124">
        <f t="shared" si="11"/>
        <v>0</v>
      </c>
    </row>
    <row r="228" spans="2:6" x14ac:dyDescent="0.3">
      <c r="B228" s="138"/>
      <c r="C228" s="138"/>
      <c r="D228" s="7" t="s">
        <v>8</v>
      </c>
      <c r="E228" s="7"/>
      <c r="F228" s="125">
        <f t="shared" si="11"/>
        <v>0</v>
      </c>
    </row>
    <row r="229" spans="2:6" x14ac:dyDescent="0.3">
      <c r="B229" s="137"/>
      <c r="C229" s="137"/>
      <c r="D229" s="6" t="s">
        <v>8</v>
      </c>
      <c r="E229" s="6"/>
      <c r="F229" s="124">
        <f t="shared" si="11"/>
        <v>0</v>
      </c>
    </row>
    <row r="230" spans="2:6" x14ac:dyDescent="0.3">
      <c r="B230" s="138"/>
      <c r="C230" s="138"/>
      <c r="D230" s="7" t="s">
        <v>8</v>
      </c>
      <c r="E230" s="7"/>
      <c r="F230" s="125">
        <f t="shared" si="11"/>
        <v>0</v>
      </c>
    </row>
    <row r="231" spans="2:6" x14ac:dyDescent="0.3">
      <c r="B231" s="139"/>
      <c r="C231" s="139"/>
      <c r="D231" s="6" t="s">
        <v>8</v>
      </c>
      <c r="E231" s="6"/>
      <c r="F231" s="124">
        <f t="shared" si="11"/>
        <v>0</v>
      </c>
    </row>
    <row r="232" spans="2:6" x14ac:dyDescent="0.3">
      <c r="B232" s="140"/>
      <c r="C232" s="140"/>
      <c r="D232" s="7" t="s">
        <v>8</v>
      </c>
      <c r="E232" s="70"/>
      <c r="F232" s="125">
        <f t="shared" si="11"/>
        <v>0</v>
      </c>
    </row>
    <row r="233" spans="2:6" ht="25.8" customHeight="1" x14ac:dyDescent="0.5">
      <c r="B233" s="117" t="s">
        <v>13</v>
      </c>
      <c r="C233" s="118"/>
      <c r="D233" s="119"/>
      <c r="E233" s="126"/>
      <c r="F233" s="126"/>
    </row>
    <row r="234" spans="2:6" ht="72" x14ac:dyDescent="0.3">
      <c r="B234" s="176" t="s">
        <v>33</v>
      </c>
      <c r="C234" s="177"/>
      <c r="D234" s="184" t="s">
        <v>106</v>
      </c>
      <c r="E234" s="187"/>
      <c r="F234" s="127" t="s">
        <v>19</v>
      </c>
    </row>
    <row r="235" spans="2:6" x14ac:dyDescent="0.3">
      <c r="B235" s="141"/>
      <c r="C235" s="178"/>
      <c r="D235" s="185"/>
      <c r="E235" s="188"/>
      <c r="F235" s="168">
        <f>IF(ISBLANK(B235),0,4)</f>
        <v>0</v>
      </c>
    </row>
    <row r="236" spans="2:6" x14ac:dyDescent="0.3">
      <c r="B236" s="133"/>
      <c r="C236" s="179"/>
      <c r="D236" s="186"/>
      <c r="E236" s="189"/>
      <c r="F236" s="125">
        <f t="shared" ref="F236:F246" si="12">IF(ISBLANK(B236),0,4)</f>
        <v>0</v>
      </c>
    </row>
    <row r="237" spans="2:6" x14ac:dyDescent="0.3">
      <c r="B237" s="142"/>
      <c r="C237" s="180"/>
      <c r="D237" s="185"/>
      <c r="E237" s="188"/>
      <c r="F237" s="124">
        <f t="shared" si="12"/>
        <v>0</v>
      </c>
    </row>
    <row r="238" spans="2:6" x14ac:dyDescent="0.3">
      <c r="B238" s="133"/>
      <c r="C238" s="179"/>
      <c r="D238" s="186"/>
      <c r="E238" s="189"/>
      <c r="F238" s="125">
        <f t="shared" si="12"/>
        <v>0</v>
      </c>
    </row>
    <row r="239" spans="2:6" x14ac:dyDescent="0.3">
      <c r="B239" s="143"/>
      <c r="C239" s="181"/>
      <c r="D239" s="185"/>
      <c r="E239" s="188"/>
      <c r="F239" s="124">
        <f t="shared" si="12"/>
        <v>0</v>
      </c>
    </row>
    <row r="240" spans="2:6" x14ac:dyDescent="0.3">
      <c r="B240" s="135"/>
      <c r="C240" s="182"/>
      <c r="D240" s="186"/>
      <c r="E240" s="189"/>
      <c r="F240" s="125">
        <f t="shared" si="12"/>
        <v>0</v>
      </c>
    </row>
    <row r="241" spans="2:6" x14ac:dyDescent="0.3">
      <c r="B241" s="143"/>
      <c r="C241" s="181"/>
      <c r="D241" s="185"/>
      <c r="E241" s="188"/>
      <c r="F241" s="124">
        <f t="shared" si="12"/>
        <v>0</v>
      </c>
    </row>
    <row r="242" spans="2:6" x14ac:dyDescent="0.3">
      <c r="B242" s="133"/>
      <c r="C242" s="179"/>
      <c r="D242" s="186"/>
      <c r="E242" s="189"/>
      <c r="F242" s="125">
        <f t="shared" si="12"/>
        <v>0</v>
      </c>
    </row>
    <row r="243" spans="2:6" x14ac:dyDescent="0.3">
      <c r="B243" s="143"/>
      <c r="C243" s="181"/>
      <c r="D243" s="185"/>
      <c r="E243" s="188"/>
      <c r="F243" s="124">
        <f t="shared" si="12"/>
        <v>0</v>
      </c>
    </row>
    <row r="244" spans="2:6" x14ac:dyDescent="0.3">
      <c r="B244" s="133"/>
      <c r="C244" s="179"/>
      <c r="D244" s="186"/>
      <c r="E244" s="189"/>
      <c r="F244" s="125">
        <f t="shared" si="12"/>
        <v>0</v>
      </c>
    </row>
    <row r="245" spans="2:6" x14ac:dyDescent="0.3">
      <c r="B245" s="143"/>
      <c r="C245" s="181"/>
      <c r="D245" s="185"/>
      <c r="E245" s="188"/>
      <c r="F245" s="124">
        <f t="shared" si="12"/>
        <v>0</v>
      </c>
    </row>
    <row r="246" spans="2:6" x14ac:dyDescent="0.3">
      <c r="B246" s="133"/>
      <c r="C246" s="179"/>
      <c r="D246" s="186"/>
      <c r="E246" s="189"/>
      <c r="F246" s="125">
        <f t="shared" si="12"/>
        <v>0</v>
      </c>
    </row>
    <row r="247" spans="2:6" ht="25.8" x14ac:dyDescent="0.3">
      <c r="B247" s="121"/>
      <c r="C247" s="183"/>
      <c r="D247" s="120"/>
      <c r="E247" s="120" t="s">
        <v>2</v>
      </c>
      <c r="F247" s="107" t="str">
        <f>IF(OR($C$4="Selecione",$C$4=""),"-",MIN(SUM(F199:F214,F217:F232,F235:F246),IF($C$4="Mestrado",8,16)))</f>
        <v>-</v>
      </c>
    </row>
    <row r="248" spans="2:6" x14ac:dyDescent="0.3">
      <c r="C248" s="1"/>
      <c r="D248" s="1"/>
    </row>
    <row r="249" spans="2:6" ht="25.8" x14ac:dyDescent="0.5">
      <c r="B249" s="192" t="s">
        <v>12</v>
      </c>
      <c r="C249" s="193"/>
      <c r="D249" s="193"/>
      <c r="E249" s="193"/>
    </row>
    <row r="250" spans="2:6" ht="25.8" x14ac:dyDescent="0.5">
      <c r="B250" s="33"/>
      <c r="C250" s="33" t="s">
        <v>2</v>
      </c>
      <c r="D250" s="26" t="str">
        <f>IF(OR($C$4="Selecione",$C$4=""),"-",IF(SUM(E271,E287,E306,D325,D341,E358,D379,E394,E416)&lt;IF($C$4="Mestrado",16,32),0,SUM(E271,E287,E306,D325,D341,E358,D379,E394,E416)))</f>
        <v>-</v>
      </c>
      <c r="E250" s="59" t="s">
        <v>3</v>
      </c>
    </row>
    <row r="251" spans="2:6" ht="25.8" x14ac:dyDescent="0.5">
      <c r="B251" s="33"/>
      <c r="C251" s="33" t="s">
        <v>4</v>
      </c>
      <c r="D251" s="26" t="str">
        <f>IF(OR($C$4="Selecione",$C$4=""),"-",MAX(0,IF(AND($C$4="Mestrado"),16-SUM(E271,E287,E306,D325,D341,E358,D379,E394,E416),32-SUM(E271,E287,E306,D325,D341,E358,D379,E394,E416))))</f>
        <v>-</v>
      </c>
      <c r="E251" s="59" t="s">
        <v>3</v>
      </c>
    </row>
    <row r="252" spans="2:6" ht="25.8" x14ac:dyDescent="0.5">
      <c r="B252" s="96" t="s">
        <v>71</v>
      </c>
      <c r="C252" s="84"/>
      <c r="D252" s="85"/>
      <c r="E252" s="85"/>
    </row>
    <row r="253" spans="2:6" ht="25.8" x14ac:dyDescent="0.5">
      <c r="B253" s="97" t="s">
        <v>72</v>
      </c>
      <c r="C253" s="75"/>
      <c r="D253" s="78"/>
      <c r="E253" s="78"/>
    </row>
    <row r="254" spans="2:6" ht="25.8" x14ac:dyDescent="0.5">
      <c r="B254" s="97" t="s">
        <v>73</v>
      </c>
      <c r="C254" s="75"/>
      <c r="D254" s="78"/>
      <c r="E254" s="78"/>
    </row>
    <row r="255" spans="2:6" ht="25.8" x14ac:dyDescent="0.5">
      <c r="B255" s="97" t="s">
        <v>74</v>
      </c>
      <c r="C255" s="75"/>
      <c r="D255" s="78"/>
      <c r="E255" s="78"/>
    </row>
    <row r="256" spans="2:6" ht="25.8" x14ac:dyDescent="0.5">
      <c r="B256" s="97" t="s">
        <v>75</v>
      </c>
      <c r="C256" s="75"/>
      <c r="D256" s="78"/>
      <c r="E256" s="78"/>
    </row>
    <row r="257" spans="2:5" ht="25.8" x14ac:dyDescent="0.5">
      <c r="B257" s="98" t="s">
        <v>76</v>
      </c>
      <c r="C257" s="80"/>
      <c r="D257" s="81"/>
      <c r="E257" s="81"/>
    </row>
    <row r="258" spans="2:5" ht="72" x14ac:dyDescent="0.3">
      <c r="B258" s="86" t="s">
        <v>33</v>
      </c>
      <c r="C258" s="153" t="s">
        <v>106</v>
      </c>
      <c r="D258" s="65" t="s">
        <v>30</v>
      </c>
      <c r="E258" s="67" t="s">
        <v>32</v>
      </c>
    </row>
    <row r="259" spans="2:5" x14ac:dyDescent="0.3">
      <c r="B259" s="144"/>
      <c r="C259" s="144"/>
      <c r="D259" s="54" t="s">
        <v>8</v>
      </c>
      <c r="E259" s="22">
        <f>IF(OR(D259="Selecione",D259=""),0,IF(D259="Premiação Recebida em evento Nacional",4,IF(D259="Artigo, coforme indicado neste cabeçalho",16,8)))</f>
        <v>0</v>
      </c>
    </row>
    <row r="260" spans="2:5" x14ac:dyDescent="0.3">
      <c r="B260" s="145"/>
      <c r="C260" s="145"/>
      <c r="D260" s="55" t="s">
        <v>8</v>
      </c>
      <c r="E260" s="23">
        <f t="shared" ref="E260:E270" si="13">IF(OR(D260="Selecione",D260=""),0,IF(D260="Premiação Recebida em evento Nacional",4,IF(D260="Artigo, coforme indicado neste cabeçalho",16,8)))</f>
        <v>0</v>
      </c>
    </row>
    <row r="261" spans="2:5" x14ac:dyDescent="0.3">
      <c r="B261" s="144"/>
      <c r="C261" s="144"/>
      <c r="D261" s="54" t="s">
        <v>8</v>
      </c>
      <c r="E261" s="22">
        <f t="shared" si="13"/>
        <v>0</v>
      </c>
    </row>
    <row r="262" spans="2:5" x14ac:dyDescent="0.3">
      <c r="B262" s="145"/>
      <c r="C262" s="145"/>
      <c r="D262" s="55" t="s">
        <v>8</v>
      </c>
      <c r="E262" s="23">
        <f t="shared" si="13"/>
        <v>0</v>
      </c>
    </row>
    <row r="263" spans="2:5" x14ac:dyDescent="0.3">
      <c r="B263" s="144"/>
      <c r="C263" s="144"/>
      <c r="D263" s="54" t="s">
        <v>8</v>
      </c>
      <c r="E263" s="22">
        <f t="shared" si="13"/>
        <v>0</v>
      </c>
    </row>
    <row r="264" spans="2:5" x14ac:dyDescent="0.3">
      <c r="B264" s="145"/>
      <c r="C264" s="145"/>
      <c r="D264" s="55" t="s">
        <v>8</v>
      </c>
      <c r="E264" s="23">
        <f t="shared" si="13"/>
        <v>0</v>
      </c>
    </row>
    <row r="265" spans="2:5" x14ac:dyDescent="0.3">
      <c r="B265" s="144"/>
      <c r="C265" s="144"/>
      <c r="D265" s="54" t="s">
        <v>8</v>
      </c>
      <c r="E265" s="22">
        <f t="shared" si="13"/>
        <v>0</v>
      </c>
    </row>
    <row r="266" spans="2:5" x14ac:dyDescent="0.3">
      <c r="B266" s="145"/>
      <c r="C266" s="145"/>
      <c r="D266" s="55" t="s">
        <v>8</v>
      </c>
      <c r="E266" s="23">
        <f t="shared" si="13"/>
        <v>0</v>
      </c>
    </row>
    <row r="267" spans="2:5" x14ac:dyDescent="0.3">
      <c r="B267" s="144"/>
      <c r="C267" s="144"/>
      <c r="D267" s="54" t="s">
        <v>8</v>
      </c>
      <c r="E267" s="22">
        <f t="shared" si="13"/>
        <v>0</v>
      </c>
    </row>
    <row r="268" spans="2:5" x14ac:dyDescent="0.3">
      <c r="B268" s="145"/>
      <c r="C268" s="145"/>
      <c r="D268" s="55" t="s">
        <v>8</v>
      </c>
      <c r="E268" s="23">
        <f t="shared" si="13"/>
        <v>0</v>
      </c>
    </row>
    <row r="269" spans="2:5" x14ac:dyDescent="0.3">
      <c r="B269" s="144"/>
      <c r="C269" s="144"/>
      <c r="D269" s="54" t="s">
        <v>8</v>
      </c>
      <c r="E269" s="22">
        <f t="shared" si="13"/>
        <v>0</v>
      </c>
    </row>
    <row r="270" spans="2:5" x14ac:dyDescent="0.3">
      <c r="B270" s="145"/>
      <c r="C270" s="145"/>
      <c r="D270" s="55" t="s">
        <v>8</v>
      </c>
      <c r="E270" s="23">
        <f t="shared" si="13"/>
        <v>0</v>
      </c>
    </row>
    <row r="271" spans="2:5" ht="25.8" x14ac:dyDescent="0.3">
      <c r="B271" s="24"/>
      <c r="C271" s="17" t="s">
        <v>2</v>
      </c>
      <c r="D271" s="17" t="s">
        <v>2</v>
      </c>
      <c r="E271" s="25">
        <f>SUM(E259:E270)</f>
        <v>0</v>
      </c>
    </row>
    <row r="272" spans="2:5" x14ac:dyDescent="0.3">
      <c r="C272" s="1"/>
      <c r="D272" s="1"/>
    </row>
    <row r="273" spans="2:5" ht="25.8" x14ac:dyDescent="0.5">
      <c r="B273" s="96" t="s">
        <v>77</v>
      </c>
      <c r="C273" s="84"/>
      <c r="D273" s="84"/>
      <c r="E273" s="85"/>
    </row>
    <row r="274" spans="2:5" ht="25.8" x14ac:dyDescent="0.5">
      <c r="B274" s="97" t="s">
        <v>78</v>
      </c>
      <c r="C274" s="75"/>
      <c r="D274" s="75"/>
      <c r="E274" s="78"/>
    </row>
    <row r="275" spans="2:5" ht="25.8" x14ac:dyDescent="0.5">
      <c r="B275" s="98" t="s">
        <v>79</v>
      </c>
      <c r="C275" s="80"/>
      <c r="D275" s="80"/>
      <c r="E275" s="81"/>
    </row>
    <row r="276" spans="2:5" ht="72" x14ac:dyDescent="0.3">
      <c r="B276" s="65" t="s">
        <v>33</v>
      </c>
      <c r="C276" s="153" t="s">
        <v>106</v>
      </c>
      <c r="D276" s="65" t="s">
        <v>30</v>
      </c>
      <c r="E276" s="67" t="s">
        <v>31</v>
      </c>
    </row>
    <row r="277" spans="2:5" x14ac:dyDescent="0.3">
      <c r="B277" s="130"/>
      <c r="C277" s="61"/>
      <c r="D277" s="49"/>
      <c r="E277" s="15">
        <f>IF(D277&gt;12,12,D277)</f>
        <v>0</v>
      </c>
    </row>
    <row r="278" spans="2:5" x14ac:dyDescent="0.3">
      <c r="B278" s="131"/>
      <c r="C278" s="62"/>
      <c r="D278" s="50"/>
      <c r="E278" s="16">
        <f t="shared" ref="E278:E286" si="14">IF(D278&gt;12,12,D278)</f>
        <v>0</v>
      </c>
    </row>
    <row r="279" spans="2:5" x14ac:dyDescent="0.3">
      <c r="B279" s="130"/>
      <c r="C279" s="61"/>
      <c r="D279" s="49"/>
      <c r="E279" s="15">
        <f t="shared" si="14"/>
        <v>0</v>
      </c>
    </row>
    <row r="280" spans="2:5" x14ac:dyDescent="0.3">
      <c r="B280" s="131"/>
      <c r="C280" s="62"/>
      <c r="D280" s="50"/>
      <c r="E280" s="16">
        <f t="shared" si="14"/>
        <v>0</v>
      </c>
    </row>
    <row r="281" spans="2:5" x14ac:dyDescent="0.3">
      <c r="B281" s="130"/>
      <c r="C281" s="61"/>
      <c r="D281" s="49"/>
      <c r="E281" s="15">
        <f t="shared" si="14"/>
        <v>0</v>
      </c>
    </row>
    <row r="282" spans="2:5" x14ac:dyDescent="0.3">
      <c r="B282" s="131"/>
      <c r="C282" s="62"/>
      <c r="D282" s="50"/>
      <c r="E282" s="16">
        <f t="shared" si="14"/>
        <v>0</v>
      </c>
    </row>
    <row r="283" spans="2:5" x14ac:dyDescent="0.3">
      <c r="B283" s="130"/>
      <c r="C283" s="61"/>
      <c r="D283" s="49"/>
      <c r="E283" s="15">
        <f t="shared" si="14"/>
        <v>0</v>
      </c>
    </row>
    <row r="284" spans="2:5" x14ac:dyDescent="0.3">
      <c r="B284" s="131"/>
      <c r="C284" s="62"/>
      <c r="D284" s="50"/>
      <c r="E284" s="16">
        <f t="shared" si="14"/>
        <v>0</v>
      </c>
    </row>
    <row r="285" spans="2:5" x14ac:dyDescent="0.3">
      <c r="B285" s="130"/>
      <c r="C285" s="61"/>
      <c r="D285" s="49"/>
      <c r="E285" s="15">
        <f t="shared" si="14"/>
        <v>0</v>
      </c>
    </row>
    <row r="286" spans="2:5" x14ac:dyDescent="0.3">
      <c r="B286" s="131"/>
      <c r="C286" s="62"/>
      <c r="D286" s="50"/>
      <c r="E286" s="16">
        <f t="shared" si="14"/>
        <v>0</v>
      </c>
    </row>
    <row r="287" spans="2:5" ht="25.8" x14ac:dyDescent="0.3">
      <c r="B287" s="17"/>
      <c r="C287" s="18"/>
      <c r="D287" s="17" t="s">
        <v>2</v>
      </c>
      <c r="E287" s="19">
        <f>SUM(E277:E286)</f>
        <v>0</v>
      </c>
    </row>
    <row r="288" spans="2:5" x14ac:dyDescent="0.3">
      <c r="C288" s="1"/>
      <c r="D288" s="1"/>
    </row>
    <row r="289" spans="2:5" ht="25.8" x14ac:dyDescent="0.5">
      <c r="B289" s="96" t="s">
        <v>80</v>
      </c>
      <c r="C289" s="84"/>
      <c r="D289" s="84"/>
      <c r="E289" s="85"/>
    </row>
    <row r="290" spans="2:5" ht="25.8" x14ac:dyDescent="0.5">
      <c r="B290" s="97" t="s">
        <v>81</v>
      </c>
      <c r="C290" s="75"/>
      <c r="D290" s="75"/>
      <c r="E290" s="78"/>
    </row>
    <row r="291" spans="2:5" ht="25.8" x14ac:dyDescent="0.5">
      <c r="B291" s="97" t="s">
        <v>82</v>
      </c>
      <c r="C291" s="75"/>
      <c r="D291" s="75"/>
      <c r="E291" s="78"/>
    </row>
    <row r="292" spans="2:5" ht="25.8" x14ac:dyDescent="0.5">
      <c r="B292" s="97" t="s">
        <v>83</v>
      </c>
      <c r="C292" s="75"/>
      <c r="D292" s="75"/>
      <c r="E292" s="78"/>
    </row>
    <row r="293" spans="2:5" ht="25.8" x14ac:dyDescent="0.5">
      <c r="B293" s="97" t="s">
        <v>84</v>
      </c>
      <c r="C293" s="75"/>
      <c r="D293" s="75"/>
      <c r="E293" s="78"/>
    </row>
    <row r="294" spans="2:5" ht="25.8" x14ac:dyDescent="0.5">
      <c r="B294" s="98" t="s">
        <v>85</v>
      </c>
      <c r="C294" s="80"/>
      <c r="D294" s="80"/>
      <c r="E294" s="81"/>
    </row>
    <row r="295" spans="2:5" ht="72" x14ac:dyDescent="0.3">
      <c r="B295" s="87" t="s">
        <v>33</v>
      </c>
      <c r="C295" s="153" t="s">
        <v>106</v>
      </c>
      <c r="D295" s="65" t="s">
        <v>30</v>
      </c>
      <c r="E295" s="67" t="s">
        <v>31</v>
      </c>
    </row>
    <row r="296" spans="2:5" x14ac:dyDescent="0.3">
      <c r="B296" s="144"/>
      <c r="C296" s="53"/>
      <c r="D296" s="57"/>
      <c r="E296" s="22">
        <f>IF(D296&gt;12,12,D296)</f>
        <v>0</v>
      </c>
    </row>
    <row r="297" spans="2:5" x14ac:dyDescent="0.3">
      <c r="B297" s="145"/>
      <c r="C297" s="27"/>
      <c r="D297" s="56"/>
      <c r="E297" s="23">
        <f t="shared" ref="E297:E305" si="15">IF(D297&gt;12,12,D297)</f>
        <v>0</v>
      </c>
    </row>
    <row r="298" spans="2:5" x14ac:dyDescent="0.3">
      <c r="B298" s="144"/>
      <c r="C298" s="53"/>
      <c r="D298" s="57"/>
      <c r="E298" s="22">
        <f t="shared" si="15"/>
        <v>0</v>
      </c>
    </row>
    <row r="299" spans="2:5" x14ac:dyDescent="0.3">
      <c r="B299" s="145"/>
      <c r="C299" s="56"/>
      <c r="D299" s="56"/>
      <c r="E299" s="23">
        <f t="shared" si="15"/>
        <v>0</v>
      </c>
    </row>
    <row r="300" spans="2:5" x14ac:dyDescent="0.3">
      <c r="B300" s="144"/>
      <c r="C300" s="53"/>
      <c r="D300" s="57"/>
      <c r="E300" s="22">
        <f t="shared" si="15"/>
        <v>0</v>
      </c>
    </row>
    <row r="301" spans="2:5" x14ac:dyDescent="0.3">
      <c r="B301" s="145"/>
      <c r="C301" s="56"/>
      <c r="D301" s="56"/>
      <c r="E301" s="23">
        <f t="shared" si="15"/>
        <v>0</v>
      </c>
    </row>
    <row r="302" spans="2:5" x14ac:dyDescent="0.3">
      <c r="B302" s="144"/>
      <c r="C302" s="57"/>
      <c r="D302" s="57"/>
      <c r="E302" s="22">
        <f t="shared" si="15"/>
        <v>0</v>
      </c>
    </row>
    <row r="303" spans="2:5" x14ac:dyDescent="0.3">
      <c r="B303" s="145"/>
      <c r="C303" s="27"/>
      <c r="D303" s="56"/>
      <c r="E303" s="23">
        <f t="shared" si="15"/>
        <v>0</v>
      </c>
    </row>
    <row r="304" spans="2:5" x14ac:dyDescent="0.3">
      <c r="B304" s="144"/>
      <c r="C304" s="53"/>
      <c r="D304" s="57"/>
      <c r="E304" s="22">
        <f t="shared" si="15"/>
        <v>0</v>
      </c>
    </row>
    <row r="305" spans="2:5" x14ac:dyDescent="0.3">
      <c r="B305" s="145"/>
      <c r="C305" s="27"/>
      <c r="D305" s="56"/>
      <c r="E305" s="23">
        <f t="shared" si="15"/>
        <v>0</v>
      </c>
    </row>
    <row r="306" spans="2:5" ht="25.8" x14ac:dyDescent="0.3">
      <c r="B306" s="17"/>
      <c r="C306" s="21"/>
      <c r="D306" s="17" t="s">
        <v>2</v>
      </c>
      <c r="E306" s="28">
        <f>SUM(E296:E305)</f>
        <v>0</v>
      </c>
    </row>
    <row r="307" spans="2:5" x14ac:dyDescent="0.3">
      <c r="C307" s="1"/>
      <c r="D307" s="1"/>
    </row>
    <row r="308" spans="2:5" ht="25.8" x14ac:dyDescent="0.5">
      <c r="B308" s="96" t="s">
        <v>86</v>
      </c>
      <c r="C308" s="84"/>
      <c r="D308" s="85"/>
    </row>
    <row r="309" spans="2:5" ht="25.8" x14ac:dyDescent="0.5">
      <c r="B309" s="97" t="s">
        <v>87</v>
      </c>
      <c r="C309" s="75"/>
      <c r="D309" s="78"/>
    </row>
    <row r="310" spans="2:5" ht="25.8" x14ac:dyDescent="0.5">
      <c r="B310" s="97" t="s">
        <v>88</v>
      </c>
      <c r="C310" s="75"/>
      <c r="D310" s="78"/>
    </row>
    <row r="311" spans="2:5" ht="25.8" x14ac:dyDescent="0.5">
      <c r="B311" s="98" t="s">
        <v>89</v>
      </c>
      <c r="C311" s="75"/>
      <c r="D311" s="81"/>
    </row>
    <row r="312" spans="2:5" ht="72" x14ac:dyDescent="0.3">
      <c r="B312" s="148" t="s">
        <v>33</v>
      </c>
      <c r="C312" s="153" t="s">
        <v>106</v>
      </c>
      <c r="D312" s="127" t="s">
        <v>19</v>
      </c>
    </row>
    <row r="313" spans="2:5" x14ac:dyDescent="0.3">
      <c r="B313" s="132"/>
      <c r="C313" s="171"/>
      <c r="D313" s="156">
        <f>IF(ISBLANK(B313),0,16)</f>
        <v>0</v>
      </c>
    </row>
    <row r="314" spans="2:5" x14ac:dyDescent="0.3">
      <c r="B314" s="133"/>
      <c r="C314" s="162"/>
      <c r="D314" s="103">
        <f t="shared" ref="D314:D324" si="16">IF(ISBLANK(B314),0,16)</f>
        <v>0</v>
      </c>
    </row>
    <row r="315" spans="2:5" x14ac:dyDescent="0.3">
      <c r="B315" s="134"/>
      <c r="C315" s="171"/>
      <c r="D315" s="156">
        <f t="shared" si="16"/>
        <v>0</v>
      </c>
    </row>
    <row r="316" spans="2:5" x14ac:dyDescent="0.3">
      <c r="B316" s="133"/>
      <c r="C316" s="162"/>
      <c r="D316" s="103">
        <f t="shared" si="16"/>
        <v>0</v>
      </c>
    </row>
    <row r="317" spans="2:5" x14ac:dyDescent="0.3">
      <c r="B317" s="134"/>
      <c r="C317" s="171"/>
      <c r="D317" s="156">
        <f t="shared" si="16"/>
        <v>0</v>
      </c>
    </row>
    <row r="318" spans="2:5" x14ac:dyDescent="0.3">
      <c r="B318" s="133"/>
      <c r="C318" s="162"/>
      <c r="D318" s="103">
        <f t="shared" si="16"/>
        <v>0</v>
      </c>
    </row>
    <row r="319" spans="2:5" x14ac:dyDescent="0.3">
      <c r="B319" s="134"/>
      <c r="C319" s="171"/>
      <c r="D319" s="156">
        <f t="shared" si="16"/>
        <v>0</v>
      </c>
    </row>
    <row r="320" spans="2:5" x14ac:dyDescent="0.3">
      <c r="B320" s="133"/>
      <c r="C320" s="162"/>
      <c r="D320" s="103">
        <f t="shared" si="16"/>
        <v>0</v>
      </c>
    </row>
    <row r="321" spans="2:4" x14ac:dyDescent="0.3">
      <c r="B321" s="134"/>
      <c r="C321" s="171"/>
      <c r="D321" s="156">
        <f t="shared" si="16"/>
        <v>0</v>
      </c>
    </row>
    <row r="322" spans="2:4" x14ac:dyDescent="0.3">
      <c r="B322" s="133"/>
      <c r="C322" s="162"/>
      <c r="D322" s="103">
        <f t="shared" si="16"/>
        <v>0</v>
      </c>
    </row>
    <row r="323" spans="2:4" x14ac:dyDescent="0.3">
      <c r="B323" s="134"/>
      <c r="C323" s="171"/>
      <c r="D323" s="156">
        <f t="shared" si="16"/>
        <v>0</v>
      </c>
    </row>
    <row r="324" spans="2:4" x14ac:dyDescent="0.3">
      <c r="B324" s="136"/>
      <c r="C324" s="162"/>
      <c r="D324" s="103">
        <f t="shared" si="16"/>
        <v>0</v>
      </c>
    </row>
    <row r="325" spans="2:4" ht="25.8" x14ac:dyDescent="0.3">
      <c r="B325" s="105"/>
      <c r="C325" s="106" t="s">
        <v>2</v>
      </c>
      <c r="D325" s="107">
        <f>SUM(D313:D324)</f>
        <v>0</v>
      </c>
    </row>
    <row r="326" spans="2:4" x14ac:dyDescent="0.3">
      <c r="C326" s="1"/>
      <c r="D326" s="1"/>
    </row>
    <row r="327" spans="2:4" ht="25.8" x14ac:dyDescent="0.5">
      <c r="B327" s="96" t="s">
        <v>90</v>
      </c>
      <c r="C327" s="84"/>
      <c r="D327" s="85"/>
    </row>
    <row r="328" spans="2:4" ht="25.8" x14ac:dyDescent="0.5">
      <c r="B328" s="97" t="s">
        <v>91</v>
      </c>
      <c r="C328" s="75"/>
      <c r="D328" s="78"/>
    </row>
    <row r="329" spans="2:4" ht="25.8" x14ac:dyDescent="0.5">
      <c r="B329" s="98" t="s">
        <v>92</v>
      </c>
      <c r="C329" s="80"/>
      <c r="D329" s="81"/>
    </row>
    <row r="330" spans="2:4" ht="72" x14ac:dyDescent="0.3">
      <c r="B330" s="148" t="s">
        <v>33</v>
      </c>
      <c r="C330" s="160" t="s">
        <v>106</v>
      </c>
      <c r="D330" s="66" t="s">
        <v>19</v>
      </c>
    </row>
    <row r="331" spans="2:4" x14ac:dyDescent="0.3">
      <c r="B331" s="132"/>
      <c r="C331" s="171"/>
      <c r="D331" s="156">
        <f>IF(ISBLANK(B331),0,32)</f>
        <v>0</v>
      </c>
    </row>
    <row r="332" spans="2:4" x14ac:dyDescent="0.3">
      <c r="B332" s="133"/>
      <c r="C332" s="162"/>
      <c r="D332" s="103">
        <f t="shared" ref="D332:D340" si="17">IF(ISBLANK(B332),0,32)</f>
        <v>0</v>
      </c>
    </row>
    <row r="333" spans="2:4" x14ac:dyDescent="0.3">
      <c r="B333" s="134"/>
      <c r="C333" s="171"/>
      <c r="D333" s="156">
        <f t="shared" si="17"/>
        <v>0</v>
      </c>
    </row>
    <row r="334" spans="2:4" x14ac:dyDescent="0.3">
      <c r="B334" s="133"/>
      <c r="C334" s="162"/>
      <c r="D334" s="103">
        <f t="shared" si="17"/>
        <v>0</v>
      </c>
    </row>
    <row r="335" spans="2:4" x14ac:dyDescent="0.3">
      <c r="B335" s="134"/>
      <c r="C335" s="171"/>
      <c r="D335" s="156">
        <f t="shared" si="17"/>
        <v>0</v>
      </c>
    </row>
    <row r="336" spans="2:4" x14ac:dyDescent="0.3">
      <c r="B336" s="133"/>
      <c r="C336" s="162"/>
      <c r="D336" s="103">
        <f t="shared" si="17"/>
        <v>0</v>
      </c>
    </row>
    <row r="337" spans="2:5" x14ac:dyDescent="0.3">
      <c r="B337" s="134"/>
      <c r="C337" s="171"/>
      <c r="D337" s="156">
        <f t="shared" si="17"/>
        <v>0</v>
      </c>
    </row>
    <row r="338" spans="2:5" x14ac:dyDescent="0.3">
      <c r="B338" s="133"/>
      <c r="C338" s="162"/>
      <c r="D338" s="103">
        <f t="shared" si="17"/>
        <v>0</v>
      </c>
    </row>
    <row r="339" spans="2:5" x14ac:dyDescent="0.3">
      <c r="B339" s="134"/>
      <c r="C339" s="171"/>
      <c r="D339" s="156">
        <f t="shared" si="17"/>
        <v>0</v>
      </c>
    </row>
    <row r="340" spans="2:5" x14ac:dyDescent="0.3">
      <c r="B340" s="133"/>
      <c r="C340" s="162"/>
      <c r="D340" s="103">
        <f t="shared" si="17"/>
        <v>0</v>
      </c>
    </row>
    <row r="341" spans="2:5" ht="25.8" x14ac:dyDescent="0.3">
      <c r="B341" s="105"/>
      <c r="C341" s="106" t="s">
        <v>2</v>
      </c>
      <c r="D341" s="107">
        <f>SUM(D331:D340)</f>
        <v>0</v>
      </c>
    </row>
    <row r="342" spans="2:5" x14ac:dyDescent="0.3">
      <c r="C342" s="1"/>
      <c r="D342" s="1"/>
    </row>
    <row r="343" spans="2:5" ht="25.8" x14ac:dyDescent="0.5">
      <c r="B343" s="96" t="s">
        <v>93</v>
      </c>
      <c r="C343" s="84"/>
      <c r="D343" s="85"/>
      <c r="E343" s="85"/>
    </row>
    <row r="344" spans="2:5" ht="25.8" x14ac:dyDescent="0.5">
      <c r="B344" s="97" t="s">
        <v>94</v>
      </c>
      <c r="C344" s="75"/>
      <c r="D344" s="78"/>
      <c r="E344" s="78"/>
    </row>
    <row r="345" spans="2:5" ht="25.8" x14ac:dyDescent="0.5">
      <c r="B345" s="97" t="s">
        <v>95</v>
      </c>
      <c r="C345" s="75"/>
      <c r="D345" s="78"/>
      <c r="E345" s="78"/>
    </row>
    <row r="346" spans="2:5" ht="25.8" x14ac:dyDescent="0.5">
      <c r="B346" s="98" t="s">
        <v>96</v>
      </c>
      <c r="C346" s="80"/>
      <c r="D346" s="81"/>
      <c r="E346" s="81"/>
    </row>
    <row r="347" spans="2:5" ht="72" x14ac:dyDescent="0.3">
      <c r="B347" s="65" t="s">
        <v>33</v>
      </c>
      <c r="C347" s="160" t="s">
        <v>106</v>
      </c>
      <c r="D347" s="65" t="s">
        <v>16</v>
      </c>
      <c r="E347" s="67" t="s">
        <v>19</v>
      </c>
    </row>
    <row r="348" spans="2:5" x14ac:dyDescent="0.3">
      <c r="B348" s="128"/>
      <c r="C348" s="128"/>
      <c r="D348" s="47" t="s">
        <v>8</v>
      </c>
      <c r="E348" s="15">
        <f>IF(OR(D348="Selecione",D348=""),0,IF(D348="Online",3,6))</f>
        <v>0</v>
      </c>
    </row>
    <row r="349" spans="2:5" x14ac:dyDescent="0.3">
      <c r="B349" s="129"/>
      <c r="C349" s="129"/>
      <c r="D349" s="48" t="s">
        <v>8</v>
      </c>
      <c r="E349" s="16">
        <f t="shared" ref="E349:E357" si="18">IF(OR(D349="Selecione",D349=""),0,IF(D349="Online",3,6))</f>
        <v>0</v>
      </c>
    </row>
    <row r="350" spans="2:5" x14ac:dyDescent="0.3">
      <c r="B350" s="128"/>
      <c r="C350" s="128"/>
      <c r="D350" s="47" t="s">
        <v>8</v>
      </c>
      <c r="E350" s="15">
        <f t="shared" si="18"/>
        <v>0</v>
      </c>
    </row>
    <row r="351" spans="2:5" x14ac:dyDescent="0.3">
      <c r="B351" s="129"/>
      <c r="C351" s="129"/>
      <c r="D351" s="48" t="s">
        <v>8</v>
      </c>
      <c r="E351" s="16">
        <f t="shared" si="18"/>
        <v>0</v>
      </c>
    </row>
    <row r="352" spans="2:5" x14ac:dyDescent="0.3">
      <c r="B352" s="128"/>
      <c r="C352" s="128"/>
      <c r="D352" s="47" t="s">
        <v>8</v>
      </c>
      <c r="E352" s="15">
        <f t="shared" si="18"/>
        <v>0</v>
      </c>
    </row>
    <row r="353" spans="2:5" x14ac:dyDescent="0.3">
      <c r="B353" s="129"/>
      <c r="C353" s="129"/>
      <c r="D353" s="48" t="s">
        <v>8</v>
      </c>
      <c r="E353" s="16">
        <f t="shared" si="18"/>
        <v>0</v>
      </c>
    </row>
    <row r="354" spans="2:5" x14ac:dyDescent="0.3">
      <c r="B354" s="128"/>
      <c r="C354" s="128"/>
      <c r="D354" s="47" t="s">
        <v>8</v>
      </c>
      <c r="E354" s="15">
        <f t="shared" si="18"/>
        <v>0</v>
      </c>
    </row>
    <row r="355" spans="2:5" x14ac:dyDescent="0.3">
      <c r="B355" s="129"/>
      <c r="C355" s="129"/>
      <c r="D355" s="48" t="s">
        <v>8</v>
      </c>
      <c r="E355" s="16">
        <f t="shared" si="18"/>
        <v>0</v>
      </c>
    </row>
    <row r="356" spans="2:5" x14ac:dyDescent="0.3">
      <c r="B356" s="128"/>
      <c r="C356" s="128"/>
      <c r="D356" s="47" t="s">
        <v>8</v>
      </c>
      <c r="E356" s="15">
        <f t="shared" si="18"/>
        <v>0</v>
      </c>
    </row>
    <row r="357" spans="2:5" x14ac:dyDescent="0.3">
      <c r="B357" s="129"/>
      <c r="C357" s="129"/>
      <c r="D357" s="48" t="s">
        <v>8</v>
      </c>
      <c r="E357" s="16">
        <f t="shared" si="18"/>
        <v>0</v>
      </c>
    </row>
    <row r="358" spans="2:5" ht="25.8" x14ac:dyDescent="0.3">
      <c r="B358" s="17"/>
      <c r="C358" s="17"/>
      <c r="D358" s="17" t="s">
        <v>2</v>
      </c>
      <c r="E358" s="19">
        <f>SUM(E348:E357)</f>
        <v>0</v>
      </c>
    </row>
    <row r="359" spans="2:5" x14ac:dyDescent="0.3">
      <c r="C359" s="1"/>
      <c r="D359" s="1"/>
    </row>
    <row r="360" spans="2:5" ht="25.8" x14ac:dyDescent="0.3">
      <c r="B360" s="100" t="s">
        <v>97</v>
      </c>
      <c r="C360" s="88"/>
      <c r="D360" s="89"/>
    </row>
    <row r="361" spans="2:5" ht="25.8" x14ac:dyDescent="0.3">
      <c r="B361" s="101" t="s">
        <v>98</v>
      </c>
      <c r="C361" s="170"/>
      <c r="D361" s="90"/>
    </row>
    <row r="362" spans="2:5" ht="72" x14ac:dyDescent="0.3">
      <c r="B362" s="148" t="s">
        <v>33</v>
      </c>
      <c r="C362" s="153" t="s">
        <v>106</v>
      </c>
      <c r="D362" s="127" t="s">
        <v>19</v>
      </c>
    </row>
    <row r="363" spans="2:5" x14ac:dyDescent="0.3">
      <c r="B363" s="132"/>
      <c r="C363" s="171"/>
      <c r="D363" s="156">
        <f>IF(ISBLANK(B363),0,2)</f>
        <v>0</v>
      </c>
    </row>
    <row r="364" spans="2:5" x14ac:dyDescent="0.3">
      <c r="B364" s="133"/>
      <c r="C364" s="162"/>
      <c r="D364" s="103">
        <f t="shared" ref="D364:D378" si="19">IF(ISBLANK(B364),0,2)</f>
        <v>0</v>
      </c>
    </row>
    <row r="365" spans="2:5" x14ac:dyDescent="0.3">
      <c r="B365" s="134"/>
      <c r="C365" s="171"/>
      <c r="D365" s="156">
        <f t="shared" si="19"/>
        <v>0</v>
      </c>
    </row>
    <row r="366" spans="2:5" x14ac:dyDescent="0.3">
      <c r="B366" s="133"/>
      <c r="C366" s="162"/>
      <c r="D366" s="103">
        <f t="shared" si="19"/>
        <v>0</v>
      </c>
    </row>
    <row r="367" spans="2:5" x14ac:dyDescent="0.3">
      <c r="B367" s="134"/>
      <c r="C367" s="171"/>
      <c r="D367" s="156">
        <f t="shared" si="19"/>
        <v>0</v>
      </c>
    </row>
    <row r="368" spans="2:5" x14ac:dyDescent="0.3">
      <c r="B368" s="133"/>
      <c r="C368" s="162"/>
      <c r="D368" s="103">
        <f t="shared" si="19"/>
        <v>0</v>
      </c>
    </row>
    <row r="369" spans="2:5" x14ac:dyDescent="0.3">
      <c r="B369" s="134"/>
      <c r="C369" s="171"/>
      <c r="D369" s="156">
        <f t="shared" si="19"/>
        <v>0</v>
      </c>
    </row>
    <row r="370" spans="2:5" x14ac:dyDescent="0.3">
      <c r="B370" s="133"/>
      <c r="C370" s="162"/>
      <c r="D370" s="103">
        <f t="shared" si="19"/>
        <v>0</v>
      </c>
    </row>
    <row r="371" spans="2:5" x14ac:dyDescent="0.3">
      <c r="B371" s="134"/>
      <c r="C371" s="171"/>
      <c r="D371" s="156">
        <f t="shared" si="19"/>
        <v>0</v>
      </c>
    </row>
    <row r="372" spans="2:5" x14ac:dyDescent="0.3">
      <c r="B372" s="133"/>
      <c r="C372" s="162"/>
      <c r="D372" s="103">
        <f t="shared" si="19"/>
        <v>0</v>
      </c>
    </row>
    <row r="373" spans="2:5" x14ac:dyDescent="0.3">
      <c r="B373" s="134"/>
      <c r="C373" s="171"/>
      <c r="D373" s="156">
        <f t="shared" si="19"/>
        <v>0</v>
      </c>
    </row>
    <row r="374" spans="2:5" x14ac:dyDescent="0.3">
      <c r="B374" s="133"/>
      <c r="C374" s="162"/>
      <c r="D374" s="103">
        <f t="shared" si="19"/>
        <v>0</v>
      </c>
    </row>
    <row r="375" spans="2:5" x14ac:dyDescent="0.3">
      <c r="B375" s="134"/>
      <c r="C375" s="171"/>
      <c r="D375" s="156">
        <f t="shared" si="19"/>
        <v>0</v>
      </c>
    </row>
    <row r="376" spans="2:5" x14ac:dyDescent="0.3">
      <c r="B376" s="133"/>
      <c r="C376" s="162"/>
      <c r="D376" s="103">
        <f t="shared" si="19"/>
        <v>0</v>
      </c>
    </row>
    <row r="377" spans="2:5" x14ac:dyDescent="0.3">
      <c r="B377" s="134"/>
      <c r="C377" s="171"/>
      <c r="D377" s="156">
        <f t="shared" si="19"/>
        <v>0</v>
      </c>
    </row>
    <row r="378" spans="2:5" x14ac:dyDescent="0.3">
      <c r="B378" s="136"/>
      <c r="C378" s="162"/>
      <c r="D378" s="103">
        <f t="shared" si="19"/>
        <v>0</v>
      </c>
    </row>
    <row r="379" spans="2:5" ht="25.8" x14ac:dyDescent="0.3">
      <c r="B379" s="105"/>
      <c r="C379" s="106" t="s">
        <v>2</v>
      </c>
      <c r="D379" s="107" t="str">
        <f>IF(OR($C$4="Selecione",$C$4=""),"-",MIN(SUM(D363:D378),IF($C$4="Mestrado",16,32)))</f>
        <v>-</v>
      </c>
    </row>
    <row r="380" spans="2:5" x14ac:dyDescent="0.3">
      <c r="C380" s="1"/>
      <c r="D380" s="1"/>
    </row>
    <row r="381" spans="2:5" ht="25.8" x14ac:dyDescent="0.5">
      <c r="B381" s="96" t="s">
        <v>99</v>
      </c>
      <c r="C381" s="84"/>
      <c r="D381" s="84"/>
      <c r="E381" s="85"/>
    </row>
    <row r="382" spans="2:5" ht="25.8" x14ac:dyDescent="0.5">
      <c r="B382" s="98" t="s">
        <v>100</v>
      </c>
      <c r="C382" s="80"/>
      <c r="D382" s="80"/>
      <c r="E382" s="81"/>
    </row>
    <row r="383" spans="2:5" ht="72" x14ac:dyDescent="0.3">
      <c r="B383" s="65" t="s">
        <v>33</v>
      </c>
      <c r="C383" s="153" t="s">
        <v>106</v>
      </c>
      <c r="D383" s="65" t="s">
        <v>30</v>
      </c>
      <c r="E383" s="67" t="s">
        <v>31</v>
      </c>
    </row>
    <row r="384" spans="2:5" x14ac:dyDescent="0.3">
      <c r="B384" s="128"/>
      <c r="C384" s="47"/>
      <c r="D384" s="49"/>
      <c r="E384" s="15">
        <f t="shared" ref="E384:E393" si="20">IF(D384&gt;12,12,D384)</f>
        <v>0</v>
      </c>
    </row>
    <row r="385" spans="2:5" x14ac:dyDescent="0.3">
      <c r="B385" s="129"/>
      <c r="C385" s="48"/>
      <c r="D385" s="50"/>
      <c r="E385" s="16">
        <f t="shared" si="20"/>
        <v>0</v>
      </c>
    </row>
    <row r="386" spans="2:5" x14ac:dyDescent="0.3">
      <c r="B386" s="128"/>
      <c r="C386" s="47"/>
      <c r="D386" s="49"/>
      <c r="E386" s="15">
        <f t="shared" si="20"/>
        <v>0</v>
      </c>
    </row>
    <row r="387" spans="2:5" x14ac:dyDescent="0.3">
      <c r="B387" s="129"/>
      <c r="C387" s="48"/>
      <c r="D387" s="50"/>
      <c r="E387" s="16">
        <f t="shared" si="20"/>
        <v>0</v>
      </c>
    </row>
    <row r="388" spans="2:5" x14ac:dyDescent="0.3">
      <c r="B388" s="128"/>
      <c r="C388" s="47"/>
      <c r="D388" s="49"/>
      <c r="E388" s="15">
        <f t="shared" si="20"/>
        <v>0</v>
      </c>
    </row>
    <row r="389" spans="2:5" x14ac:dyDescent="0.3">
      <c r="B389" s="129"/>
      <c r="C389" s="48"/>
      <c r="D389" s="50"/>
      <c r="E389" s="16">
        <f t="shared" si="20"/>
        <v>0</v>
      </c>
    </row>
    <row r="390" spans="2:5" x14ac:dyDescent="0.3">
      <c r="B390" s="128"/>
      <c r="C390" s="47"/>
      <c r="D390" s="49"/>
      <c r="E390" s="15">
        <f t="shared" si="20"/>
        <v>0</v>
      </c>
    </row>
    <row r="391" spans="2:5" x14ac:dyDescent="0.3">
      <c r="B391" s="129"/>
      <c r="C391" s="48"/>
      <c r="D391" s="50"/>
      <c r="E391" s="16">
        <f t="shared" si="20"/>
        <v>0</v>
      </c>
    </row>
    <row r="392" spans="2:5" x14ac:dyDescent="0.3">
      <c r="B392" s="128"/>
      <c r="C392" s="47"/>
      <c r="D392" s="49"/>
      <c r="E392" s="15">
        <f t="shared" si="20"/>
        <v>0</v>
      </c>
    </row>
    <row r="393" spans="2:5" x14ac:dyDescent="0.3">
      <c r="B393" s="129"/>
      <c r="C393" s="48"/>
      <c r="D393" s="50"/>
      <c r="E393" s="16">
        <f t="shared" si="20"/>
        <v>0</v>
      </c>
    </row>
    <row r="394" spans="2:5" ht="25.8" x14ac:dyDescent="0.3">
      <c r="B394" s="17"/>
      <c r="C394" s="18"/>
      <c r="D394" s="17" t="s">
        <v>2</v>
      </c>
      <c r="E394" s="19">
        <f>SUM(E384:E393)</f>
        <v>0</v>
      </c>
    </row>
    <row r="395" spans="2:5" x14ac:dyDescent="0.3">
      <c r="C395" s="1"/>
      <c r="D395" s="1"/>
    </row>
    <row r="396" spans="2:5" ht="25.8" x14ac:dyDescent="0.5">
      <c r="B396" s="96" t="s">
        <v>101</v>
      </c>
      <c r="C396" s="84"/>
      <c r="D396" s="85"/>
      <c r="E396" s="85"/>
    </row>
    <row r="397" spans="2:5" ht="25.8" x14ac:dyDescent="0.5">
      <c r="B397" s="97" t="s">
        <v>102</v>
      </c>
      <c r="C397" s="75"/>
      <c r="D397" s="78"/>
      <c r="E397" s="78"/>
    </row>
    <row r="398" spans="2:5" ht="25.8" x14ac:dyDescent="0.5">
      <c r="B398" s="98" t="s">
        <v>103</v>
      </c>
      <c r="C398" s="80"/>
      <c r="D398" s="81"/>
      <c r="E398" s="81"/>
    </row>
    <row r="399" spans="2:5" ht="72" x14ac:dyDescent="0.3">
      <c r="B399" s="11" t="s">
        <v>33</v>
      </c>
      <c r="C399" s="153" t="s">
        <v>106</v>
      </c>
      <c r="D399" s="12" t="s">
        <v>16</v>
      </c>
      <c r="E399" s="12" t="s">
        <v>19</v>
      </c>
    </row>
    <row r="400" spans="2:5" x14ac:dyDescent="0.3">
      <c r="B400" s="146"/>
      <c r="C400" s="146"/>
      <c r="D400" s="58" t="s">
        <v>8</v>
      </c>
      <c r="E400" s="10">
        <f>IF(OR(D400="Selecione",D400=""),0,IF(D400="Evento e curso organizado e/ou para cada participação em meios de comunicação",6,IF(D400="Apresentação de Pôster - Divulgação de trabalho em eventos científicos locais, regionais e nacionais (apresentados em língua Portuguesa)",1,IF(D400="Apresentação Oral - Divulgação de trabalho em eventos científicos locais, regionais e nacionais (apresentados em língua Portuguesa)",2,IF(D400="Apresentação de Pôster - Divulgação de trabalho em eventos científicos internacionais (apresentados em língua estrangeira)",4,8)))))</f>
        <v>0</v>
      </c>
    </row>
    <row r="401" spans="2:5" x14ac:dyDescent="0.3">
      <c r="B401" s="146"/>
      <c r="C401" s="146"/>
      <c r="D401" s="58" t="s">
        <v>8</v>
      </c>
      <c r="E401" s="10">
        <f t="shared" ref="E401:E415" si="21">IF(OR(D401="Selecione",D401=""),0,IF(D401="Evento e curso organizado e/ou para cada participação em meios de comunicação",6,IF(D401="Apresentação de Pôster - Divulgação de trabalho em eventos científicos locais, regionais e nacionais (apresentados em língua Portuguesa)",1,IF(D401="Apresentação Oral - Divulgação de trabalho em eventos científicos locais, regionais e nacionais (apresentados em língua Portuguesa)",2,IF(D401="Apresentação de Pôster - Divulgação de trabalho em eventos científicos internacionais (apresentados em língua estrangeira)",4,8)))))</f>
        <v>0</v>
      </c>
    </row>
    <row r="402" spans="2:5" x14ac:dyDescent="0.3">
      <c r="B402" s="146"/>
      <c r="C402" s="146"/>
      <c r="D402" s="58" t="s">
        <v>8</v>
      </c>
      <c r="E402" s="10">
        <f t="shared" si="21"/>
        <v>0</v>
      </c>
    </row>
    <row r="403" spans="2:5" x14ac:dyDescent="0.3">
      <c r="B403" s="146"/>
      <c r="C403" s="146"/>
      <c r="D403" s="58" t="s">
        <v>8</v>
      </c>
      <c r="E403" s="10">
        <f t="shared" si="21"/>
        <v>0</v>
      </c>
    </row>
    <row r="404" spans="2:5" x14ac:dyDescent="0.3">
      <c r="B404" s="146"/>
      <c r="C404" s="146"/>
      <c r="D404" s="58" t="s">
        <v>8</v>
      </c>
      <c r="E404" s="10">
        <f t="shared" si="21"/>
        <v>0</v>
      </c>
    </row>
    <row r="405" spans="2:5" x14ac:dyDescent="0.3">
      <c r="B405" s="146"/>
      <c r="C405" s="146"/>
      <c r="D405" s="58" t="s">
        <v>8</v>
      </c>
      <c r="E405" s="10">
        <f t="shared" si="21"/>
        <v>0</v>
      </c>
    </row>
    <row r="406" spans="2:5" x14ac:dyDescent="0.3">
      <c r="B406" s="146"/>
      <c r="C406" s="146"/>
      <c r="D406" s="58" t="s">
        <v>8</v>
      </c>
      <c r="E406" s="10">
        <f t="shared" si="21"/>
        <v>0</v>
      </c>
    </row>
    <row r="407" spans="2:5" x14ac:dyDescent="0.3">
      <c r="B407" s="146"/>
      <c r="C407" s="146"/>
      <c r="D407" s="58" t="s">
        <v>8</v>
      </c>
      <c r="E407" s="10">
        <f t="shared" si="21"/>
        <v>0</v>
      </c>
    </row>
    <row r="408" spans="2:5" x14ac:dyDescent="0.3">
      <c r="B408" s="146"/>
      <c r="C408" s="146"/>
      <c r="D408" s="58" t="s">
        <v>8</v>
      </c>
      <c r="E408" s="10">
        <f t="shared" si="21"/>
        <v>0</v>
      </c>
    </row>
    <row r="409" spans="2:5" x14ac:dyDescent="0.3">
      <c r="B409" s="146"/>
      <c r="C409" s="146"/>
      <c r="D409" s="58" t="s">
        <v>8</v>
      </c>
      <c r="E409" s="10">
        <f t="shared" si="21"/>
        <v>0</v>
      </c>
    </row>
    <row r="410" spans="2:5" x14ac:dyDescent="0.3">
      <c r="B410" s="146"/>
      <c r="C410" s="146"/>
      <c r="D410" s="58" t="s">
        <v>8</v>
      </c>
      <c r="E410" s="10">
        <f t="shared" si="21"/>
        <v>0</v>
      </c>
    </row>
    <row r="411" spans="2:5" x14ac:dyDescent="0.3">
      <c r="B411" s="146"/>
      <c r="C411" s="146"/>
      <c r="D411" s="58" t="s">
        <v>8</v>
      </c>
      <c r="E411" s="10">
        <f t="shared" si="21"/>
        <v>0</v>
      </c>
    </row>
    <row r="412" spans="2:5" x14ac:dyDescent="0.3">
      <c r="B412" s="146"/>
      <c r="C412" s="146"/>
      <c r="D412" s="58" t="s">
        <v>8</v>
      </c>
      <c r="E412" s="10">
        <f t="shared" si="21"/>
        <v>0</v>
      </c>
    </row>
    <row r="413" spans="2:5" x14ac:dyDescent="0.3">
      <c r="B413" s="146"/>
      <c r="C413" s="146"/>
      <c r="D413" s="58" t="s">
        <v>8</v>
      </c>
      <c r="E413" s="10">
        <f t="shared" si="21"/>
        <v>0</v>
      </c>
    </row>
    <row r="414" spans="2:5" x14ac:dyDescent="0.3">
      <c r="B414" s="146"/>
      <c r="C414" s="146"/>
      <c r="D414" s="58" t="s">
        <v>8</v>
      </c>
      <c r="E414" s="10">
        <f t="shared" si="21"/>
        <v>0</v>
      </c>
    </row>
    <row r="415" spans="2:5" x14ac:dyDescent="0.3">
      <c r="B415" s="146"/>
      <c r="C415" s="146"/>
      <c r="D415" s="58" t="s">
        <v>8</v>
      </c>
      <c r="E415" s="10">
        <f t="shared" si="21"/>
        <v>0</v>
      </c>
    </row>
    <row r="416" spans="2:5" ht="25.8" x14ac:dyDescent="0.3">
      <c r="B416" s="3"/>
      <c r="C416" s="4"/>
      <c r="D416" s="4" t="s">
        <v>2</v>
      </c>
      <c r="E416" s="5" t="str">
        <f>IF(OR($C$4="Selecione",$C$4=""),"-",MIN(SUM(E400:E415),IF($C$4="Mestrado",8,16)))</f>
        <v>-</v>
      </c>
    </row>
    <row r="417" spans="3:4" x14ac:dyDescent="0.3">
      <c r="C417" s="1"/>
      <c r="D417" s="1"/>
    </row>
    <row r="418" spans="3:4" x14ac:dyDescent="0.3">
      <c r="C418" s="1"/>
      <c r="D418" s="1"/>
    </row>
    <row r="419" spans="3:4" x14ac:dyDescent="0.3">
      <c r="C419" s="1"/>
      <c r="D419" s="1"/>
    </row>
    <row r="420" spans="3:4" x14ac:dyDescent="0.3">
      <c r="C420" s="1"/>
      <c r="D420" s="1"/>
    </row>
    <row r="421" spans="3:4" x14ac:dyDescent="0.3">
      <c r="C421" s="1"/>
      <c r="D421" s="1"/>
    </row>
    <row r="424" spans="3:4" x14ac:dyDescent="0.3">
      <c r="C424" s="1"/>
      <c r="D424" s="1"/>
    </row>
    <row r="426" spans="3:4" x14ac:dyDescent="0.3">
      <c r="D426" s="1"/>
    </row>
    <row r="427" spans="3:4" x14ac:dyDescent="0.3">
      <c r="D427" s="1"/>
    </row>
    <row r="428" spans="3:4" x14ac:dyDescent="0.3">
      <c r="D428" s="1"/>
    </row>
  </sheetData>
  <sheetProtection algorithmName="SHA-512" hashValue="IwLwjD8M8k2ZhYX3tU6JpY8Zbs48WY3Ygz032ZZm9f/evcx6wYO+P5F//fsczZGMIRVkoFVJIgxGqDT7+YWDaw==" saltValue="7l4+Yxe0M32AM6cgnuCVdg==" spinCount="100000" sheet="1" selectLockedCells="1"/>
  <mergeCells count="6">
    <mergeCell ref="B249:E249"/>
    <mergeCell ref="C3:D3"/>
    <mergeCell ref="B11:E11"/>
    <mergeCell ref="B60:E60"/>
    <mergeCell ref="B14:E14"/>
    <mergeCell ref="C8:E10"/>
  </mergeCells>
  <phoneticPr fontId="4" type="noConversion"/>
  <conditionalFormatting sqref="B7">
    <cfRule type="cellIs" dxfId="5" priority="5" operator="equal">
      <formula>"Digite seu nome"</formula>
    </cfRule>
  </conditionalFormatting>
  <conditionalFormatting sqref="B9">
    <cfRule type="cellIs" dxfId="4" priority="6" operator="equal">
      <formula>"Digite o nome do projeto"</formula>
    </cfRule>
  </conditionalFormatting>
  <conditionalFormatting sqref="C4">
    <cfRule type="cellIs" dxfId="3" priority="9" operator="equal">
      <formula>"Selecione"</formula>
    </cfRule>
  </conditionalFormatting>
  <conditionalFormatting sqref="C8">
    <cfRule type="cellIs" dxfId="2" priority="4" operator="equal">
      <formula>"A Quantidade de horas mínimas nos três eixos foi atingida"</formula>
    </cfRule>
  </conditionalFormatting>
  <conditionalFormatting sqref="D6">
    <cfRule type="cellIs" dxfId="1" priority="10" operator="greaterThan">
      <formula>199</formula>
    </cfRule>
  </conditionalFormatting>
  <conditionalFormatting sqref="D7">
    <cfRule type="cellIs" dxfId="0" priority="11" operator="greaterThan">
      <formula>0</formula>
    </cfRule>
  </conditionalFormatting>
  <dataValidations count="4">
    <dataValidation type="list" allowBlank="1" showInputMessage="1" showErrorMessage="1" sqref="C4" xr:uid="{A5F130B7-1301-48FC-B143-CB3EECC4B755}">
      <formula1>$J$1:$J$3</formula1>
    </dataValidation>
    <dataValidation type="list" allowBlank="1" showInputMessage="1" showErrorMessage="1" sqref="D217:D232 D348:D357" xr:uid="{6B0C8351-5675-47F8-A0E2-776331624D76}">
      <formula1>$K$1:$K$3</formula1>
    </dataValidation>
    <dataValidation type="list" allowBlank="1" showInputMessage="1" showErrorMessage="1" sqref="D259:D270" xr:uid="{BF7D355A-D1EC-42AB-9D9C-DD947622CD1D}">
      <formula1>$L$1:$L$5</formula1>
    </dataValidation>
    <dataValidation type="list" allowBlank="1" showInputMessage="1" showErrorMessage="1" sqref="D400:D415" xr:uid="{BE2E62EB-A829-4DFC-AD12-1BEB15F350B3}">
      <formula1>$M$1:$M$6</formula1>
    </dataValidation>
  </dataValidations>
  <pageMargins left="0.511811024" right="0.511811024" top="0.78740157499999996" bottom="0.78740157499999996" header="0.31496062000000002" footer="0.31496062000000002"/>
  <pageSetup paperSize="9" scale="56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A partir de 2020</vt:lpstr>
      <vt:lpstr>'A partir de 2020'!Area_de_impressao</vt:lpstr>
      <vt:lpstr>Programa1_Participação_em_comissões</vt:lpstr>
      <vt:lpstr>Programa2_Realização</vt:lpstr>
      <vt:lpstr>Programa3_Criação_implantação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Machado</dc:creator>
  <cp:lastModifiedBy>Lucas Machado</cp:lastModifiedBy>
  <cp:lastPrinted>2025-12-10T17:40:01Z</cp:lastPrinted>
  <dcterms:created xsi:type="dcterms:W3CDTF">2025-08-11T17:07:03Z</dcterms:created>
  <dcterms:modified xsi:type="dcterms:W3CDTF">2025-12-18T23:43:14Z</dcterms:modified>
</cp:coreProperties>
</file>