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EstaPasta_de_trabalho"/>
  <bookViews>
    <workbookView xWindow="65521" yWindow="5010" windowWidth="24060" windowHeight="5070" firstSheet="1" activeTab="1"/>
  </bookViews>
  <sheets>
    <sheet name="CURSOS" sheetId="1" state="hidden" r:id="rId1"/>
    <sheet name="ENADE" sheetId="2" r:id="rId2"/>
    <sheet name="TEXTOS" sheetId="3" state="hidden" r:id="rId3"/>
  </sheets>
  <definedNames>
    <definedName name="administracao">#REF!</definedName>
  </definedNames>
  <calcPr fullCalcOnLoad="1"/>
</workbook>
</file>

<file path=xl/comments2.xml><?xml version="1.0" encoding="utf-8"?>
<comments xmlns="http://schemas.openxmlformats.org/spreadsheetml/2006/main">
  <authors>
    <author>C?tia Marques</author>
    <author>Usuario</author>
  </authors>
  <commentList>
    <comment ref="A36" authorId="0">
      <text>
        <r>
          <rPr>
            <sz val="9"/>
            <rFont val="Tahoma"/>
            <family val="2"/>
          </rPr>
          <t xml:space="preserve">CRD: Digitar 1 para bacharelado e licenciatura e 2 para cs tecnologia.
</t>
        </r>
      </text>
    </comment>
    <comment ref="M37" authorId="0">
      <text>
        <r>
          <rPr>
            <sz val="9"/>
            <rFont val="Tahoma"/>
            <family val="2"/>
          </rPr>
          <t xml:space="preserve">CRD: Lançar carga horária total do curso.
</t>
        </r>
      </text>
    </comment>
    <comment ref="H65" authorId="0">
      <text>
        <r>
          <rPr>
            <sz val="9"/>
            <rFont val="Tahoma"/>
            <family val="2"/>
          </rPr>
          <t xml:space="preserve">CRD: Informar o ano em que o estudante foi dispensado por colação de grau.
</t>
        </r>
      </text>
    </comment>
    <comment ref="A70" authorId="0">
      <text>
        <r>
          <rPr>
            <sz val="9"/>
            <rFont val="Tahoma"/>
            <family val="2"/>
          </rPr>
          <t xml:space="preserve">CRD: Digitar o número correspondente ao tipo de dispensa: 1, 2, 3...
Para o item 2, colocar o ano a ser pesquisado no campo em frente o termo "Colação de Grau".
</t>
        </r>
      </text>
    </comment>
    <comment ref="A83" authorId="0">
      <text>
        <r>
          <rPr>
            <sz val="9"/>
            <rFont val="Tahoma"/>
            <family val="2"/>
          </rPr>
          <t xml:space="preserve">CRD: Para a opção 1, informar o ano em que o estudante está irregular. Para demais opções digitar apenas 2 ou 3.
</t>
        </r>
      </text>
    </comment>
    <comment ref="D82" authorId="0">
      <text>
        <r>
          <rPr>
            <sz val="9"/>
            <rFont val="Tahoma"/>
            <family val="2"/>
          </rPr>
          <t xml:space="preserve">CRD: Informar o ano em que foi regularizada a situação do ENADE.
</t>
        </r>
      </text>
    </comment>
    <comment ref="B16" authorId="0">
      <text>
        <r>
          <rPr>
            <sz val="9"/>
            <rFont val="Tahoma"/>
            <family val="2"/>
          </rPr>
          <t xml:space="preserve">CRD: Clique sobre o texto para para ir a CURSO - AVALIAÇÃO.
</t>
        </r>
      </text>
    </comment>
    <comment ref="B34" authorId="0">
      <text>
        <r>
          <rPr>
            <sz val="9"/>
            <rFont val="Tahoma"/>
            <family val="2"/>
          </rPr>
          <t xml:space="preserve">CRD: Clique sobre o texto para retornar ao ÍNDICE DE PESQUISA.
</t>
        </r>
      </text>
    </comment>
    <comment ref="B20" authorId="0">
      <text>
        <r>
          <rPr>
            <sz val="9"/>
            <rFont val="Tahoma"/>
            <family val="2"/>
          </rPr>
          <t xml:space="preserve">CRD: Clique sobre o texto para retornar ao ÍNDICE DE PESQUISA.
</t>
        </r>
      </text>
    </comment>
    <comment ref="F16" authorId="0">
      <text>
        <r>
          <rPr>
            <sz val="9"/>
            <rFont val="Tahoma"/>
            <family val="2"/>
          </rPr>
          <t xml:space="preserve">CRD: Clique sobre o texto para ir a PERFIL - PARTICIPAÇÃO.
</t>
        </r>
      </text>
    </comment>
    <comment ref="B64" authorId="0">
      <text>
        <r>
          <rPr>
            <sz val="9"/>
            <rFont val="Tahoma"/>
            <family val="2"/>
          </rPr>
          <t xml:space="preserve">CRD: Clique sobre o texto para retornar ao ÍNDICE DE PESQUISA.
</t>
        </r>
      </text>
    </comment>
    <comment ref="J16" authorId="0">
      <text>
        <r>
          <rPr>
            <sz val="9"/>
            <rFont val="Tahoma"/>
            <family val="2"/>
          </rPr>
          <t xml:space="preserve">CRD: Clique sobre o texto para ir a DISPENSA.
</t>
        </r>
      </text>
    </comment>
    <comment ref="B17" authorId="0">
      <text>
        <r>
          <rPr>
            <sz val="9"/>
            <rFont val="Tahoma"/>
            <family val="2"/>
          </rPr>
          <t xml:space="preserve">CRD: Clique sobre o texto para a REGULARIZAÇÃO.
</t>
        </r>
      </text>
    </comment>
    <comment ref="B81" authorId="0">
      <text>
        <r>
          <rPr>
            <sz val="9"/>
            <rFont val="Tahoma"/>
            <family val="2"/>
          </rPr>
          <t xml:space="preserve">CRD: Clique sobre o texto para retornar a ÍNDICE DE PESQUISA.
</t>
        </r>
      </text>
    </comment>
    <comment ref="B104" authorId="0">
      <text>
        <r>
          <rPr>
            <sz val="9"/>
            <rFont val="Tahoma"/>
            <family val="2"/>
          </rPr>
          <t xml:space="preserve">CRD: Clique sobre o texto para retornar a ÍNDICE DE PESQUISA.
</t>
        </r>
      </text>
    </comment>
    <comment ref="A108" authorId="0">
      <text>
        <r>
          <rPr>
            <sz val="9"/>
            <rFont val="Tahoma"/>
            <family val="2"/>
          </rPr>
          <t xml:space="preserve">CRD: Digitar o número correspondente ao tipo de informação desejada: 1,2,3,4,5 ou 6.
</t>
        </r>
      </text>
    </comment>
    <comment ref="B123" authorId="0">
      <text>
        <r>
          <rPr>
            <sz val="9"/>
            <rFont val="Tahoma"/>
            <family val="2"/>
          </rPr>
          <t>CRD: Clicar sobre o texto para acessar link na web.</t>
        </r>
      </text>
    </comment>
    <comment ref="A124" authorId="0">
      <text>
        <r>
          <rPr>
            <sz val="9"/>
            <rFont val="Tahoma"/>
            <family val="2"/>
          </rPr>
          <t>CRD: Links para a web sobre legislação do ENADE.</t>
        </r>
      </text>
    </comment>
    <comment ref="A7" authorId="0">
      <text>
        <r>
          <rPr>
            <sz val="9"/>
            <rFont val="Tahoma"/>
            <family val="2"/>
          </rPr>
          <t xml:space="preserve">CRD: Link para a página do INEP/ENADE.
</t>
        </r>
      </text>
    </comment>
    <comment ref="F17" authorId="0">
      <text>
        <r>
          <rPr>
            <sz val="9"/>
            <rFont val="Tahoma"/>
            <family val="2"/>
          </rPr>
          <t xml:space="preserve">CRD: Clique sobre o texto para ir a INFORMAÇÕES IMPORTANTES.
</t>
        </r>
      </text>
    </comment>
    <comment ref="J17" authorId="0">
      <text>
        <r>
          <rPr>
            <sz val="9"/>
            <rFont val="Tahoma"/>
            <family val="2"/>
          </rPr>
          <t xml:space="preserve">CRD: Clique sobre o texto para ir a LEGISLAÇÃO.
</t>
        </r>
      </text>
    </comment>
    <comment ref="C1" authorId="0">
      <text>
        <r>
          <rPr>
            <sz val="9"/>
            <rFont val="Tahoma"/>
            <family val="2"/>
          </rPr>
          <t xml:space="preserve">CRD: Clique sobre o texto para acessar a página do MEC.
</t>
        </r>
      </text>
    </comment>
    <comment ref="C2" authorId="0">
      <text>
        <r>
          <rPr>
            <sz val="9"/>
            <rFont val="Tahoma"/>
            <family val="2"/>
          </rPr>
          <t xml:space="preserve">CRD: Clique sobre o texto para acessar a página da UFG.
</t>
        </r>
      </text>
    </comment>
    <comment ref="C3" authorId="0">
      <text>
        <r>
          <rPr>
            <sz val="9"/>
            <rFont val="Tahoma"/>
            <family val="2"/>
          </rPr>
          <t xml:space="preserve">CRD: Clique sobre o texto para acessar a página da PROGRAD.
</t>
        </r>
      </text>
    </comment>
    <comment ref="C4" authorId="0">
      <text>
        <r>
          <rPr>
            <sz val="9"/>
            <rFont val="Tahoma"/>
            <family val="2"/>
          </rPr>
          <t xml:space="preserve">CRD: Clique sobre o texto para acessar a página do CGA.
</t>
        </r>
      </text>
    </comment>
    <comment ref="C5" authorId="0">
      <text>
        <r>
          <rPr>
            <sz val="9"/>
            <rFont val="Tahoma"/>
            <family val="2"/>
          </rPr>
          <t xml:space="preserve">CRD: Clique sobre o texto para acessar a página da CRD.
</t>
        </r>
      </text>
    </comment>
    <comment ref="I35" authorId="0">
      <text>
        <r>
          <rPr>
            <sz val="9"/>
            <rFont val="Tahoma"/>
            <family val="2"/>
          </rPr>
          <t xml:space="preserve">CRD: Clique sobre o texto para acessar a página HISTÓRICO DO ESTUDANTE no INEP/ENADE.
</t>
        </r>
      </text>
    </comment>
    <comment ref="B18" authorId="0">
      <text>
        <r>
          <rPr>
            <sz val="9"/>
            <rFont val="Tahoma"/>
            <family val="2"/>
          </rPr>
          <t xml:space="preserve">CRD: Clique sobre o texto para ir a CONTATOS.
</t>
        </r>
      </text>
    </comment>
    <comment ref="B132" authorId="0">
      <text>
        <r>
          <rPr>
            <sz val="9"/>
            <rFont val="Tahoma"/>
            <family val="2"/>
          </rPr>
          <t xml:space="preserve">CRD: Clique sobre o texto para retornar ao ÍNDICE DE PESQUISA.
</t>
        </r>
      </text>
    </comment>
    <comment ref="M43" authorId="0">
      <text>
        <r>
          <rPr>
            <sz val="9"/>
            <rFont val="Tahoma"/>
            <family val="2"/>
          </rPr>
          <t xml:space="preserve">CRD: Lançar carga horária total do curso.
</t>
        </r>
      </text>
    </comment>
    <comment ref="B36" authorId="0">
      <text>
        <r>
          <rPr>
            <sz val="9"/>
            <rFont val="Tahoma"/>
            <family val="2"/>
          </rPr>
          <t xml:space="preserve">CRD: digitar o ano a que se refere a pesquisa do perfil.
</t>
        </r>
      </text>
    </comment>
    <comment ref="M46" authorId="0">
      <text>
        <r>
          <rPr>
            <sz val="9"/>
            <rFont val="Tahoma"/>
            <family val="2"/>
          </rPr>
          <t xml:space="preserve">CRD: Digitar a carga horária cursada, como concluinte, conforme indicação do perfil ao lado.
</t>
        </r>
      </text>
    </comment>
    <comment ref="M40" authorId="0">
      <text>
        <r>
          <rPr>
            <sz val="9"/>
            <rFont val="Tahoma"/>
            <family val="2"/>
          </rPr>
          <t xml:space="preserve">CRD: Digitar a carga horária cursada, como ingressante, conforme perfil indicado ao lado. 
</t>
        </r>
      </text>
    </comment>
    <comment ref="N16" authorId="0">
      <text>
        <r>
          <rPr>
            <sz val="9"/>
            <rFont val="Tahoma"/>
            <family val="2"/>
          </rPr>
          <t xml:space="preserve">CRD: Clique sobre o texto para ir a DISPENSA.
</t>
        </r>
      </text>
    </comment>
    <comment ref="B57" authorId="0">
      <text>
        <r>
          <rPr>
            <sz val="9"/>
            <rFont val="Tahoma"/>
            <family val="2"/>
          </rPr>
          <t xml:space="preserve">CRD: Clique sobre o texto para retornar ao ÍNDICE DE PESQUISA.
</t>
        </r>
      </text>
    </comment>
    <comment ref="Q82" authorId="1">
      <text>
        <r>
          <rPr>
            <b/>
            <sz val="9"/>
            <rFont val="Tahoma"/>
            <family val="0"/>
          </rPr>
          <t>Célula com fórmula.</t>
        </r>
      </text>
    </comment>
    <comment ref="D21" authorId="0">
      <text>
        <r>
          <rPr>
            <sz val="9"/>
            <rFont val="Tahoma"/>
            <family val="2"/>
          </rPr>
          <t xml:space="preserve">CRD: Clique sobre o ano para ir à PORTARIA DO ENADE correspondente.
</t>
        </r>
      </text>
    </comment>
    <comment ref="A24" authorId="0">
      <text>
        <r>
          <rPr>
            <sz val="9"/>
            <rFont val="Tahoma"/>
            <family val="2"/>
          </rPr>
          <t xml:space="preserve">CRD: Informar o nome do curso de bacharelado e licenciatura, sem acento, sinal gráfico ou cedilha, em letras maiúsculas ou minúsculas.
</t>
        </r>
      </text>
    </comment>
    <comment ref="A29" authorId="0">
      <text>
        <r>
          <rPr>
            <sz val="9"/>
            <rFont val="Tahoma"/>
            <family val="2"/>
          </rPr>
          <t xml:space="preserve">CRD: Informar o nome do curso tecnológico, sem acentos, sinais gráficos ou cedilha, em letras maiúsculas ou minúsculas.
</t>
        </r>
      </text>
    </comment>
  </commentList>
</comments>
</file>

<file path=xl/sharedStrings.xml><?xml version="1.0" encoding="utf-8"?>
<sst xmlns="http://schemas.openxmlformats.org/spreadsheetml/2006/main" count="704" uniqueCount="621">
  <si>
    <t>MINISTÉRIO DA EDUCAÇÃO - MEC</t>
  </si>
  <si>
    <t>CENTRO DE GESTÃO ACADÊMICA - CGA</t>
  </si>
  <si>
    <t>ENADE - Exame Nacional de Desempenho dos Estudantes</t>
  </si>
  <si>
    <t>DISPENSA</t>
  </si>
  <si>
    <t>REGULARIZAÇÃO</t>
  </si>
  <si>
    <t>LEGISLAÇÃO</t>
  </si>
  <si>
    <t>CURSO - AVALIAÇÃO</t>
  </si>
  <si>
    <t>DIREITO</t>
  </si>
  <si>
    <t>CURSOS TECNOLÓGICOS</t>
  </si>
  <si>
    <t xml:space="preserve">ANOS </t>
  </si>
  <si>
    <t>AGRONOMIA</t>
  </si>
  <si>
    <t>EDUCACAO FISICA</t>
  </si>
  <si>
    <t>ENFERMAGEM</t>
  </si>
  <si>
    <t>FARMACIA</t>
  </si>
  <si>
    <t>FISIOTERAPIA</t>
  </si>
  <si>
    <t>FONOAUDIOLOGIA</t>
  </si>
  <si>
    <t>MEDICINA</t>
  </si>
  <si>
    <t>MEDICINA VETERINARIA</t>
  </si>
  <si>
    <t>NUTRICAO</t>
  </si>
  <si>
    <t>ODONTOLOGIA</t>
  </si>
  <si>
    <t>SERVICO SOCIAL</t>
  </si>
  <si>
    <t>TERAPIA OCUPACIONAL</t>
  </si>
  <si>
    <t>ZOOTECNIA</t>
  </si>
  <si>
    <t>ARQUITETURA E URBANISMO</t>
  </si>
  <si>
    <t>BIOLOGIA</t>
  </si>
  <si>
    <t>CIENCIAS SOCIAIS</t>
  </si>
  <si>
    <t>COMPUTACAO</t>
  </si>
  <si>
    <t>ENGENHARIA</t>
  </si>
  <si>
    <t>FILOSOFIA</t>
  </si>
  <si>
    <t>FISICA</t>
  </si>
  <si>
    <t>GEOGRAFIA</t>
  </si>
  <si>
    <t>HISTORIA</t>
  </si>
  <si>
    <t>LETRAS</t>
  </si>
  <si>
    <t>MATEMATICA</t>
  </si>
  <si>
    <t>PEDAGOGIA</t>
  </si>
  <si>
    <t>QUIMICA</t>
  </si>
  <si>
    <t>ADMINISTRACAO</t>
  </si>
  <si>
    <t>ARQUIVOLOGIA</t>
  </si>
  <si>
    <t>BIBLIOTECONOMIA</t>
  </si>
  <si>
    <t>BIOMEDICINA</t>
  </si>
  <si>
    <t>CIENCIAS CONTABEIS</t>
  </si>
  <si>
    <t>CIENCIAS ECONOMICAS</t>
  </si>
  <si>
    <t>COMUNICACAO SOCIAL</t>
  </si>
  <si>
    <t>DESIGN</t>
  </si>
  <si>
    <t>DESIGN DE INTERIORES</t>
  </si>
  <si>
    <t>DESENHO DE MODA</t>
  </si>
  <si>
    <t>MODA</t>
  </si>
  <si>
    <t>FORMACAO DE PROFESSORES DA EDUCACAO BASICA</t>
  </si>
  <si>
    <t>PSICOLOGIA</t>
  </si>
  <si>
    <t>SECRETARIADO EXECUTIVO</t>
  </si>
  <si>
    <t>ARQUITETURA</t>
  </si>
  <si>
    <t>BIOQUIMICA</t>
  </si>
  <si>
    <t>CIENCIAS BIOLOGICAS</t>
  </si>
  <si>
    <t>CIENCIA DA COMPUTACAO</t>
  </si>
  <si>
    <t>ENGENHARIA DE COMPUTACAO</t>
  </si>
  <si>
    <t>INFORMATICA</t>
  </si>
  <si>
    <t>ANALISE DE SISTEMAS</t>
  </si>
  <si>
    <t>SISTEMAS DE INFORMACAO</t>
  </si>
  <si>
    <t>TEATRO</t>
  </si>
  <si>
    <t>TURISMO</t>
  </si>
  <si>
    <t>CONSTRUCAO DE EDIFICIOS</t>
  </si>
  <si>
    <t>ALIMENTOS</t>
  </si>
  <si>
    <t>AUTOMACAO INDUSTRIAL</t>
  </si>
  <si>
    <t>GESTAO DA PRODUCAO INDUSTRIAL</t>
  </si>
  <si>
    <t>MANUTENCAO INDUSTRIAL</t>
  </si>
  <si>
    <t>PROCESSOS QUIMICOS</t>
  </si>
  <si>
    <t>FABRICACAO MECANICA</t>
  </si>
  <si>
    <t>ANALISE E DESENVOLVIMENTO DE SISTEMAS</t>
  </si>
  <si>
    <t>REDES DE COMPUTADORES</t>
  </si>
  <si>
    <t>SANEAMENTO AMBIENTAL</t>
  </si>
  <si>
    <t>ESTATISTICA</t>
  </si>
  <si>
    <t>RELACOES INTERNACIONAIS</t>
  </si>
  <si>
    <t>GASTRONOMIA</t>
  </si>
  <si>
    <t>GESTAO DE RECURSOS HUMANOS</t>
  </si>
  <si>
    <t>GESTAO DE TURISMO</t>
  </si>
  <si>
    <t>GESTAO FINANCEIRA</t>
  </si>
  <si>
    <t>PROCESSOS GERENCIAIS</t>
  </si>
  <si>
    <t>GESTAO EXECUTIVA DE NEGOCIOS</t>
  </si>
  <si>
    <t>GESTAO DE SERVICOS EXECUTIVOS</t>
  </si>
  <si>
    <t>2010-BAC</t>
  </si>
  <si>
    <t>RADIOLOGIA</t>
  </si>
  <si>
    <t>AGROINDUSTRIA</t>
  </si>
  <si>
    <t>GESTAO HOSPITALAR</t>
  </si>
  <si>
    <t>GESTAO AMBIENTAL</t>
  </si>
  <si>
    <t>ARTES VISUAIS</t>
  </si>
  <si>
    <t>2011-LIC</t>
  </si>
  <si>
    <t>GESTAO COMERCIAL</t>
  </si>
  <si>
    <t>LOGISTICA</t>
  </si>
  <si>
    <t>NORMAL SUPERIOR</t>
  </si>
  <si>
    <t>PRÓ-REITORIA DE GRADUAÇÃO - PROGRAD</t>
  </si>
  <si>
    <t>No histórico escolar integralizado deve constar a participação ou dispensa, como ingressante e concluinte.</t>
  </si>
  <si>
    <t>I</t>
  </si>
  <si>
    <t>II</t>
  </si>
  <si>
    <t>III</t>
  </si>
  <si>
    <t>IV</t>
  </si>
  <si>
    <t>V</t>
  </si>
  <si>
    <t>PERFIL - PARTICIPAÇÃO</t>
  </si>
  <si>
    <t>ANO DE AVALIAÇÃO</t>
  </si>
  <si>
    <t>CURSO (DIGITAR S/ ACENTO OU SINAL GRÁFICO)</t>
  </si>
  <si>
    <t>INGRESSANTES</t>
  </si>
  <si>
    <t>CONCLUINTES</t>
  </si>
  <si>
    <t>CÁLC. PERFIL INGRES.</t>
  </si>
  <si>
    <t>CÁLC. PERFIL CONCL.</t>
  </si>
  <si>
    <t>MARKETING</t>
  </si>
  <si>
    <t>PLANEJAMENTO TURISTICO</t>
  </si>
  <si>
    <t>PLANEJAMENTO EM CONSTRUCAO DE EDIFICIOS</t>
  </si>
  <si>
    <t>REDES DE COMUNICACAO</t>
  </si>
  <si>
    <t>REDES DE TELECOMUNICACOES</t>
  </si>
  <si>
    <t>MUSICA</t>
  </si>
  <si>
    <t>AMOSTRAGEM</t>
  </si>
  <si>
    <t>ORDEM PESSOAL</t>
  </si>
  <si>
    <t>II - PERFIL</t>
  </si>
  <si>
    <t xml:space="preserve">COLAÇÃO DE GRAU </t>
  </si>
  <si>
    <t>SECRETARIADO</t>
  </si>
  <si>
    <r>
      <t xml:space="preserve">Conforme &amp;1º do Artigo 33-G da Portaria Normativa 40, de 12/12/2007, republicada no DOU em 29/12/2010, o estudante que tenha participado do ENADE terá </t>
    </r>
    <r>
      <rPr>
        <b/>
        <sz val="10"/>
        <color indexed="8"/>
        <rFont val="Arial"/>
        <family val="2"/>
      </rPr>
      <t>registrada no histórico escolar a data da realização da prova</t>
    </r>
    <r>
      <rPr>
        <sz val="10"/>
        <color indexed="8"/>
        <rFont val="Arial"/>
        <family val="2"/>
      </rPr>
      <t>.</t>
    </r>
  </si>
  <si>
    <t>Data da prova</t>
  </si>
  <si>
    <t>CURSO Ñ PARTIC. DO ENADE</t>
  </si>
  <si>
    <t>"Estudante regular no ENADE aaaa. O curso foi avaliado, mas ele não tinha perfil para ser inscrito."</t>
  </si>
  <si>
    <t>Para regularização da situação do estudante junto ao ENADE, como ingressante e/ou concluinte, a inscrição deverá ser efetuada na "condição de irregular", admitida apenas uma entrada por edição.</t>
  </si>
  <si>
    <t>EDIÇÃO POSTERIOR</t>
  </si>
  <si>
    <t xml:space="preserve">Até 2010, os estudantes irregulares no ENADE poderiam regularizar sua situação participando do exame em qualquer ano posterior. A partir de 2011, a participação deixou de ser exigida, bastando a inscrição para torná-los regulares e habilitados a colar grau. </t>
  </si>
  <si>
    <t>Estudantes irregulares no ENADE 2004, que participaram do exame em 2005, deverão ter, no histórico escolar a menção abaixo:</t>
  </si>
  <si>
    <t>Estudantes irregulares no ENADE 2004, que participaram do exame em 2006, deverão ter, no histórico escolar a menção abaixo:</t>
  </si>
  <si>
    <t>Estudantes irregulares no ENADE 2004, que participaram do exame em 2007, deverão ter, no histórico escolar a menção abaixo:</t>
  </si>
  <si>
    <t>Estudantes irregulares no ENADE 2004, que participaram do exame em 2008, deverão ter, no histórico escolar a menção abaixo:</t>
  </si>
  <si>
    <t>Estudantes irregulares no ENADE 2004, que participaram do exame em 2009, deverão ter, no histórico escolar a menção abaixo:</t>
  </si>
  <si>
    <t>Estudantes irregulares no ENADE 2004, que participaram do exame em 2010, deverão ter, no histórico escolar a menção abaixo:</t>
  </si>
  <si>
    <t>Estudantes irregulares no ENADE 2005, que participaram do exame em 2006, deverão ter, no histórico escolar a menção abaixo:</t>
  </si>
  <si>
    <t>Estudantes irregulares no ENADE 2005, que participaram do exame em 2007, deverão ter, no histórico escolar a menção abaixo:</t>
  </si>
  <si>
    <t>Estudantes irregulares no ENADE 2005, que participaram do exame em 2008, deverão ter, no histórico escolar a menção abaixo:</t>
  </si>
  <si>
    <t>Estudantes irregulares no ENADE 2005, que participaram do exame em 2009, deverão ter, no histórico escolar a menção abaixo:</t>
  </si>
  <si>
    <t>Estudantes irregulares no ENADE 2005, que participaram do exame em 2010, deverão ter, no histórico escolar a menção abaixo:</t>
  </si>
  <si>
    <t>Estudantes irregulares no ENADE 2006, que participaram do exame em 2007, deverão ter, no histórico escolar a menção abaixo:</t>
  </si>
  <si>
    <t>Estudantes irregulares no ENADE 2006, que participaram do exame em 2008, deverão ter, no histórico escolar a menção abaixo:</t>
  </si>
  <si>
    <t>Estudantes irregulares no ENADE 2006, que participaram do exame em 2009, deverão ter, no histórico escolar a menção abaixo:</t>
  </si>
  <si>
    <t>Estudantes irregulares no ENADE 2006, que participaram do exame em 2010, deverão ter, no histórico escolar a menção abaixo:</t>
  </si>
  <si>
    <t>Estudantes irregulares no ENADE 2007, que participaram do exame em 2008, deverão ter, no histórico escolar a menção abaixo:</t>
  </si>
  <si>
    <t>Estudantes irregulares no ENADE 2007, que participaram do exame em 2009, deverão ter, no histórico escolar a menção abaixo:</t>
  </si>
  <si>
    <t>Estudantes irregulares no ENADE 2007, que participaram do exame em 2010, deverão ter, no histórico escolar a menção abaixo:</t>
  </si>
  <si>
    <t>Estudantes irregulares no ENADE 2008, que participaram do exame em 2009, deverão ter, no histórico escolar a menção abaixo:</t>
  </si>
  <si>
    <t>Estudantes irregulares no ENADE 2008, que participaram do exame em 2010, deverão ter, no histórico escolar a menção abaixo:</t>
  </si>
  <si>
    <t>Estudantes irregulares no ENADE 2009, que participaram do exame em 2010, deverão ter, no histórico escolar a menção abaixo:</t>
  </si>
  <si>
    <t xml:space="preserve">ATO DA INSTITUIÇÃO </t>
  </si>
  <si>
    <t>MANDADO DE SEGURANÇA</t>
  </si>
  <si>
    <t>O estudante que regularizou sua situação junto ao ENADE através de Mandado de Segurança (informação registrada no relatório do INEP), terá inscrita no histórico escolar a menção abaixo:</t>
  </si>
  <si>
    <t>"Estudante regular no ENADE aaaa conforme Mandado de Segurança MS.xxxx.xx.xx.xxxxxx-x."</t>
  </si>
  <si>
    <t>INGRESSANTES 2011</t>
  </si>
  <si>
    <t>INGRESSANTES 2012</t>
  </si>
  <si>
    <t>Estudantes irregulares no ENADE 2004, que foram inscritos em 2011, deverão ter, no histórico escolar a menção abaixo:</t>
  </si>
  <si>
    <t>Estudantes irregulares no ENADE 2005, que foram inscritos em 2011, deverão ter, no histórico escolar a menção abaixo:</t>
  </si>
  <si>
    <t>Estudantes irregulares no ENADE 2005, que foram inscritos em 2012, deverão ter, no histórico escolar a menção abaixo:</t>
  </si>
  <si>
    <t>Estudantes irregulares no ENADE 2006, que foram inscritos em 2011, deverão ter, no histórico escolar a menção abaixo:</t>
  </si>
  <si>
    <t>Estudantes irregulares no ENADE 2006, que foram inscritos em 2012, deverão ter, no histórico escolar a menção abaixo:</t>
  </si>
  <si>
    <t>Estudantes irregulares no ENADE 2007, que foram inscritos em 2011, deverão ter, no histórico escolar a menção abaixo:</t>
  </si>
  <si>
    <t>Estudantes irregulares no ENADE 2007, que foram inscritos em 2012, deverão ter, no histórico escolar a menção abaixo:</t>
  </si>
  <si>
    <t>Estudantes irregulares no ENADE 2008, que foram inscritos em 2011, deverão ter, no histórico escolar a menção abaixo:</t>
  </si>
  <si>
    <t>Estudantes irregulares no ENADE 2008, que foram inscritos em 2012, deverão ter, no histórico escolar a menção abaixo:</t>
  </si>
  <si>
    <t>Estudantes irregulares no ENADE 2009, que foram inscritos em 2011, deverão ter, no histórico escolar a menção abaixo:</t>
  </si>
  <si>
    <t>Estudantes irregulares no ENADE 2009, que foram inscritos em 2012, deverão ter, no histórico escolar a menção abaixo:</t>
  </si>
  <si>
    <t>Estudantes irregulares no ENADE 2010, que foram inscritos em 2011, deverão ter, no histórico escolar a menção abaixo:</t>
  </si>
  <si>
    <t>Estudantes irregulares no ENADE 2010, que foram inscritos em 2012, deverão ter, no histórico escolar a menção abaixo:</t>
  </si>
  <si>
    <t>Estudantes irregulares no ENADE 2011, que foram inscritos em 2012, deverão ter, no histórico escolar a menção abaixo:</t>
  </si>
  <si>
    <t>Estudantes irregulares no ENADE 2011, que foram inscritos em 2013, deverão ter, no histórico escolar a menção abaixo:</t>
  </si>
  <si>
    <t>INFORMAÇÕES IMPORTANTES</t>
  </si>
  <si>
    <t>VI</t>
  </si>
  <si>
    <t>Estudantes irregulares no ENADE 2004, que foram inscritos em 2012, deverão ter, no histórico escolar a menção abaixo:</t>
  </si>
  <si>
    <t>Estudantes irregulares no ENADE 2004, que foram inscritos em 2013, deverão ter, no histórico escolar a menção abaixo:</t>
  </si>
  <si>
    <t>Estudantes irregulares no ENADE 2004, que foram inscritos em 2014, deverão ter, no histórico escolar a menção abaixo:</t>
  </si>
  <si>
    <t>Estudantes irregulares no ENADE 2005, que foram inscritos em 2013, deverão ter, no histórico escolar a menção abaixo:</t>
  </si>
  <si>
    <t>Estudantes irregulares no ENADE 2005, que foram inscritos em 2014, deverão ter, no histórico escolar a menção abaixo:</t>
  </si>
  <si>
    <t>Estudantes irregulares no ENADE 2006, que foram inscritos em 2013, deverão ter, no histórico escolar a menção abaixo:</t>
  </si>
  <si>
    <t>Estudantes irregulares no ENADE 2006, que foram inscritos em 2014, deverão ter, no histórico escolar a menção abaixo:</t>
  </si>
  <si>
    <t>Estudantes irregulares no ENADE 2007, que foram inscritos em 2013, deverão ter, no histórico escolar a menção abaixo:</t>
  </si>
  <si>
    <t>Estudantes irregulares no ENADE 2007, que foram inscritos em 2014, deverão ter, no histórico escolar a menção abaixo:</t>
  </si>
  <si>
    <t>Estudantes irregulares no ENADE 2008, que foram inscritos em 2013, deverão ter, no histórico escolar a menção abaixo:</t>
  </si>
  <si>
    <t>Estudantes irregulares no ENADE 2008, que foram inscritos em 2014, deverão ter, no histórico escolar a menção abaixo:</t>
  </si>
  <si>
    <t>Estudantes irregulares no ENADE 2009, que foram inscritos em 2013, deverão ter, no histórico escolar a menção abaixo:</t>
  </si>
  <si>
    <t>Estudantes irregulares no ENADE 2009, que foram inscritos em 2014, deverão ter, no histórico escolar a menção abaixo:</t>
  </si>
  <si>
    <t>Estudantes irregulares no ENADE 2010, que foram inscritos em 2013, deverão ter, no histórico escolar a menção abaixo:</t>
  </si>
  <si>
    <t>Estudantes irregulares no ENADE 2010, que foram inscritos em 2014, deverão ter, no histórico escolar a menção abaixo:</t>
  </si>
  <si>
    <t>Estudantes irregulares no ENADE 2011, que foram inscritos em 2014, deverão ter, no histórico escolar a menção abaixo:</t>
  </si>
  <si>
    <t>Estudantes irregulares no ENADE 2012, que foram inscritos em 2013, deverão ter, no histórico escolar a menção abaixo:</t>
  </si>
  <si>
    <t>Estudantes irregulares no ENADE 2012, que foram inscritos em 2014, deverão ter, no histórico escolar a menção abaixo:</t>
  </si>
  <si>
    <t>Estudantes irregulares no ENADE 2013, que foram inscritos em 2014, deverão ter, no histórico escolar a menção abaixo:</t>
  </si>
  <si>
    <t>SANÇÕES</t>
  </si>
  <si>
    <t>ÍNDICE DE PESQUISA</t>
  </si>
  <si>
    <t>CONCEITO PRELIMINAR DE CURSO - CPC</t>
  </si>
  <si>
    <t>O CPC (Conceito Preliminar de Curso), instituído pela Portaria Normativa nº 4, de 05/08/2008 - DOU 06/08/2008, é um dos indicadores de qualidade, calculados pelo INEP, utilizado para fins dos processos de renovação de reconhecimento dos cursos superiores, no âmbito do ciclo avaliativo do SINAES (Sistema Nacional de Avaliação da Educação Superior), e tem por base os resultados do ENADE, além de outros insumos constantes na base de dados do MEC. O CPC tem uma escala de cinco níveis, sendo considerados satisfatórios os níveis de 3 acima. Para cursos que obtiverem CPC satisfatório será dispensada a avaliação in loco para renovação do reconhecimento. Conforme Artigo 33-B, da Portaria Normativa nº 40, de 12/12/2007, republicada no DOU em 29/12/2010:</t>
  </si>
  <si>
    <t>AUSÊNCIA DE INFORMAÇÃO DO ENADE NO HE</t>
  </si>
  <si>
    <t>Conforme Artigo 33-G, da Portaria Normativa nº 40, de 12/12/2007, republicada no DOU em 29/12/2010, é obrigatório do registro da situação do ENADE, no histórico escolar ou em atestado específico. No caso de transferência a instituição de destino do estudante deverá verificar sua condição no ENADE e proceder a regularização, se for o caso. Os estudantes em situação irregular no ENADE não poderão receber o histórico escolar final.</t>
  </si>
  <si>
    <t>LIMITE PARA DISPENSA: RAZÃO PESSOAL E ATO DA INSTITUIÇÃO DE ENSINO</t>
  </si>
  <si>
    <t>Regulamenta os procedimentos de avaliação do SINAES - Portaria nº 2.051, de 09/07/2004 - DOU 12/07/2004</t>
  </si>
  <si>
    <t>Institui o SINAES - Lei nº 10.861, de 14/04/2004 - DOU 15/04/2004</t>
  </si>
  <si>
    <t>Regulamenta a aplicação do CPC - Portaria Normativa nº 4, de 05/08/2008 - DOU 06/08/2008</t>
  </si>
  <si>
    <t>HISTÓRICO DO ESTUDANTE - INEP</t>
  </si>
  <si>
    <t>CONTATOS</t>
  </si>
  <si>
    <t>VII</t>
  </si>
  <si>
    <t>LURDES GONÇALVES RODRIGUES</t>
  </si>
  <si>
    <t>ELEM KELRIM BORGES PINHO</t>
  </si>
  <si>
    <t>TELEFONE</t>
  </si>
  <si>
    <t>COORDENADORA DE REGISTRO DE DIPLOMAS</t>
  </si>
  <si>
    <t>Os concluintes do 1º semestre dos cursos das áreas selecionadas que colarem grau até a data limite (conforme o ano de conclusão), assim como os que estiverem cursando atividades curriculares fora do Brasil, na forma da legislação, terão inscrita no histórico escolar a menção abaixo:</t>
  </si>
  <si>
    <t>Conforme Artigo 33-E, da Portaria Normativa nº 40, de 12/12/2007, republicada no DOU em 29/12/2010: "O ENADE será realizado todos os anos, aplicando-se trienalmente a cada curso, de modo a abranger, com a maior amplitude possível, as formações objeto das Diretrizes Curriculares Nacionais, da legislação de regulamentação do exercício profissional e do Catálogo de Cursos Superiores de Tecnologia."</t>
  </si>
  <si>
    <t>CALENDÁRIO DO ENADE</t>
  </si>
  <si>
    <t>BACHARELADO E LICENCIATURA</t>
  </si>
  <si>
    <t>GRUPOS DOS CURSOS CONFORME CICLO DO SINAES</t>
  </si>
  <si>
    <t>Conforme Nota Técnica nº 806/2012-DIREG/SERES/MEC, de 03/08/2012 - DOU 04/12/2012, Inciso II, item 11: "No ciclo avaliativo do SINAES, os cursos superiores de graduação dividem-se em três grupos, tomando como base a área de conhecimento, no caso dos Bacharelados e Licenciaturas, e os eixos tecnológicos, no caso dos Cursos Superiores de Tecnologia. Vale ressaltar que a classificação referida independe da participação deste curso no ENADE. Ou seja, tomando-se como exemplo: um CST em Mecanização Agrícola classifica-se no Grupo Verde, ainda que não tenha sido implantada a prova do ENADE para este curso. Assim todos os cursos superiores de graduação devem conhecer a qual grupo estão vinculados para a correta observância do marco regulatório.</t>
  </si>
  <si>
    <r>
      <rPr>
        <b/>
        <sz val="10"/>
        <color indexed="8"/>
        <rFont val="Arial"/>
        <family val="2"/>
      </rPr>
      <t>Lei nº 10861/2004, Art. 5º, &amp; 5º</t>
    </r>
    <r>
      <rPr>
        <sz val="10"/>
        <color indexed="8"/>
        <rFont val="Arial"/>
        <family val="2"/>
      </rPr>
      <t>: O ENADE é componente curricular obrigatório dos cursos de bacharelado e licenciatura - e tecnológicos a partir de 2007 -, sendo inscrita no histórico escolar do estudante somente a sua situação regular com relação a essa obrigação, atestada pela sua efetiva participação ou, quando for o caso, dispensa oficial pelo Ministério da Educação, na forma estabelecida em regulamento.</t>
    </r>
  </si>
  <si>
    <t>CURSOS DE BACHARELADO E LICENCIATURA</t>
  </si>
  <si>
    <t>UNIVERSIDADE FEDERAL DE GOIÁS - UFG</t>
  </si>
  <si>
    <t>AGRONEGOCIO</t>
  </si>
  <si>
    <t>INGRESSANTES 2013</t>
  </si>
  <si>
    <t>CS TECNOLOGIA</t>
  </si>
  <si>
    <t>Estudantes considerados do final do primeiro ano, aqueles que tiverem concluído, até a data inicial do período de inscrição, entre 7% e 22% (inclusive) da carga horária mínima do currículo do curso da IES.</t>
  </si>
  <si>
    <t>Estudantes considerados do final do último ano do curso, aqueles que tiverem concluído, até a data inicial do período de inscrição, pelo menos 80% da carga horária mínima do currículo do curso da IES. Todo estudante na condição de possível concluinte no ano da realização do Exame será considerado habilitado do final do último ano, devendo ser inscrito.</t>
  </si>
  <si>
    <t>Estudantes considerados do final do primeiro ano, aqueles que tiverem concluído, até o dia 01/08/2005, entre 7% e 22% (inclusive) da carga horária mínima do currículo do curso da IES.</t>
  </si>
  <si>
    <t>Estudantes considerados do final do último ano do curso, aqueles que tiverem concluído, até 01/08/2005, pelo menos 80% da carga horária mínima do currículo do curso da IES. Todo estudante na condição de possível concluinte durante o ano letivo de 2005, independente do percentual da carga horária cursada, será considerado habilitado do final do último ano, devendo ser inscrito.</t>
  </si>
  <si>
    <t>Estudantes considerados do final do primeiro ano, aqueles que tiverem concluído, até o dia 01/08/2006, entre 7% e 22% (inclusive) da carga horária mínima do currículo do curso da IES.</t>
  </si>
  <si>
    <t>Estudantes considerados do final do último ano do curso, aqueles que tiverem concluído, até 01/08/2006, pelo menos 80% da carga horária mínima do currículo do curso da IES. Todo estudante na condição de possível concluinte durante o ano letivo de 2006, independente do percentual da carga horária cursada, será considerado habilitado do final do último ano, devendo ser inscrito.</t>
  </si>
  <si>
    <t>Estudantes considerados do final do último ano do curso, aqueles que tiverem concluído, até 01/08/2007, pelo menos 80% da carga horária mínima do currículo do curso da IES. Todo estudante na condição de possível concluinte durante o ano letivo de 2007, independente do percentual da carga horária cursada, será considerado habilitado do final do último ano, devendo ser inscrito.</t>
  </si>
  <si>
    <t>Estudantes considerados do final do primeiro ano, aqueles que tiverem concluído, até o dia 01/08/2007, entre 7% e 22% (inclusive) da carga horária mínima do currículo do curso da IES.</t>
  </si>
  <si>
    <t>NT</t>
  </si>
  <si>
    <t>Estudantes considerados do final do primeiro ano, aqueles que tiverem concluído, até o dia 01/08/2008, entre 7% e 22% (inclusive) da carga horária mínima do currículo do curso da IES.</t>
  </si>
  <si>
    <t>Estudantes considerados do final do último ano do curso, aqueles que tiverem concluído, até 01/08/2008, pelo menos 80% da carga horária mínima do currículo do curso da IES. Todo estudante na condição de possível concluinte durante o ano letivo de 2008, independente do percentual da carga horária cursada, será considerado habilitado do final do último ano, devendo ser inscrito.</t>
  </si>
  <si>
    <t>Estudantes considerados do final do primeiro ano, aqueles que tiverem concluído, até o dia 01/08/2009, entre 7% e 22% (inclusive) da carga horária mínima do currículo do curso da IES.</t>
  </si>
  <si>
    <t>Estudantes considerados do final do último ano do curso, aqueles que tiverem concluído, até 01/08/2009, pelo menos 80% da carga horária mínima do currículo do curso da IES. Todo estudante na condição de possível concluinte durante o ano letivo de 2009, independente do percentual da carga horária cursada, será considerado habilitado do final do último ano, devendo ser inscrito.</t>
  </si>
  <si>
    <t>Cursos com carga horária mínima inferior a 2000 h: estudantes considerados do final do primeiro ano, aqueles que tiverem concluído, até o dia 01/08/2009, entre 7% e 22% (inclusive) da carga horária mínima do currículo do curso da IES; Cursos com carga horária mínima de 2000 h, inclusive: entre 7% e 25% (inclusive).</t>
  </si>
  <si>
    <t>Estudantes considerados do final do primeiro ano, aqueles que tiverem concluído, até o dia 02/08/2010, entre 7% e 22% (inclusive) da carga horária mínima do currículo do curso da IES.</t>
  </si>
  <si>
    <t>Estudantes considerados do final do último ano do curso, aqueles que tiverem concluído, até 02/08/2010, pelo menos 80% da carga horária mínima do currículo do curso da IES. Todo estudante na condição de possível concluinte durante o ano letivo de 2010, independente do percentual da carga horária cursada, será considerado habilitado do final do último ano, devendo ser inscrito.</t>
  </si>
  <si>
    <t>Serão considerados estudantes concluintes aqueles que tenham expectativa de conclusão do curso no ano de realização do ENADE, assim como aqueles que tiverem concluído mais de 80% da carga horária mínima do currículo do curso da IES.</t>
  </si>
  <si>
    <t>Cursos com carga horária mínima inferior a 2000 h: estudantes considerados do final do primeiro ano, aqueles que tiverem concluído, até o dia 02/08/2010, entre 7% e 22% (inclusive) da carga horária mínima do currículo do curso da IES; Cursos com carga horária mínima de 2000 h, inclusive: entre 7% e 25% (inclusive).</t>
  </si>
  <si>
    <t>Cursos com carga horária mínima inferior a 2000 h: estudantes considerados do final do último ano do curso, aqueles que tiverem concluído, até 01/08/2009, pelo menos 80% da carga horária mínima do currículo do curso da IES; Cursos com carga horárima mínima de 2000 h, inclusive: pelo menos 75%. Todo estudante na condição de possível concluinte durante o ano letivo de 2009, independente do percentual da carga horária cursada, será considerado habilitado do final do último ano, devendo ser inscrito.</t>
  </si>
  <si>
    <t>Cursos com carga horária mínima inferior a 2000 h: estudantes considerados do final do último ano do curso, aqueles que tiverem concluído, até 02/08/2010, pelo menos 80% da carga horária mínima do currículo do curso da IES; Cursos com carga horárima mínima de 2000 h, inclusive: pelo menos 75%. Todo estudante na condição de possível concluinte durante o ano letivo de 2010, independente do percentual da carga horária cursada, será considerado habilitado do final do último ano, devendo ser inscrito.</t>
  </si>
  <si>
    <t>Serão considerados estudantes ingressantes aqueles que tenham iniciado o respectivo curso com matrícula no ano de realização do ENADE.</t>
  </si>
  <si>
    <t>Serão considerados estudantes ingressantes aqueles que tenham iniciado o respectivo curso com matrícula no ano de 2012.</t>
  </si>
  <si>
    <t>Serão considerados estudantes concluintes aqueles que tenham expectativa de conclusão do curso até julho de 2013, assim como aqueles que tiverem concluído mais de 80% da carga horária mínima do currículo do curso da IES até 31/08/2012.</t>
  </si>
  <si>
    <t>Serão considerados estudantes ingressantes aqueles que tenham iniciado o respectivo curso com matrícula no ano de 2013 e que tenham concluído até 25% da carga horária mínima do currículo do curso até 30/08/2013.</t>
  </si>
  <si>
    <t>Serão considerados estudantes concluintes dos Cursos de Bacharelado, aqueles que tenham expectativa de conclusão do curso até julho de 2014, assim como aqueles que tiverem concluído mais de 80% da carga horária mínima do currículo da IES até 30/08/2013.</t>
  </si>
  <si>
    <t>Serão considerados estudantes concluintes dos Cursos Superiores de Tecnologia, aqueles que tenham expectativa de conclusão do curso até dezembro de 2013, assim como aqueles que tiverem concluído mais de 75% da carga horária mínima do currículo da IES até 30/08/2013.</t>
  </si>
  <si>
    <t>2013-BAC</t>
  </si>
  <si>
    <t>2014-LIC</t>
  </si>
  <si>
    <t>Serão considerados estudantes ingressantes aqueles que tenham iniciado o respectivo curso com matrícula no ano de 2014 e que tenham concluído até 25% da carga horária mínima do currículo do curso até 29/08/2014.</t>
  </si>
  <si>
    <t>Serão considerados estudantes concluintes dos Cursos de Bacharelado ou Licenciatura, aqueles que tenham expectativa de conclusão do curso até julho de 2015, assim como aqueles que tiverem concluído mais de 80% da carga horária mínima do currículo da IES até 29/08/2014.</t>
  </si>
  <si>
    <t>Serão considerados estudantes concluintes dos Cursos Superiores de Tecnologia, aqueles que tenham expectativa de conclusão do curso até dezembro de 2014, assim como aqueles que tiverem concluído mais de 75% da carga horária mínima do currículo da IES até 29/08/2014.</t>
  </si>
  <si>
    <t>INGRESSANTES 2014</t>
  </si>
  <si>
    <t>Estudantes irregulares no ENADE 2004, que foram inscritos em 2015, deverão ter, no histórico escolar a menção abaixo:</t>
  </si>
  <si>
    <t>Estudantes irregulares no ENADE 2005, que foram inscritos em 2015, deverão ter, no histórico escolar a menção abaixo:</t>
  </si>
  <si>
    <t>INGRESSANTES 2015</t>
  </si>
  <si>
    <t>Estudantes irregulares no ENADE 2014, que foram inscritos em 2015, deverão ter, no histórico escolar a menção abaixo:</t>
  </si>
  <si>
    <t>Estudantes irregulares no ENADE 2013, que foram inscritos em 2015, deverão ter, no histórico escolar a menção abaixo:</t>
  </si>
  <si>
    <t>Estudantes irregulares no ENADE 2012, que foram inscritos em 2015, deverão ter, no histórico escolar a menção abaixo:</t>
  </si>
  <si>
    <t>Estudantes irregulares no ENADE 2011, que foram inscritos em 2015, deverão ter, no histórico escolar a menção abaixo:</t>
  </si>
  <si>
    <t>Estudantes irregulares no ENADE 2010, que foram inscritos em 2015, deverão ter, no histórico escolar a menção abaixo:</t>
  </si>
  <si>
    <t>Estudantes irregulares no ENADE 2009, que foram inscritos em 2015, deverão ter, no histórico escolar a menção abaixo:</t>
  </si>
  <si>
    <t>Estudantes irregulares no ENADE 2008, que foram inscritos em 2015, deverão ter, no histórico escolar a menção abaixo:</t>
  </si>
  <si>
    <t>Estudantes irregulares no ENADE 2007, que foram inscritos em 2015, deverão ter, no histórico escolar a menção abaixo:</t>
  </si>
  <si>
    <t>Estudantes irregulares no ENADE 2006, que foram inscritos em 2015, deverão ter, no histórico escolar a menção abaixo:</t>
  </si>
  <si>
    <t>ADMINISTRACAO PUBLICA</t>
  </si>
  <si>
    <t>TEOLOGIA</t>
  </si>
  <si>
    <t>DESIGN DE MODA</t>
  </si>
  <si>
    <t>DESIGN GRAFICO</t>
  </si>
  <si>
    <t>GESTAO DA QUALIDADE</t>
  </si>
  <si>
    <t>GESTAO PUBLICA</t>
  </si>
  <si>
    <t>JORNALISMO</t>
  </si>
  <si>
    <t>PUBLICIDADE E PROPAGANDA</t>
  </si>
  <si>
    <t>COMERCIO EXTERIOR</t>
  </si>
  <si>
    <t>Serão considerados estudantes ingressantes aqueles que tenham iniciado o respectivo curso no ano de 2015, devidamente matriculados, e que tenham de 0% (zero por cento) a 25% (vinte e cinco por cento) da carga horária mínima do currículo do curso cumprida até o dia 31/08/2015 (término do período de retificações no enquadramento e nas inscrições).</t>
  </si>
  <si>
    <t>Serão considerados estudantes concluintes dos Cursos de Bacharelado, aqueles que tenham expectativa de conclusão do curso até julho de 2016, ou que tenham cumprido 80% (oitenta por cento) ou mais da carga horária mínima do currículo do curso da IES até o dia 31/08/2015 (término do período de retificações no enquadramento e nas inscrições).</t>
  </si>
  <si>
    <t>Serão considerados estudantes concluintes dos Cursos Superiores de Tecnologia, aqueles que tenham expectativa de conclusão do curso até dezembro de 2015 ou que tenham cumprido 75% (setenta e cinco por cento) ou mais da carga horária mínima do currículo do curso da IES até o dia 31/08/2015 (término do período de retificações no enquadramento e nas inscrições).</t>
  </si>
  <si>
    <t>2016-BAC</t>
  </si>
  <si>
    <t>INGRESSANTES 2016</t>
  </si>
  <si>
    <t>Estudantes irregulares no ENADE 2004, que foram inscritos em 2016, deverão ter, no histórico escolar a menção abaixo:</t>
  </si>
  <si>
    <t>Estudantes irregulares no ENADE 2005, que foram inscritos em 2016, deverão ter, no histórico escolar a menção abaixo:</t>
  </si>
  <si>
    <t>Estudantes irregulares no ENADE 2006, que foram inscritos em 2016, deverão ter, no histórico escolar a menção abaixo:</t>
  </si>
  <si>
    <t>Estudantes irregulares no ENADE 2014, que foram inscritos em 2016, deverão ter, no histórico escolar a menção abaixo:</t>
  </si>
  <si>
    <t>Estudantes irregulares no ENADE 2015, que foram inscritos em 2016, deverão ter, no histórico escolar a menção abaixo:</t>
  </si>
  <si>
    <r>
      <t xml:space="preserve">"Estudante ingressante dispensado(a) do ENADE 2016 nos termos do </t>
    </r>
    <r>
      <rPr>
        <sz val="10"/>
        <color indexed="8"/>
        <rFont val="Times New Roman"/>
        <family val="1"/>
      </rPr>
      <t xml:space="preserve">§ 4º </t>
    </r>
    <r>
      <rPr>
        <sz val="10"/>
        <color indexed="8"/>
        <rFont val="Arial"/>
        <family val="2"/>
      </rPr>
      <t>do Artigo 9º da Portaria Normativa nº 5, de 09/03/2016 - DOU 10/03/2016."</t>
    </r>
  </si>
  <si>
    <t>Serão considerados estudantes ingressantes aqueles que tenham iniciado o respectivo curso no ano de 2016, devidamente matriculados, e que tenham de 0% (zero por cento) a 25% (vinte e cinco por cento) da carga horária mínima do currículo do curso cumprida até o dia 31/08/2016 (término do período de retificações no enquadramento e nas inscrições).</t>
  </si>
  <si>
    <t>Serão considerados estudantes concluintes dos Cursos de Bacharelado, aqueles que tenham expectativa de conclusão do curso até julho de 2017, ou que tenham cumprido 80% (oitenta por cento) ou mais da carga horária mínima do currículo do curso da IES até o dia 31/08/2016 (término do período de retificações no enquadramento e nas inscrições).</t>
  </si>
  <si>
    <t>Serão considerados estudantes concluintes dos Cursos Superiores de Tecnologia, aqueles que tenham expectativa de conclusão do curso até dezembro de 2016 ou que tenham cumprido 75% (setenta e cinco por cento) ou mais da carga horária mínima do currículo do curso da IES até o dia 31/08/2016 (término do período de retificações no enquadramento e nas inscrições).</t>
  </si>
  <si>
    <r>
      <t>2016 - Colação de grau até 31/08/2016: "Dispensado do ENADE 2016 nos termos do §</t>
    </r>
    <r>
      <rPr>
        <sz val="10"/>
        <color indexed="8"/>
        <rFont val="Times New Roman"/>
        <family val="1"/>
      </rPr>
      <t xml:space="preserve"> </t>
    </r>
    <r>
      <rPr>
        <sz val="10"/>
        <color indexed="8"/>
        <rFont val="Arial"/>
        <family val="2"/>
      </rPr>
      <t>2</t>
    </r>
    <r>
      <rPr>
        <sz val="10"/>
        <color indexed="8"/>
        <rFont val="Times New Roman"/>
        <family val="1"/>
      </rPr>
      <t xml:space="preserve"> </t>
    </r>
    <r>
      <rPr>
        <sz val="10"/>
        <color indexed="8"/>
        <rFont val="Arial"/>
        <family val="2"/>
      </rPr>
      <t>do Artigo 6 da Portaria Normativa nº 5 de 09/03/2016 - DOU 10/03/2016." Para estudantes cursando disciplinas fora do Brasil, registrar: "Estudante dispensado do ENADE 2016 em razão de mobilidade acadêmica".</t>
    </r>
  </si>
  <si>
    <t>2015 - Colação de grau até 31/08/2015: "Dispensado do ENADE 2015 conforme §2º do Artigo 6º da Portaria Normativa nº 3 de 06/03/2015 - DOU 09/03/2015." Para estudantes cursando disciplinas fora do Brasil, registrar: "Estudante dispensado do ENADE 2015 em razão de mobilidade acadêmica".</t>
  </si>
  <si>
    <t>2014 - Colação de grau até 31/08/2014: "Dispensado do ENADE 2014 conforme §2º do Artigo 6º da Portaria Normativa nº 8 de 14/03/2014 - DOU 17/03/2014." Para estudantes cursando disciplinas fora do Brasil, registrar: "Estudante dispensado do ENADE 2014 em razão de mobilidade acadêmica".</t>
  </si>
  <si>
    <t>2004 - Colação de grau até 19/09: "Dispensado do ENADE 2004 conforme §1º do Artigo 1º da Portaria MEC nº 2648 de 31/08/2004 - DOU 01/09/2004."</t>
  </si>
  <si>
    <t>2005 - Colação de grau até 18/08: "Dispensado do ENADE 2005 conforme §3º do Artigo 2º da Portaria MEC nº 2205 de 22/06/2005 - DOU 23/06/2005."</t>
  </si>
  <si>
    <t>2006 - Colação de grau até 18/08: "Dispensado do ENADE 2006 conforme §3º do Artigo 3º da Portaria MEC nº 603 de 07/03/2006 - DOU 08/03/2006."</t>
  </si>
  <si>
    <t>2007 - Colação de grau até 18/08: "Dispensado do ENADE 2007 conforme §3º do Artigo 3º da Portaria Normativa nº 5 de 20/03/2007 - DOU 21/03/2007."</t>
  </si>
  <si>
    <t>2008 - Colação de grau até 31/08: "Dispensado do ENADE 2008 conforme §3º do Artigo 3º da Portaria Normativa nº 3 de 01/04/2008 - DOU 02/04/2008."</t>
  </si>
  <si>
    <t>2009 - Colação de grau até 31/08: "Dispensado do ENADE 2009 conforme §5º do Artigo 1º da Portaria Normativa nº 8 de 26/06/2009 - DOU 29/06/2009."</t>
  </si>
  <si>
    <t>2010 - Colação de grau até 31/08: "Dispensado do ENADE 2010 conforme §5º do Artigo 3º da Portaria Normativa nº 5 de 22/02/2010 - DOU 23/02/2010, republicada no DOU 03/05/2010."</t>
  </si>
  <si>
    <t>2011 - Colação de grau até 31/08: "Dispensado do ENADE 2011 conforme §4º do Artigo 3º da Portaria Normativa nº 8 de 15/04/2011 - DOU 18/04/2011." Para estudantes cursando disciplinas fora do Brasil, registrar: "Estudante dispensado do ENADE 2011 em razão de mobilidade acadêmica".</t>
  </si>
  <si>
    <t>2012 - Colação de grau até 31/08: "Dispensado do ENADE 2012 conforme §2º do Artigo 5º da Portaria Normativa nº 6 de 14/03/2012 - DOU 15/03/2012." Para estudantes cursando disciplinas fora do Brasil, registrar: "Estudante dispensado do ENADE 2012 em razão de mobilidade acadêmica".</t>
  </si>
  <si>
    <t>2013 - Colação de grau até 31/08/2013: "Dispensado do ENADE 2013 conforme §2º, item  I, do Artigo 5º da Portaria Normativa nº 6 de 27/03/2013 - DOU 28/03/2013." Para estudantes cursando disciplinas fora do Brasil, registrar: "Estudante dispensado do ENADE 2013 em razão de mobilidade acadêmica".</t>
  </si>
  <si>
    <t>Até 2010 o estudante ingressante do 2º semestre, do ano em que o curso foi avaliado pelo ENADE, não tinha perfil para ser inscrito. Com vistas a cumprir o disposto no §5º do Artigo 5º da Lei nº 10861/2004 ("...sendo inscrita no histórico escolar do estudante somente a sua situação regular..."), o histórico escolar terá inscrita a menção abaixo:</t>
  </si>
  <si>
    <t>Conforme §6º Artigo 5º da Portaria Normativa nº 8, de 15/04/2011 - DOU 18/04/2011, os estudantes ingressantes em 2011, serão inscritos e dispensados da prova a ser aplicada e sua situação de regularidade será atestada por meio de relatório específico do INEP, nos termos do §5º Artigo 5º da Lei n°10861/2004 e, em consonância com o Artigo 33-F da Portaria Normativa nº 40, de 12/12/2007, republicada no DOU em 29/12/2010. No histórico deverá ser inscrita a menção abaixo:</t>
  </si>
  <si>
    <t>"Estudante ingressante dispensado(a) do ENADE 2011 nos termos do §6º do Artigo 5º, da Portaria Normativa nº 8, de 15/04/2011 - DOU 18/04/2011."</t>
  </si>
  <si>
    <t>Conforme §7º Artigo 7º da Portaria Normativa nº 6, de 14/03/2012 - DOU 15/03/2012, os estudantes ingressantes em 2012, serão inscritos e dispensados da prova a ser aplicada e sua situação de regularidade será atestada por meio de relatório específico do INEP, nos termos do §5º Artigo 5º da Lei n°10861/2004 e, em consonância com o Artigo 33-F da Portaria Normativa nº 40, de 12/12/2007, republicada no DOU em 29/12/2010. No histórico deverá ser inscrita a menção abaixo:</t>
  </si>
  <si>
    <t>"Estudante ingressante dispensado(a) do ENADE 2012 nos termos do §7º do Artigo 7º, da Portaria Normativa nº 6, de 14/03/2012 - DOU 15/03/2012."</t>
  </si>
  <si>
    <t>Conforme §7º Artigo 7º da Portaria Normativa nº 6, de 27/03/2013 - DOU 28/03/2013, os estudantes ingressantes em 2013, serão inscritos e dispensados da prova a ser aplicada e sua situação de regularidade será atestada por meio de relatório específico do INEP, nos termos do §5º Artigo 5º da Lei n°10861/2004 e, em consonância com o Artigo 33-F da Portaria Normativa nº 40, de 12/12/2007, republicada no DOU em 29/12/2010. No histórico deverá ser inscrita a menção abaixo:</t>
  </si>
  <si>
    <t>"Estudante ingressante dispensado(a) do ENADE 2013 nos termos do §7º do Artigo 7º, da Portaria Normativa nº 6, de 27/03/2013 - DOU 28/03/2013."</t>
  </si>
  <si>
    <t>Conforme §7º Artigo 9º da Portaria Normativa nº 8, de 14/03/2014 - DOU 17/03/2014, os estudantes ingressantes em 2014 serão inscritos e dispensados da prova a ser aplicada e sua situação de regularidade será atestada por meio de relatório específico do INEP, nos termos do §5º Artigo 5º da Lei n°10861/2004 e, em consonância com o Artigo 33-F da Portaria Normativa nº 40, de 12/12/2007, republicada no DOU em 29/12/2010. No histórico deverá ser inscrita a menção abaixo:</t>
  </si>
  <si>
    <t>"Estudante ingressante dispensado(a) do ENADE 2014 nos termos do §7º do Artigo 9º, da Portaria Normativa nº 8, de 14/03/2014 - DOU 17/03/2014."</t>
  </si>
  <si>
    <t>Conforme §4º Artigo 9º da Portaria Normativa nº 3, de 06/03/2015 - DOU 09/03/2015, os estudantes ingressantes em 2015 serão inscritos e dispensados da prova a ser aplicada e sua situação de regularidade será atestada por meio de relatório específico do INEP, nos termos do §5º Artigo 5º da Lei n°10861/2004 e, em consonância com o Artigo 33-F da Portaria Normativa nº 40, de 12/12/2007, republicada no DOU em 29/12/2010. No histórico deverá ser inscrita a menção abaixo:</t>
  </si>
  <si>
    <t>"Estudante ingressante dispensado(a) do ENADE 2015 nos termos do §4º do Artigo 9º, da Portaria Normativa nº 3, de 06/03/2015 - DOU 09/03/2015."</t>
  </si>
  <si>
    <t>Conforme § 4º Artigo 9º da Portaria Normativa nº 5, de 09/03/2016 - DOU 10/03/2016, os estudantes ingressantes em 2016 serão inscritos e dispensados da prova a ser aplicada e sua situação de regularidade será atestada por meio de relatório específico do INEP, nos termos do §5º Artigo 5º da Lei n°10861/2004 e, em consonância com o Artigo 33-F da Portaria Normativa nº 40, de 12/12/2007, republicada no DOU em 29/12/2010. No histórico deverá ser inscrita a menção abaixo:</t>
  </si>
  <si>
    <t>Lei 10861/2004, Artigo 5º: "§6º Será responsabilidade do dirigente da instituição de educação superior a inscrição junto ao INEP de todos os alunos habilitados à participação no ENADE."; "§7º A não inscrição de alunos habilitados para participação no ENADE, nos prazos estipulados pelo INEP, sujeitará a instituição à aplicação das sanções previstas no § 2º do art. 10, sem prejuízo do disposto no art. 12 desta Lei."</t>
  </si>
  <si>
    <t>Conforme §8º Artigo 33-G, da Portaria Normativa nº 40, de 12/12/2007, republicada no DOU em 29/12/2010, as IES devem respeitar o limite estabelecido para realizar dispensas por RAZÃO DE ORDEM PESSOAL e por ATO DA INSTITUIÇÃO DE ENSINO, já mencionadas no tópico DISPENSA.</t>
  </si>
  <si>
    <t>"§1º O CPC será calculado no ano seguinte ao da realização do ENADE de cada área, observado o art. 33-E (áreas de conhecimento), com base na avaliação de desempenho dos estudantes, corpo docente, infra-estrutura, recursos didádico-pedagógicos e demais insumos, conforme orientação técnica aprovada pela CONAES (Comissão Nacional de Avaliação da Educação Superior)."</t>
  </si>
  <si>
    <t>"§1º O calendário para as áreas observará as seguintes referências: a) Ano I- saúde, ciências agrárias e áreas afins; b) Ano II- ciências exatas licenciaturas e áreas afins; c) Ano III- ciências sociais aplicadas, ciências humanas e áreas afins." "§2º O calendário para os eixos tecnológicos observará as seguintes referências: a) Ano I- Ambiente e Saúde, Produção Alimentícia, Recursos Naturais, Militar e Segurança; b) Ano II- Controle e Processos Industriais, Informação e Comunicação, Infra-estrutura, Produção Industrial; c) Ano III- Gestão e Negócios, Apoio Escolar, Hospitalidade e Lazer, Produção Cultural e Design." O calendário anual poderá ser complementado ou alterado nos termos do art. 6º, V, da Lei nº 10.861/2004, por decisão da CONAES.</t>
  </si>
  <si>
    <t>"Conforme Portaria MEC nº 2707, de 05/08/2005 - DOU 08/08/2005, o(a) diplomado(a) está regular no ENADE 2004, como ingressante/concluinte (conforme o caso), por ter participado do ENADE 2005, em 06/11/2005".</t>
  </si>
  <si>
    <t>"Conforme Portaria MEC nº 1487, de 23/08/2006 - DOU 24/08/2006, o(a) diplomado(a) está regular no ENADE 2004, como ingressante/concluinte (conforme o caso), por ter participado do ENADE 2006, em 12/11/2006".</t>
  </si>
  <si>
    <t>"Conforme Artigo 4º da Portaria MEC nº 760, de 01/08/2007 - DOU 02/08/2007, o(a) diplomado(a) está regular no ENADE 2004, como ingressante/concluinte (conforme o caso), por ter participado do ENADE 2007, em 11/11/2007".</t>
  </si>
  <si>
    <t>"Conforme Artigo 7º da Portaria Normativa nº 3, de 01/04/2008 - DOU 02/04/2008, o (a) diplomado(a) está regular no ENADE 2004, como ingressante/concluinte (conforme o caso), por ter participado do ENADE 2008, em 09/11/2008".</t>
  </si>
  <si>
    <t>"Conforme Artigo 7º da Portaria Normativa nº 01, de 29/01/2009 - DOU 30/01/2009, o(a) diplomado(a) está regular no ENADE 2004, como ingressante/concluinte (conforme o caso), por ter participado do ENADE 2009, em 08/11/2009".</t>
  </si>
  <si>
    <t>"Conforme Artigo 7º da Portaria Normativa nº 5, de 22/02/2010 - DOU 23/02/2010 e republicada no DOU em 03/05/2010, o(a) diplomado(a) está regular no ENADE 2004, como ingressante/concluinte (conforme o caso), por ter participado do ENADE 2010, em 21/11/2010".</t>
  </si>
  <si>
    <t>"Conforme Artigo 7º da Portaria Normativa nº 8, de 15/04/2011 - DOU 18/04/2011, o(a) diplomado(a) está regular no ENADE 2004, como ingressante/concluinte (conforme o caso), por ter sido inscrito no ENADE 2011".</t>
  </si>
  <si>
    <t>"Conforme §3º Artigo 8º da Portaria Normativa nº 6, de 14/03/2012 - DOU 15/03/2012, o(a) diplomado(a) está regular no ENADE 2004, como ingressante/concluinte (conforme o caso), por ter sido inscrito no ENADE 2012".</t>
  </si>
  <si>
    <t>"Conforme §3º Artigo 8º da Portaria Normativa nº 6, de 27/03/2013 - DOU 28/03/2013, o(a) diplomado(a) está regular no ENADE 2004, como ingressante/concluinte (conforme o caso), por ter sido inscrito no ENADE 2013".</t>
  </si>
  <si>
    <t>"Conforme §3º Artigo 8º da Portaria Normativa nº 8, de 14/03/2014 - DOU 17/03/2014, o(a) diplomado(a) está regular no ENADE 2004, como ingressante/concluinte (conforme o caso), por ter sido inscrito no ENADE 2014".</t>
  </si>
  <si>
    <t>"Conforme §2º Artigo 8º da Portaria Normativa nº 3, de 06/03/2015 - DOU 09/03/2015, o(a) diplomado(a) está regular no ENADE 2004, como ingressante/concluinte (conforme o caso), por ter sido inscrito no ENADE 2015".</t>
  </si>
  <si>
    <t>"Conforme Portaria MEC nº 1487, de 23/08/2006 - DOU 24/08/2006, o(a) diplomado(a) está regular no ENADE 2005, como ingressante/concluinte (conforme o caso), por ter participado do ENADE 2006, em 12/11/2006".</t>
  </si>
  <si>
    <t>"Conforme Artigo 1º da Portaria MEC nº 760, de 01/08/2007 - DOU 02/08/2007, o(a) diplomado(a) está regular no ENADE 2005, como ingressante/concluinte (conforme o caso), por ter participado do ENADE 2007, em 11/11/2007".</t>
  </si>
  <si>
    <t>"Conforme Artigo 7º da Portaria Normativa nº 3, de 01/04/2008 - DOU 02/04/2008, o (a) diplomado(a) está regular no ENADE 2005, como ingressante/concluinte (conforme o caso), por ter participado do ENADE 2008, em 09/11/2008".</t>
  </si>
  <si>
    <t>"Conforme Artigo 7º da Portaria Normativa nº 01, de 29/01/2009 - DOU 30/01/2009, o(a) diplomado(a) está regular no ENADE 2005, como ingressante/concluinte (conforme o caso), por ter participado do ENADE 2009, em 08/11/2009".</t>
  </si>
  <si>
    <t>"Conforme Artigo 7º da Portaria Normativa nº 5, de 22/02/2010 - DOU 23/02/2010 e republicada no DOU em 03/05/2010, o(a) diplomado(a) está regular no ENADE 2005, como ingressante/concluinte (conforme o caso), por ter participado do ENADE 2010, em 21/11/2010".</t>
  </si>
  <si>
    <t>"Conforme Artigo 7º da Portaria Normativa nº 8, de 15/04/2011 - DOU 18/04/2011, o(a) diplomado(a) está regular no ENADE 2005, como ingressante/concluinte (conforme o caso), por ter sido inscrito no ENADE 2011".</t>
  </si>
  <si>
    <t>"Conforme §3º Artigo 8º da Portaria Normativa nº 6, de 14/03/2012 - DOU 15/03/2012, o(a) diplomado(a) está regular no ENADE 2005, como ingressante/concluinte (conforme o caso), por ter sido inscrito no ENADE 2012".</t>
  </si>
  <si>
    <t>"Conforme §3º Artigo 8º da Portaria Normativa nº 6, de 27/03/2013 - DOU 28/03/2013, o(a) diplomado(a) está regular no ENADE 2005, como ingressante/concluinte (conforme o caso), por ter sido inscrito no ENADE 2013".</t>
  </si>
  <si>
    <t>"Conforme §3º Artigo 8º da Portaria Normativa nº 8, de 14/03/2014 - DOU 17/03/2014, o(a) diplomado(a) está regular no ENADE 2005, como ingressante/concluinte (conforme o caso), por ter sido inscrito no ENADE 2014".</t>
  </si>
  <si>
    <t>"Conforme §2º Artigo 8º da Portaria Normativa nº 3, de 06/03/2015 - DOU 09/03/2015, o(a) diplomado(a) está regular no ENADE 2005, como ingressante/concluinte (conforme o caso), por ter sido inscrito no ENADE 2015".</t>
  </si>
  <si>
    <t>"Conforme Artigo 1º da Portaria MEC nº 760, de 01/08/2007 - DOU 02/08/2007, o(a) diplomado(a) está regular no ENADE 2006, como ingressante/concluinte (conforme o caso), por ter participado do ENADE 2007, em 11/11/2007".</t>
  </si>
  <si>
    <t>"Conforme Artigo 7º da Portaria Normativa nº 3, de 01/04/2008 - DOU 02/04/2008, o (a) diplomado(a) está regular no ENADE 2006, como ingressante/concluinte (conforme o caso), por ter participado do ENADE 2008, em 09/11/2008".</t>
  </si>
  <si>
    <t>"Conforme Artigo 7º da Portaria Normativa nº 01, de 29/01/2009 - DOU 30/01/2009, o(a) diplomado(a) está regular no ENADE 2006, como ingressante/concluinte (conforme o caso), por ter participado do ENADE 2009, em 08/11/2009".</t>
  </si>
  <si>
    <t>"Conforme Artigo 7º da Portaria Normativa nº 5, de 22/02/2010 - DOU 23/02/2010 e republicada no DOU em 03/05/2010, o(a) diplomado(a) está regular no ENADE 2006, como ingressante/concluinte (conforme o caso), por ter participado do ENADE 2010, em 21/11/2010".</t>
  </si>
  <si>
    <t>"Conforme Artigo 7º da Portaria Normativa nº 8, de 15/04/2011 - DOU 18/04/2011, o(a) diplomado(a) está regular no ENADE 2006, como ingressante/concluinte (conforme o caso), por ter sido inscrito no ENADE 2011".</t>
  </si>
  <si>
    <t>"Conforme §3º Artigo 8º da Portaria Normativa nº 6, de 14/03/2012 - DOU 15/03/2012, o(a) diplomado(a) está regular no ENADE 2006, como ingressante/concluinte (conforme o caso), por ter sido inscrito no ENADE 2012".</t>
  </si>
  <si>
    <t>"Conforme §3º Artigo 8º da Portaria Normativa nº 6, de 27/03/2013 - DOU 28/03/2013, o(a) diplomado(a) está regular no ENADE 2006, como ingressante/concluinte (conforme o caso), por ter sido inscrito no ENADE 2013".</t>
  </si>
  <si>
    <t>"Conforme §3º Artigo 8º da Portaria Normativa nº 8, de 14/03/2014 - DOU 17/03/2014, o(a) diplomado(a) está regular no ENADE 2006, como ingressante/concluinte (conforme o caso), por ter sido inscrito no ENADE 2014".</t>
  </si>
  <si>
    <t>"Conforme §2º Artigo 8º da Portaria Normativa nº 3, de 06/03/2015 - DOU 09/03/2015, o(a) diplomado(a) está regular no ENADE 2006, como ingressante/concluinte (conforme o caso), por ter sido inscrito no ENADE 2015".</t>
  </si>
  <si>
    <t>"Conforme Artigo 7º da Portaria Normativa nº 3, de 01/04/2008 - DOU 02/04/2008, o (a) diplomado(a) está regular no ENADE 2007, como ingressante/concluinte (conforme o caso), por ter participado do ENADE 2008, em 09/11/2008".</t>
  </si>
  <si>
    <t>"Conforme Artigo 7º da Portaria Normativa nº 01, de 29/01/2009 - DOU 30/01/2009, o(a) diplomado(a) está regular no ENADE 2007, como ingressante/concluinte (conforme o caso), por ter participado do ENADE 2009, em 08/11/2009".</t>
  </si>
  <si>
    <t>"Conforme Artigo 7º da Portaria Normativa nº 5, de 22/02/2010 - DOU 23/02/2010 e republicada no DOU em 03/05/2010, o(a) diplomado(a) está regular no ENADE 2007, como ingressante/concluinte (conforme o caso), por ter participado do ENADE 2010, em 21/11/2010".</t>
  </si>
  <si>
    <t>"Conforme Artigo 7º da Portaria Normativa nº 8, de 15/04/2011 - DOU 18/04/2011, o(a) diplomado(a) está regular no ENADE 2007, como ingressante/concluinte (conforme o caso), por ter sido inscrito no ENADE 2011".</t>
  </si>
  <si>
    <t>"Conforme §3º Artigo 8º da Portaria Normativa nº 6, de 14/03/2012 - DOU 15/03/2012, o(a) diplomado(a) está regular no ENADE 2007, como ingressante/concluinte (conforme o caso), por ter sido inscrito no ENADE 2012".</t>
  </si>
  <si>
    <t>"Conforme §3º Artigo 8º da Portaria Normativa nº 6, de 27/03/2013 - DOU 28/03/2013, o(a) diplomado(a) está regular no ENADE 2007, como ingressante/concluinte (conforme o caso), por ter sido inscrito no ENADE 2013".</t>
  </si>
  <si>
    <t>"Conforme §3º Artigo 8º da Portaria Normativa nº 8, de 14/03/2014 - DOU 17/03/2014, o(a) diplomado(a) está regular no ENADE 2007, como ingressante/concluinte (conforme o caso), por ter sido inscrito no ENADE 2014".</t>
  </si>
  <si>
    <t>"Conforme §2º Artigo 8º da Portaria Normativa nº 3, de 06/03/2015 - DOU 09/03/2015, o(a) diplomado(a) está regular no ENADE 2007, como ingressante/concluinte (conforme o caso), por ter sido inscrito no ENADE 2015".</t>
  </si>
  <si>
    <t>"Conforme §2º Artigo 8º da Portaria Normativa nº 5, de 09/03/2016 - DOU 10/03/2016, o(a) diplomado(a) está regular no ENADE 2007, como ingressante/concluinte (conforme o caso), por ter sido inscrito no ENADE 2016".</t>
  </si>
  <si>
    <t>"Conforme Artigo 7º da Portaria Normativa nº 01, de 29/01/2009 - DOU 30/01/2009, o(a) diplomado(a) está regular no ENADE 2008, como ingressante/concluinte (conforme o caso), por ter participado do ENADE 2009, em 08/11/2009".</t>
  </si>
  <si>
    <t>"Conforme Artigo 7º da Portaria Normativa nº 5, de 22/02/2010 - DOU 23/02/2010 e republicada no DOU em 03/05/2010, o(a) diplomado(a) está regular no ENADE 2008, como ingressante/concluinte (conforme o caso), por ter participado do ENADE 2010, em 21/11/2010".</t>
  </si>
  <si>
    <t>"Conforme Artigo 7º da Portaria Normativa nº 8, de 15/04/2011 - DOU 18/04/2011, o(a) diplomado(a) está regular no ENADE 2008, como ingressante/concluinte (conforme o caso), por ter sido inscrito no ENADE 2011".</t>
  </si>
  <si>
    <t>"Conforme §3º Artigo 8º da Portaria Normativa nº 6, de 14/03/2012 - DOU 15/03/2012, o(a) diplomado(a) está regular no ENADE 2008, como ingressante/concluinte (conforme o caso), por ter sido inscrito no ENADE 2012".</t>
  </si>
  <si>
    <t>"Conforme §3º Artigo 8º da Portaria Normativa nº 6, de 27/03/2013 - DOU 28/03/2013, o(a) diplomado(a) está regular no ENADE 2008, como ingressante/concluinte (conforme o caso), por ter sido inscrito no ENADE 2013".</t>
  </si>
  <si>
    <t>"Conforme §3º Artigo 8º da Portaria Normativa nº 8, de 14/03/2014 - DOU 17/03/2014, o(a) diplomado(a) está regular no ENADE 2008, como ingressante/concluinte (conforme o caso), por ter sido inscrito no ENADE 2014".</t>
  </si>
  <si>
    <t>"Conforme §2º Artigo 8º da Portaria Normativa nº 3, de 06/03/2015 - DOU 09/03/2015, o(a) diplomado(a) está regular no ENADE 2008, como ingressante/concluinte (conforme o caso), por ter sido inscrito no ENADE 2015".</t>
  </si>
  <si>
    <t>"Conforme Artigo 7º da Portaria Normativa nº 5, de 22/02/2010 - DOU 23/02/2010 e republicada no DOU em 03/05/2010, o(a) diplomado(a) está regular no ENADE 2009, como ingressante/concluinte (conforme o caso), por ter participado do ENADE 2010, em 21/11/2010".</t>
  </si>
  <si>
    <t>"Conforme Artigo 7º da Portaria Normativa nº 8, de 15/04/2011 - DOU 18/04/2011, o(a) diplomado(a) está regular no ENADE 2009, como ingressante/concluinte (conforme o caso), por ter sido inscrito no ENADE 2011".</t>
  </si>
  <si>
    <t>"Conforme §3º Artigo 8º da Portaria Normativa nº 6, de 14/03/2012 - DOU 15/03/2012, o(a) diplomado(a) está regular no ENADE 2009, como ingressante/concluinte (conforme o caso), por ter sido inscrito no ENADE 2012".</t>
  </si>
  <si>
    <t>"Conforme §3º Artigo 8º da Portaria Normativa nº 6, de 27/03/2013 - DOU 28/03/2013, o(a) diplomado(a) está regular no ENADE 2009, como ingressante/concluinte (conforme o caso), por ter sido inscrito no ENADE 2013".</t>
  </si>
  <si>
    <t>"Conforme §3º Artigo 8º da Portaria Normativa nº 8, de 14/03/2014 - DOU 17/03/2014, o(a) diplomado(a) está regular no ENADE 2009, como ingressante/concluinte (conforme o caso), por ter sido inscrito no ENADE 2014".</t>
  </si>
  <si>
    <t>"Conforme §2º Artigo 8º da Portaria Normativa nº 3, de 06/03/2015 - DOU 09/03/2015, o(a) diplomado(a) está regular no ENADE 2009, como ingressante/concluinte (conforme o caso), por ter sido inscrito no ENADE 2015".</t>
  </si>
  <si>
    <t>"Conforme Artigo 7º da Portaria Normativa nº 8, de 15/04/2011 - DOU 18/04/2011, o(a) diplomado(a) está regular no ENADE 2010, como ingressante/concluinte (conforme o caso), por ter sido inscrito no ENADE 2011".</t>
  </si>
  <si>
    <t>"Conforme §3º Artigo 8º da Portaria Normativa nº 6, de 14/03/2012 - DOU 15/03/2012, o(a) diplomado(a) está regular no ENADE 2010, como ingressante/concluinte (conforme o caso), por ter sido inscrito no ENADE 2012".</t>
  </si>
  <si>
    <t>"Conforme §3º Artigo 8º da Portaria Normativa nº 6, de 27/03/2013 - DOU 28/03/2013, o(a) diplomado(a) está regular no ENADE 2010, como ingressante/concluinte (conforme o caso), por ter sido inscrito no ENADE 2013".</t>
  </si>
  <si>
    <t>"Conforme §3º Artigo 8º da Portaria Normativa nº 8, de 14/03/2014 - DOU 17/03/2014, o(a) diplomado(a) está regular no ENADE 2010, como ingressante/concluinte (conforme o caso), por ter sido inscrito no ENADE 2014".</t>
  </si>
  <si>
    <t>"Conforme §2º Artigo 8º da Portaria Normativa nº 3, de 06/03/2015 - DOU 09/03/2015, o(a) diplomado(a) está regular no ENADE 2010, como ingressante/concluinte (conforme o caso), por ter sido inscrito no ENADE 2015".</t>
  </si>
  <si>
    <t>"Conforme §3º Artigo 8º da Portaria Normativa nº 6, de 14/03/2012 - DOU 15/03/2012, o(a) diplomado(a) está regular no ENADE 2011, como ingressante/concluinte (conforme o caso), por ter sido inscrito no ENADE 2012".</t>
  </si>
  <si>
    <t>"Conforme §3º Artigo 8º da Portaria Normativa nº 6, de 27/03/2013 - DOU 28/03/2013, o(a) diplomado(a) está regular no ENADE 2011, como ingressante/concluinte (conforme o caso), por ter sido inscrito no ENADE 2013".</t>
  </si>
  <si>
    <t>"Conforme §3º Artigo 8º da Portaria Normativa nº 8, de 14/03/2014 - DOU 17/03/2014, o(a) diplomado(a) está regular no ENADE 2011, como ingressante/concluinte (conforme o caso), por ter sido inscrito no ENADE 2014".</t>
  </si>
  <si>
    <t>"Conforme §2º Artigo 8º da Portaria Normativa nº 3, de 06/03/2015 - DOU 09/03/2015, o(a) diplomado(a) está regular no ENADE 2011, como ingressante/concluinte (conforme o caso), por ter sido inscrito no ENADE 2015".</t>
  </si>
  <si>
    <t>"Conforme §3º Artigo 8º da Portaria Normativa nº 6, de 27/03/2013 - DOU 28/03/2013, o(a) diplomado(a) está regular no ENADE 2012, como ingressante/concluinte (conforme o caso), por ter sido inscrito no ENADE 2013".</t>
  </si>
  <si>
    <t>"Conforme §3º Artigo 8º da Portaria Normativa nº 8, de 14/03/2014 - DOU 17/03/2014, o(a) diplomado(a) está regular no ENADE 2012, como ingressante/concluinte (conforme o caso), por ter sido inscrito no ENADE 2014".</t>
  </si>
  <si>
    <t>"Conforme §2º Artigo 8º da Portaria Normativa nº 3, de 06/03/2015 - DOU 09/03/2015, o(a) diplomado(a) está regular no ENADE 2012, como ingressante/concluinte (conforme o caso), por ter sido inscrito no ENADE 2015".</t>
  </si>
  <si>
    <t>"Conforme §3º Artigo 8º da Portaria Normativa nº 8, de 14/03/2014 - DOU 17/03/2014, o(a) diplomado(a) está regular no ENADE 2013, como ingressante/concluinte (conforme o caso), por ter sido inscrito no ENADE 2014".</t>
  </si>
  <si>
    <t>"Conforme §2º Artigo 8º da Portaria Normativa nº 3, de 06/03/2015 - DOU 09/03/2015, o(a) diplomado(a) está regular no ENADE 2013, como ingressante/concluinte (conforme o caso), por ter sido inscrito no ENADE 2015".</t>
  </si>
  <si>
    <t>"Conforme §2º Artigo 8º da Portaria Normativa nº 3, de 06/03/2015 - DOU 09/03/2015, o(a) diplomado(a) está regular no ENADE 2014, como ingressante/concluinte (conforme o caso), por ter sido inscrito no ENADE 2015".</t>
  </si>
  <si>
    <t>"Conforme §2º Artigo 8º da Portaria Normativa nº 5, de 09/03/2016 - DOU 10/03/2016, o(a) diplomado(a) está regular no ENADE 2006, como ingressante/concluinte (conforme o caso), por ter sido inscrito no ENADE 2016".</t>
  </si>
  <si>
    <t>"Conforme §2º Artigo 8º da Portaria Normativa nº 5, de 09/03/2016 - DOU 10/03/2016, o(a) diplomado(a) está regular no ENADE 2005, como ingressante/concluinte (conforme o caso), por ter sido inscrito no ENADE 2016".</t>
  </si>
  <si>
    <t>"Conforme §2º Artigo 8º da Portaria Normativa nº 5, de 09/03/2016 - DOU 10/03/2016, o(a) diplomado(a) está regular no ENADE 2004, como ingressante/concluinte (conforme o caso), por ter sido inscrito no ENADE 2016".</t>
  </si>
  <si>
    <t>Estudantes irregulares no ENADE 2008, que foram inscritos em 2016, deverão ter, no histórico escolar a menção abaixo:</t>
  </si>
  <si>
    <t>Estudantes irregulares no ENADE 2013, que foram inscritos em 2016, deverão ter, no histórico escolar a menção abaixo:</t>
  </si>
  <si>
    <t>Estudantes irregulares no ENADE 2012, que foram inscritos em 2016, deverão ter, no histórico escolar a menção abaixo:</t>
  </si>
  <si>
    <t>Estudantes irregulares no ENADE 2011, que foram inscritos em 2016, deverão ter, no histórico escolar a menção abaixo:</t>
  </si>
  <si>
    <t>Estudantes irregulares no ENADE 2010, que foram inscritos em 2016, deverão ter, no histórico escolar a menção abaixo:</t>
  </si>
  <si>
    <t>Estudantes irregulares no ENADE 2009, que foram inscritos em 2016, deverão ter, no histórico escolar a menção abaixo:</t>
  </si>
  <si>
    <t>Estudantes irregulares no ENADE 2007, que foram inscritos em 2016, deverão ter, no histórico escolar a menção abaixo:</t>
  </si>
  <si>
    <t>"Conforme §2º Artigo 8º da Portaria Normativa nº 5, de 09/03/2016 - DOU 10/03/2016, o(a) diplomado(a) está regular no ENADE 2008, como ingressante/concluinte (conforme o caso), por ter sido inscrito no ENADE 2016".</t>
  </si>
  <si>
    <t>"Conforme §2º Artigo 8º da Portaria Normativa nº 5, de 09/03/2016 - DOU 10/03/2016, o(a) diplomado(a) está regular no ENADE 2009, como ingressante/concluinte (conforme o caso), por ter sido inscrito no ENADE 2016".</t>
  </si>
  <si>
    <t>"Conforme §2º Artigo 8º da Portaria Normativa nº 5, de 09/03/2016 - DOU 10/03/2016, o(a) diplomado(a) está regular no ENADE 2010, como ingressante/concluinte (conforme o caso), por ter sido inscrito no ENADE 2016".</t>
  </si>
  <si>
    <t>"Conforme §2º Artigo 8º da Portaria Normativa nº 5, de 09/03/2016 - DOU 10/03/2016, o(a) diplomado(a) está regular no ENADE 2011, como ingressante/concluinte (conforme o caso), por ter sido inscrito no ENADE 2016".</t>
  </si>
  <si>
    <t>"Conforme §2º Artigo 8º da Portaria Normativa nº 5, de 09/03/2016 - DOU 10/03/2016, o(a) diplomado(a) está regular no ENADE 2012, como ingressante/concluinte (conforme o caso), por ter sido inscrito no ENADE 2016".</t>
  </si>
  <si>
    <t>"Conforme §2º Artigo 8º da Portaria Normativa nº 5, de 09/03/2016 - DOU 10/03/2016, o(a) diplomado(a) está regular no ENADE 2013, como ingressante/concluinte (conforme o caso), por ter sido inscrito no ENADE 2016".</t>
  </si>
  <si>
    <t>"Conforme §2º Artigo 8º da Portaria Normativa nº 5, de 09/03/2016 - DOU 10/03/2016, o(a) diplomado(a) está regular no ENADE 2014, como ingressante/concluinte (conforme o caso), por ter sido inscrito no ENADE 2016".</t>
  </si>
  <si>
    <t>"Conforme §2º Artigo 8º da Portaria Normativa nº 5, de 09/03/2016 - DOU 10/03/2016, o(a) diplomado(a) está regular no ENADE 2015, como ingressante/concluinte (conforme o caso), por ter sido inscrito no ENADE 2016".</t>
  </si>
  <si>
    <t>CONCLUINTE</t>
  </si>
  <si>
    <t>ESTETICA E COSMETICA</t>
  </si>
  <si>
    <t>(62) 3521-1187</t>
  </si>
  <si>
    <t>ASSISTENTE EM ADMINISTRAÇÃO</t>
  </si>
  <si>
    <t>INGRESSANTES 2018</t>
  </si>
  <si>
    <t>INGRESSANTES 2017</t>
  </si>
  <si>
    <t>2017-LIC</t>
  </si>
  <si>
    <t>GESTAO DA TECNOLOGIA DA INFORMACAO</t>
  </si>
  <si>
    <t>MARINA GOMES</t>
  </si>
  <si>
    <t>RAFAEL GONÇALVES LEVINO</t>
  </si>
  <si>
    <t>Serão considerados estudantes ingressantes aqueles que tenham iniciado o respectivo curso no ano de 2017, devidamente matriculados, e que tenham de 0% (zero por cento) a 25% (vinte e cinco por cento) da carga horária mínima do currículo do curso cumprida até o dia 25/08/2017 (término do período de retificações no enquadramento e nas inscrições).</t>
  </si>
  <si>
    <t>Serão considerados estudantes concluintes dos Cursos de Bacharelado ou Licenciatura, aqueles que tenham expectativa de conclusão do curso até julho de 2018, ou que tenham cumprido 80% (oitenta por cento) ou mais da carga horária mínima do currículo do curso da IES até o dia 25/08/2017 (término do período de retificações no enquadramento e nas inscrições).</t>
  </si>
  <si>
    <t>Serão considerados estudantes concluintes dos Cursos Superiores de Tecnologia, aqueles que tenham expectativa de conclusão do curso até dezembro de 2017 ou que tenham cumprido 75% (setenta e cinco por cento) ou mais da carga horária mínima do currículo do curso da IES até o dia 25/08/2017 (término do período de retificações no enquadramento e nas inscrições).</t>
  </si>
  <si>
    <t>Conforme item 1.4.1.2, do Edital Inep nº 26/2017 - DOU 19/06/2017, os estudantes ingressantes em 2017 serão inscritos e dispensados da prova a ser aplicada e sua situação de regularidade será atestada por meio de relatório específico do INEP, nos termos do §5º Artigo 5º da Lei n°10861/2004 e, em consonância com o Artigo 33-F da Portaria Normativa nº 40, de 12/12/2007, republicada no DOU em 29/12/2010. No histórico deverá ser inscrita a menção abaixo:</t>
  </si>
  <si>
    <r>
      <t>"Estudante ingressante dispensado(a) do ENADE 2017 nos termos do item 1.4.1.2, do Edital Inep nº 26/2017 - DOU 19/06/2017</t>
    </r>
    <r>
      <rPr>
        <sz val="10"/>
        <color indexed="8"/>
        <rFont val="Arial"/>
        <family val="2"/>
      </rPr>
      <t>"</t>
    </r>
  </si>
  <si>
    <t>Estudantes irregulares no ENADE 2004, que foram inscritos em 2017, deverão ter, no histórico escolar a menção abaixo:</t>
  </si>
  <si>
    <t>"Conforme item 1.4.1.1, do Edital Inep nº 26/2017 - DOU 19/06/2017, o(a) diplomado(a) está regular no ENADE 2004, como ingressante/concluinte (conforme o caso), por ter sido inscrito no ENADE 2017".</t>
  </si>
  <si>
    <t>"Conforme item 1.4.1.1, do Edital Inep nº 26/2017 - DOU 19/06/2017, o(a) diplomado(a) está regular no ENADE 2005, como ingressante/concluinte (conforme o caso), por ter sido inscrito no ENADE 2017".</t>
  </si>
  <si>
    <t>"Conforme item 1.4.1.1, do Edital Inep nº 26/2017 - DOU 19/06/2017, o(a) diplomado(a) está regular no ENADE 2006, como ingressante/concluinte (conforme o caso), por ter sido inscrito no ENADE 2017".</t>
  </si>
  <si>
    <t>"Conforme item 1.4.1.1, do Edital Inep nº 26/2017 - DOU 19/06/2017, o(a) diplomado(a) está regular no ENADE 2007, como ingressante/concluinte (conforme o caso), por ter sido inscrito no ENADE 2017".</t>
  </si>
  <si>
    <t>"Conforme item 1.4.1.1, do Edital Inep nº 26/2017 - DOU 19/06/2017, o(a) diplomado(a) está regular no ENADE 2008, como ingressante/concluinte (conforme o caso), por ter sido inscrito no ENADE 2017".</t>
  </si>
  <si>
    <t>"Conforme item 1.4.1.1, do Edital Inep nº 26/2017 - DOU 19/06/2017, o(a) diplomado(a) está regular no ENADE 2009, como ingressante/concluinte (conforme o caso), por ter sido inscrito no ENADE 2017".</t>
  </si>
  <si>
    <t>"Conforme item 1.4.1.1, do Edital Inep nº 26/2017 - DOU 19/06/2017, o(a) diplomado(a) está regular no ENADE 2010, como ingressante/concluinte (conforme o caso), por ter sido inscrito no ENADE 2017".</t>
  </si>
  <si>
    <t>"Conforme item 1.4.1.1, do Edital Inep nº 26/2017 - DOU 19/06/2017, o(a) diplomado(a) está regular no ENADE 2011, como ingressante/concluinte (conforme o caso), por ter sido inscrito no ENADE 2017".</t>
  </si>
  <si>
    <t>"Conforme item 1.4.1.1, do Edital Inep nº 26/2017 - DOU 19/06/2017, o(a) diplomado(a) está regular no ENADE 2012, como ingressante/concluinte (conforme o caso), por ter sido inscrito no ENADE 2017".</t>
  </si>
  <si>
    <t>"Conforme item 1.4.1.1, do Edital Inep nº 26/2017 - DOU 19/06/2017, o(a) diplomado(a) está regular no ENADE 2013, como ingressante/concluinte (conforme o caso), por ter sido inscrito no ENADE 2017".</t>
  </si>
  <si>
    <t>"Conforme item 1.4.1.1, do Edital Inep nº 26/2017 - DOU 19/06/2017, o(a) diplomado(a) está regular no ENADE 2014, como ingressante/concluinte (conforme o caso), por ter sido inscrito no ENADE 2017".</t>
  </si>
  <si>
    <t>"Conforme item 1.4.1.1, do Edital Inep nº 26/2017 - DOU 19/06/2017, o(a) diplomado(a) está regular no ENADE 2015, como ingressante/concluinte (conforme o caso), por ter sido inscrito no ENADE 2017".</t>
  </si>
  <si>
    <t>"Conforme item 1.4.1.1, do Edital Inep nº 26/2017 - DOU 19/06/2017, o(a) diplomado(a) está regular no ENADE 2016, como ingressante/concluinte (conforme o caso), por ter sido inscrito no ENADE 2017".</t>
  </si>
  <si>
    <t>Estudantes irregulares no ENADE 2005, que foram inscritos em 2017, deverão ter, no histórico escolar a menção abaixo:</t>
  </si>
  <si>
    <t>Estudantes irregulares no ENADE 2006, que foram inscritos em 2017, deverão ter, no histórico escolar a menção abaixo:</t>
  </si>
  <si>
    <t>Estudantes irregulares no ENADE 2007, que foram inscritos em 2017, deverão ter, no histórico escolar a menção abaixo:</t>
  </si>
  <si>
    <t>Estudantes irregulares no ENADE 2008, que foram inscritos em 2017, deverão ter, no histórico escolar a menção abaixo:</t>
  </si>
  <si>
    <t>Estudantes irregulares no ENADE 2009, que foram inscritos em 2017, deverão ter, no histórico escolar a menção abaixo:</t>
  </si>
  <si>
    <t>Estudantes irregulares no ENADE 2010, que foram inscritos em 2017, deverão ter, no histórico escolar a menção abaixo:</t>
  </si>
  <si>
    <t>Estudantes irregulares no ENADE 2011, que foram inscritos em 2017, deverão ter, no histórico escolar a menção abaixo:</t>
  </si>
  <si>
    <t>Estudantes irregulares no ENADE 2012, que foram inscritos em 2017, deverão ter, no histórico escolar a menção abaixo:</t>
  </si>
  <si>
    <t>Estudantes irregulares no ENADE 2013, que foram inscritos em 2017, deverão ter, no histórico escolar a menção abaixo:</t>
  </si>
  <si>
    <t>Estudantes irregulares no ENADE 2014, que foram inscritos em 2017, deverão ter, no histórico escolar a menção abaixo:</t>
  </si>
  <si>
    <t>Estudantes irregulares no ENADE 2015, que foram inscritos em 2017, deverão ter, no histórico escolar a menção abaixo:</t>
  </si>
  <si>
    <t>Estudantes irregulares no ENADE 2016, que foram inscritos em 2017, deverão ter, no histórico escolar a menção abaixo:</t>
  </si>
  <si>
    <r>
      <rPr>
        <b/>
        <sz val="10"/>
        <color indexed="8"/>
        <rFont val="Arial"/>
        <family val="2"/>
      </rPr>
      <t xml:space="preserve">* </t>
    </r>
    <r>
      <rPr>
        <b/>
        <u val="single"/>
        <sz val="10"/>
        <color indexed="8"/>
        <rFont val="Arial"/>
        <family val="2"/>
      </rPr>
      <t>Portaria Normativa nº 40, de 12/12/2007, republicada no DOU em 29/12/2010</t>
    </r>
    <r>
      <rPr>
        <b/>
        <sz val="10"/>
        <color indexed="8"/>
        <rFont val="Arial"/>
        <family val="2"/>
      </rPr>
      <t>,</t>
    </r>
    <r>
      <rPr>
        <sz val="10"/>
        <color indexed="8"/>
        <rFont val="Arial"/>
        <family val="2"/>
      </rPr>
      <t xml:space="preserve"> Artigo 33-G: "§8º A soma dos estudantes concluintes dispensados de realização do ENADE nas situações referidas nos §§4º e 5º deverá ser informada anualmente ao INEP e caso ultrapasse a proporção  de 2% (dois por cento) dos concluintes habilitados por curso, ou o número de 10 (dez) alunos, caracterizará irregularidade, de responsabilidade da instituição."                                             * </t>
    </r>
    <r>
      <rPr>
        <b/>
        <u val="single"/>
        <sz val="10"/>
        <color indexed="8"/>
        <rFont val="Arial"/>
        <family val="2"/>
      </rPr>
      <t>Portaria Normativa nº 19, de 13/12/2017 - DOU 15/12/2017</t>
    </r>
    <r>
      <rPr>
        <b/>
        <sz val="10"/>
        <color indexed="8"/>
        <rFont val="Arial"/>
        <family val="2"/>
      </rPr>
      <t xml:space="preserve">, </t>
    </r>
    <r>
      <rPr>
        <sz val="10"/>
        <color indexed="8"/>
        <rFont val="Arial"/>
        <family val="2"/>
      </rPr>
      <t>Artigo 45, § 9º: "A soma dos estudantes concluintes dispensados de realização do ENADE nas situações referidas nos §§5º e 6º deste artigo deverá ser informada anualmente ao INEP e, caso ultrapasse a proporção  de 5% (cinco por cento) dos concluintes habilitados por curso, a instituição estará sujeita a processo de supervisão conduzido pela Secretaria competente do MEC.</t>
    </r>
  </si>
  <si>
    <r>
      <t xml:space="preserve">* </t>
    </r>
    <r>
      <rPr>
        <b/>
        <u val="single"/>
        <sz val="10"/>
        <color indexed="8"/>
        <rFont val="Arial"/>
        <family val="2"/>
      </rPr>
      <t>Portaria Normativa nº 40, de 12/12/2007, republicada no DOU em 29/12/2010</t>
    </r>
    <r>
      <rPr>
        <sz val="10"/>
        <color indexed="8"/>
        <rFont val="Arial"/>
        <family val="2"/>
      </rPr>
      <t xml:space="preserve">, Artigo 33-G: "§6º A situação do estudante em relação ao ENADE constará do histórico escolar ou atestado específico, a ser fornecido pela instituição na oportunidade da conclusão do curso, de transferência ou quando solicitado"; "§7º A ausência de informação sobre o ENADE no histórico escolar ou a indicação incorreta de dispensa caracteriza irregularidade da instituição, passível de supervisão, observado o disposto no art. 33-H (inscrição dos estudantes)."; "Artigo 33-M Os estudantes habilitados que não tenham sido inscritos ou não tenham realizado o ENADE fora das hipóteses de dispensa referidas nesta Portaria Normativa estarão em situação irregular, não podendo receber o histórico escolar final."                                                                                                                                                                                                                                                                             </t>
    </r>
    <r>
      <rPr>
        <b/>
        <sz val="10"/>
        <color indexed="8"/>
        <rFont val="Arial"/>
        <family val="2"/>
      </rPr>
      <t xml:space="preserve">* </t>
    </r>
    <r>
      <rPr>
        <b/>
        <u val="single"/>
        <sz val="10"/>
        <color indexed="8"/>
        <rFont val="Arial"/>
        <family val="2"/>
      </rPr>
      <t>Portaria Normativa nº 19, de 13/12/2017 - DOU 15/12/2017</t>
    </r>
    <r>
      <rPr>
        <sz val="10"/>
        <color indexed="8"/>
        <rFont val="Arial"/>
        <family val="2"/>
      </rPr>
      <t xml:space="preserve">, Artigo 45, § 7º: * A situação de regularidade do estudante em relação ao ENADE constará do histórico escolar ou atestado específico, a ser fornecido pela instituição na oportunidade da conclusão do curso, de transferência ou quando solicitado"; "§8º A ausência de informação sobre o ENADE no histórico escolar ou a indicação incorreta de dispensa caracterizam irregularidade da instituição, passível de processo de supervisão a ser conduzido pela Secretaria competente do MEC.  </t>
    </r>
    <r>
      <rPr>
        <u val="single"/>
        <sz val="10"/>
        <color indexed="8"/>
        <rFont val="Arial"/>
        <family val="2"/>
      </rPr>
      <t xml:space="preserve">Importante: </t>
    </r>
    <r>
      <rPr>
        <sz val="10"/>
        <color indexed="8"/>
        <rFont val="Arial"/>
        <family val="2"/>
      </rPr>
      <t>Portaria Normativa nº 40, de 12/12/2007, republicada no DOU em 29/12/2010, Artigo 33-M "Os estudantes habilitados que não tenham sido inscritos ou não tenham realizado o ENADE fora das hipóteses de dispensa referidas nesta Portaria Normativa estarão em situação irregular, não podendo receber o histórico escolar final."</t>
    </r>
  </si>
  <si>
    <t>registrodediplomas.cga@ufg.br</t>
  </si>
  <si>
    <t xml:space="preserve">Lei 10.861/2004, Artigo 10: "§ 2º O descumprimento do protocolo de compromisso , no todo ou em parte, poderá ensejar aplicação das seguintes penalidades: I - suspensão temporária da abertura de processo seletivo de cursos de graduação; II - cassação da autorização de funcionamento da IES ou do reconhecimento dos cursos por ela oferecidos; III - advertência, suspensão ou perda de mandato do dirigente responsável pela ação não executada, no caso de instituições públicas de ensino superior."; Artigo 12: "Os responsáveis pela prestação de informações falsas ou pelo preenchimento de formulários e relatórios de avaliação que impliquem omissão ou distorção de dados a serem fornecidos ao SINAES responderão civil, penal e administrativamente por essas condutas." </t>
  </si>
  <si>
    <r>
      <t xml:space="preserve">* </t>
    </r>
    <r>
      <rPr>
        <u val="single"/>
        <sz val="10"/>
        <color indexed="8"/>
        <rFont val="Arial"/>
        <family val="2"/>
      </rPr>
      <t>Grupo Verde</t>
    </r>
    <r>
      <rPr>
        <sz val="10"/>
        <color indexed="8"/>
        <rFont val="Arial"/>
        <family val="2"/>
      </rPr>
      <t xml:space="preserve">: - Bacharelados nas áreas de Saúde, Agrárias e áreas afins; - CST dos eixos tecnológicos: Ambiente e Saúde, Produção Alimentícia, Recursos Naturais, Militar e Segurança. * </t>
    </r>
    <r>
      <rPr>
        <u val="single"/>
        <sz val="10"/>
        <color indexed="8"/>
        <rFont val="Arial"/>
        <family val="2"/>
      </rPr>
      <t>Grupo Azul</t>
    </r>
    <r>
      <rPr>
        <sz val="10"/>
        <color indexed="8"/>
        <rFont val="Arial"/>
        <family val="2"/>
      </rPr>
      <t xml:space="preserve">: - Bacharelados nas áreas de Ciências Exatas e áreas afins; - Licenciaturas; - CST dos eixos tecnológicos: Controle e Processos Industriais, Informação e Comunicação, Infraestrutura e Produção Industrial. * </t>
    </r>
    <r>
      <rPr>
        <u val="single"/>
        <sz val="10"/>
        <color indexed="8"/>
        <rFont val="Arial"/>
        <family val="2"/>
      </rPr>
      <t>Grupo Vermelho</t>
    </r>
    <r>
      <rPr>
        <sz val="10"/>
        <color indexed="8"/>
        <rFont val="Arial"/>
        <family val="2"/>
      </rPr>
      <t>: - Bacharelados nas áreas de Ciências Sociais Aplicadas, Ciências Humanas e áreas afins; - CST dos eixos tecnológicos: Gestão e Negócios, Apoio Escolar, Hospitalidade e Lazer e Produção Cultural e Design.</t>
    </r>
  </si>
  <si>
    <t>Dispõe sobre regulação, supervisão e avaliação das IES e revoga o Decreto nº 5.773/2006 - Decreto nº 9.235, de 15/12/2017 - DOU 18/12/2017.</t>
  </si>
  <si>
    <t>Dispõe sobre regulação, supervisão e avaliação das IES - Decreto nº 5.773, de 09/05/2006 - DOU 10/05/2006</t>
  </si>
  <si>
    <t>Dispõe sobre procedimentos do INEP sobre avaliação das IES - Portaria Normativa MEC nº 19, de 13/12/2017 - 15/12/2017</t>
  </si>
  <si>
    <t>Institui o e-MEC - Portaria Normativa MEC nº 40, de 12/12/2007, republicada no DOU em 29/12/201029/12/2010</t>
  </si>
  <si>
    <t>2017 - Colação de grau até dia 25/08/2017: "Dispensado do ENADE 2017 nos termos do inciso I do item 1.10 do Edital Inep nº 26/2017 - DOU 19/06/2017" Para estudantes cursando disciplinas fora do Brasil, registrar: "Estudante dispensado do ENADE 2017 em razão de mobilidade acadêmica".</t>
  </si>
  <si>
    <t>*</t>
  </si>
  <si>
    <t>Serão considerados estudantes concluintes dos Cursos Superiores de Tecnologia, aqueles que tenham expectativa de conclusão do curso até dezembro de 2018 ou que tenham cumprido 75% (setenta e cinco por cento) ou mais da carga horária mínima do currículo do curso da IES até o dia 31/08/2018, último do período de retificação das inscrições do Enade 2018 (Art. 7º Inciso III da Portaria MEC nº 501/2018 e Subitem 1.2 do Edital Inep nº 40/2018) e não tenham colado grau até o dia 31/08/2018.</t>
  </si>
  <si>
    <t>Serão considerados estudantes concluintes dos Cursos de Bacharelado, aqueles que tenham integralizado 80% (oitenta por cento) ou mais da carga horária mínima do currículo da IES e não tenham colado grau até 31/08/2018, último dia do período de retificação das inscrições do Enade 2018 (Art. 7º Inciso II da Portaria MEC nº 501/2018), ou que tenham previsão de integralização da carga horária do curso até julho de 2019 (Subitem 1.2 do Edital Inep nº 40/2018).</t>
  </si>
  <si>
    <t>Serão considerados estudantes ingressantes aqueles que tenham iniciado o respectivo curso no ano de 2018, devidamente matriculados, e que tenham de 0% (zero por cento) a 25% (vinte e cinco por cento) da carga horária mínima do currículo do curso integralizada até o dia 31/08/2018, último dia do período de retificação das inscrições do Enade 2018 (Art. 7º Inciso I da Portaria MEC nº 501/2018).</t>
  </si>
  <si>
    <t>Serão considerados estudantes ingressantes aqueles que tenham iniciado o respectivo curso no ano de 2018, devidamente matriculados, e que tenham de 0% (zero por cento) a 25% (vinte e cinco por cento) da carga horária mínima do currículo do curso integralizada até o dia 31/08/2018,último dia do período de retificação das inscrições do Enade 2018 (Art. 7º Inciso I da Portaria MEC nº 501/2018).</t>
  </si>
  <si>
    <t>No período de 2004 até 2008 a prova do Enade era aplicada por amostragem. A partir de 2018 a prova do Enade volta a ser aplicada por amostragem. Os diplomados que não foram selecionados no processo de amostragem, terão inscrita no histórico escolar a menção abaixo:</t>
  </si>
  <si>
    <t>Nos termos do § único do Art. 7º da Portaria MEC nº 501/2018, os estudantes ingressantes em 2018 serão inscritos e dispensados da prova a ser aplicada e sua situação de regularidade será atestada por meio de relatório específico do INEP. No histórico deverá ser inscrita a menção abaixo:</t>
  </si>
  <si>
    <t>"Estudante ingressante dispensado(a) do ENADE 2018 nos termos do § único do Art. 7º da Portaria MEC nº 501/2018"</t>
  </si>
  <si>
    <r>
      <t xml:space="preserve">Desde a instituição do ENADE, várias portarias foram expedidas pelo MEC, para dispensa dos estudantes inscritos que não participaram das provas e justificaram sua ausência. Nos relatórios do INEP (e no histórico do estudante no site) consta a dispensa seguida do nº da Portaria correspondente. Nesses casos deve ser inscrita no HE a seguinte menção: </t>
    </r>
    <r>
      <rPr>
        <b/>
        <i/>
        <sz val="10"/>
        <color indexed="8"/>
        <rFont val="Arial"/>
        <family val="2"/>
      </rPr>
      <t>"Estudante dispensado do ENADE aaaa conforme Portaria MEC nº....., de dd/mm/aaaa - DOU dd//mm/aaaa.</t>
    </r>
  </si>
  <si>
    <t>"Nos termos do Subitem 1.9.1 do Edital Inep nº 40/2018, estudante regular no Enade 2004, como ingressante/concluinte (conforme o caso) conforme declaração de responsabilidade da IES"</t>
  </si>
  <si>
    <t>"Nos termos do Subitem 1.9.1 do Edital Inep nº 40/2018, estudante regular no Enade 2005, como ingressante/concluinte (conforme o caso) conforme declaração de responsabilidade da IES"</t>
  </si>
  <si>
    <t>"Nos termos do Subitem 1.9.1 do Edital Inep nº 40/2018, estudante regular no Enade 2006, como ingressante/concluinte (conforme o caso) conforme declaração de responsabilidade da IES"</t>
  </si>
  <si>
    <t>"Nos termos do Subitem 1.9.1 do Edital Inep nº 40/2018, estudante regular no Enade 2007, como ingressante/concluinte (conforme o caso) conforme declaração de responsabilidade da IES"</t>
  </si>
  <si>
    <t>"Nos termos do Subitem 1.9.1 do Edital Inep nº 40/2018, estudante regular no Enade 2008, como ingressante/concluinte (conforme o caso) conforme declaração de responsabilidade da IES"</t>
  </si>
  <si>
    <t>"Nos termos do Subitem 1.9.1 do Edital Inep nº 40/2018, estudante regular no Enade 2009, como ingressante/concluinte (conforme o caso) conforme declaração de responsabilidade da IES"</t>
  </si>
  <si>
    <t>"Nos termos do Subitem 1.9.1 do Edital Inep nº 40/2018, estudante regular no Enade 2010, como ingressante/concluinte (conforme o caso) conforme declaração de responsabilidade da IES"</t>
  </si>
  <si>
    <t>"Nos termos do Subitem 1.9.1 do Edital Inep nº 40/2018, estudante regular no Enade 2011, como ingressante/concluinte (conforme o caso) conforme declaração de responsabilidade da IES"</t>
  </si>
  <si>
    <t>"Nos termos do Subitem 1.9.1 do Edital Inep nº 40/2018, estudante regular no Enade 2012, como ingressante/concluinte (conforme o caso) conforme declaração de responsabilidade da IES"</t>
  </si>
  <si>
    <t>"Nos termos do Subitem 1.9.1 do Edital Inep nº 40/2018, estudante regular no Enade 2013, como ingressante/concluinte (conforme o caso) conforme declaração de responsabilidade da IES"</t>
  </si>
  <si>
    <t>"Nos termos do Subitem 1.9.1 do Edital Inep nº 40/2018, estudante regular no Enade 2014, como ingressante/concluinte (conforme o caso) conforme declaração de responsabilidade da IES"</t>
  </si>
  <si>
    <t>"Nos termos do Subitem 1.9.1 do Edital Inep nº 40/2018, estudante regular no Enade 2015, como ingressante/concluinte (conforme o caso) conforme declaração de responsabilidade da IES"</t>
  </si>
  <si>
    <t>"Nos termos do Subitem 1.9.1 do Edital Inep nº 40/2018, estudante regular no Enade 2016, como ingressante/concluinte (conforme o caso) conforme declaração de responsabilidade da IES"</t>
  </si>
  <si>
    <r>
      <t xml:space="preserve">Conforme § 2º do Artigo 33-G da </t>
    </r>
    <r>
      <rPr>
        <b/>
        <sz val="10"/>
        <color indexed="8"/>
        <rFont val="Arial"/>
        <family val="2"/>
      </rPr>
      <t>Portaria Normativa nº 40, de 12/12/2007, republicada no DOU EM 29/12/2010 (revogada pela Portaria MEC nº 23, de 21/12/2017)</t>
    </r>
    <r>
      <rPr>
        <sz val="10"/>
        <color indexed="8"/>
        <rFont val="Arial"/>
        <family val="2"/>
      </rPr>
      <t>, o estudante cujo ingresso e/ou conclusão não coincidir(em) com os anos de aplicação do ENADE respectivo, observado o calendário das áreas avaliadas, terá inscrita no histórico escolar a menção abaixo:</t>
    </r>
  </si>
  <si>
    <r>
      <t>Conforme § 3º do Artigo 33-G da Portaria Normativa nº 40, de 12/12/2007, republicada no DOU EM 29/12/2010</t>
    </r>
    <r>
      <rPr>
        <b/>
        <sz val="10"/>
        <color indexed="8"/>
        <rFont val="Arial"/>
        <family val="2"/>
      </rPr>
      <t xml:space="preserve"> (revogada pela Portaria MEC nº 23, de 21/12/2017)</t>
    </r>
    <r>
      <rPr>
        <sz val="10"/>
        <color indexed="8"/>
        <rFont val="Arial"/>
        <family val="2"/>
      </rPr>
      <t>, o estudante cujo curso não participe do ENADE, em virtude da ausência de Diretrizes Curriculares Nacionais ou motivo análogo, terá inscrita no histórico escolar a menção abaixo:</t>
    </r>
  </si>
  <si>
    <r>
      <t xml:space="preserve">Dispensa parcial ou integral para concluintes de 2018 (dispensa de prova, declaração de responsabilidade da IES e ato do Inep): </t>
    </r>
    <r>
      <rPr>
        <b/>
        <i/>
        <sz val="10"/>
        <rFont val="Arial"/>
        <family val="2"/>
      </rPr>
      <t xml:space="preserve">"Estudante dispensado(a) da prova do Enade aaaa, nos termos do Art. 57 da Portaria MEC nº 840/2018". </t>
    </r>
  </si>
  <si>
    <t>PAULO MARCOS MACEDO CARNELOS</t>
  </si>
  <si>
    <t>TÉCNICO EM ASSUNTOS EDUCACIONAIS</t>
  </si>
  <si>
    <t>ANTÔNIO FERNANDO ALMEIDA</t>
  </si>
  <si>
    <t xml:space="preserve">Quando o relatório do Enade não informar a situação de participação ou dispensa do estudante, no HE deverá vir a seguinte menção: </t>
  </si>
  <si>
    <t>SITUAÇÃO REGULAR</t>
  </si>
  <si>
    <t>VIII</t>
  </si>
  <si>
    <t>III - SITUAÇÃO REGULAR</t>
  </si>
  <si>
    <t>IV - DISPENSA</t>
  </si>
  <si>
    <t xml:space="preserve">V - REGULARIZAÇÃO </t>
  </si>
  <si>
    <t>VI - INFORMAÇÕES IMPORTANTES</t>
  </si>
  <si>
    <t>“Estudante regular no ENADE aaaa, nos termos do Art. 5º da Lei nº 10861/2004"</t>
  </si>
  <si>
    <r>
      <t xml:space="preserve">A partir de 2018, ingressantes e concluintes irregulares no Enade de anos anteriores, por ausência de inscrição em decorrência de omissão da IES, terão sua situação regularizada por </t>
    </r>
    <r>
      <rPr>
        <b/>
        <sz val="10"/>
        <color indexed="8"/>
        <rFont val="Arial"/>
        <family val="2"/>
      </rPr>
      <t xml:space="preserve">Declaração de Responsabilidade da IES. </t>
    </r>
    <r>
      <rPr>
        <sz val="10"/>
        <color indexed="8"/>
        <rFont val="Arial"/>
        <family val="2"/>
      </rPr>
      <t>Imediatamente após a regularização, o nome do(a) interessado(a) figurará no Relatório do Inep do ano que o(a) mesmo(a) esteve irregular.</t>
    </r>
  </si>
  <si>
    <t>ATO DO INEP</t>
  </si>
  <si>
    <t>No histórico escolar do estudante que foi inscrito pela IES mas que não compareceu na data da prova e/ou não respondeu ao questionário e que teve sua regularização por ato do Inep, constatada no relatório do ano em que estava irregular, deverá constar a menção abaixo:</t>
  </si>
  <si>
    <t>"Estudante regular no ENADE aaaa por ato do Inep."</t>
  </si>
  <si>
    <r>
      <t xml:space="preserve">Conforme </t>
    </r>
    <r>
      <rPr>
        <b/>
        <sz val="10"/>
        <color indexed="8"/>
        <rFont val="Arial"/>
        <family val="2"/>
      </rPr>
      <t>Portaria Normativa MEC nº 840, de 24/08/2018 - DOU 27/08/2018</t>
    </r>
    <r>
      <rPr>
        <sz val="10"/>
        <color indexed="8"/>
        <rFont val="Arial"/>
        <family val="2"/>
      </rPr>
      <t>, o estudante habilitado que não tiver sido inscrito no ENADE no período previsto em normativa específica, por ato de responsabilidade da instituição, após regularizada sua situação, constatada em relatório do ano em que estava irregular terá inscrita no histórico escolar a sua regularidade conforme orientação abaixo:</t>
    </r>
  </si>
  <si>
    <t>Para regularização a partir de 2018 - Veja texto específico no item 'Edição Posterior' desta planilha.</t>
  </si>
  <si>
    <t>Conforme Portaria Normativa MEC nº 840, de 24/08/2018 - DOU 27/08/2018, estudantes convocados que não compareçam aos locais de aplicação de prova designados pelo Inep poderão, nos termos de regulamentação específica, solicitar a dispensa de prova nas seguintes hipóteses: * ocorrência de ordem pessoal; * compromissos profissionais; * compromissos acadêmiso vinculados ao curso avaliado pelo Enade; ou * ato de responsabilidade da instituição de educação superior.</t>
  </si>
  <si>
    <t>Quando o relatório do INEP ou o histórico do estudante no site do Inep constar o ato de dispensa, conforme casos elencados, colocar dados da publicação no histórico escolar, como segue: "Estudante dispensado do ENADE aaaa conforme Portaria MEC nº....., de dd/mm/aaaa - DOU dd//mm/aaaa.</t>
  </si>
  <si>
    <t xml:space="preserve">No histórico escolar deverá constar: Estudante dispensado do Enade aaaa, como ingressante/concluinte (conforme o caso), nos termos da Portaria Normativa MEC nº 840, de 24/08/2018 - DOU 27/08/2018, </t>
  </si>
  <si>
    <t>CICLO AVALIATIVO</t>
  </si>
  <si>
    <r>
      <t xml:space="preserve">Ingressantes e concluintes do período de 2004 até 2008: </t>
    </r>
    <r>
      <rPr>
        <b/>
        <i/>
        <sz val="10"/>
        <color indexed="8"/>
        <rFont val="Arial"/>
        <family val="2"/>
      </rPr>
      <t xml:space="preserve">"Estudante dispensado, pelo MEC, do Enade aaaa </t>
    </r>
    <r>
      <rPr>
        <sz val="10"/>
        <color indexed="8"/>
        <rFont val="Arial"/>
        <family val="2"/>
      </rPr>
      <t xml:space="preserve">(especificar o ano) </t>
    </r>
    <r>
      <rPr>
        <b/>
        <i/>
        <sz val="10"/>
        <color indexed="8"/>
        <rFont val="Arial"/>
        <family val="2"/>
      </rPr>
      <t xml:space="preserve">nos termos do Art. 5º da Lei nº 10.861/2004".                                                                                                                                                                                                  </t>
    </r>
    <r>
      <rPr>
        <i/>
        <sz val="10"/>
        <color indexed="8"/>
        <rFont val="Arial"/>
        <family val="2"/>
      </rPr>
      <t>Concluintes a partir de 2018:</t>
    </r>
    <r>
      <rPr>
        <b/>
        <i/>
        <sz val="10"/>
        <color indexed="8"/>
        <rFont val="Arial"/>
        <family val="2"/>
      </rPr>
      <t xml:space="preserve"> "Estudante dispensado, pelo MEC, do Enade aaaa (especificar o ano) nos termos do Art. 50 da Portaria Normativa nº 840/2018" </t>
    </r>
  </si>
  <si>
    <t>SEGURANCA NO TRABALHO</t>
  </si>
  <si>
    <t>Serão considerados estudantes ingressantes aqueles que tenham iniciado o respectivo curso no ano de 2019, devidamente matriculados, e que tenham de 0% (zero por cento) a 25% (vinte e cinco por cento) da carga horária mínima do currículo do curso integralizada até o dia 30/08/2019, último dia do período de retificação das inscrições do Enade 2019 (Art. 5º do Edital Inep 43/2019).</t>
  </si>
  <si>
    <t>Serão considerados estudantes concluintes dos Cursos de Bacharelado, aqueles que tenham integralizado 80% (oitenta por cento) ou mais da carga horária mínima do currículo da IES e não tenham colado grau até 30/08/2019, último dia do período de retificação das inscrições do Enade 2019 ou que tenham previsão de integralização da carga horária do curso até julho de 2020 (Art. 5º do Edital Inep 43/2019).</t>
  </si>
  <si>
    <t>Serão considerados estudantes concluintes dos Cursos Superiores de Tecnologia, aqueles que tenham integralizado 75% ou mais da carga horária mínima do currículo e não tenham colado grau até o dia 30/08/2019, último dia do período de retificação das inscrições do Enade 2019, ou aqueles com previsão de integralização de 100% da carga horária do curso até dezembro de 2019 (Art. 5º do Edital Inep 43/2019).</t>
  </si>
  <si>
    <r>
      <t>2018 - Colação de grau até dia 31/08/2018:</t>
    </r>
    <r>
      <rPr>
        <i/>
        <sz val="10"/>
        <rFont val="Arial"/>
        <family val="2"/>
      </rPr>
      <t xml:space="preserve"> "Dispensado do ENADE 2018 nos termos do inciso I do Art. 9º da Portaria MEC nº 501/2018"</t>
    </r>
    <r>
      <rPr>
        <sz val="10"/>
        <rFont val="Arial"/>
        <family val="2"/>
      </rPr>
      <t xml:space="preserve">. Para estudantes cursando disciplinas fora do Brasil, registrar: </t>
    </r>
    <r>
      <rPr>
        <i/>
        <sz val="10"/>
        <rFont val="Arial"/>
        <family val="2"/>
      </rPr>
      <t>"Nos termos do Inciso II do Art. 9º da Portaria MEC, estudante dispensado do ENADE 2018 em razão de mobilidade acadêmica".</t>
    </r>
  </si>
  <si>
    <r>
      <t>2019 - Colação de grau até dia 30/08/2019:</t>
    </r>
    <r>
      <rPr>
        <i/>
        <sz val="10"/>
        <rFont val="Arial"/>
        <family val="2"/>
      </rPr>
      <t xml:space="preserve"> "Dispensado do ENADE 2019 nos termos do Art. 58 da Portaria Normativa MEC nº 840/2018 - DOU 31/08/2018"</t>
    </r>
    <r>
      <rPr>
        <sz val="10"/>
        <rFont val="Arial"/>
        <family val="2"/>
      </rPr>
      <t xml:space="preserve">. Para estudantes cursando disciplinas fora do Brasil, registrar: </t>
    </r>
    <r>
      <rPr>
        <i/>
        <sz val="10"/>
        <rFont val="Arial"/>
        <family val="2"/>
      </rPr>
      <t>"Estudante dispensado do ENADE 2019 em razão de mobilidade acadêmica".</t>
    </r>
  </si>
  <si>
    <r>
      <t>Para ingressantes e concluintes até 2017:</t>
    </r>
    <r>
      <rPr>
        <b/>
        <i/>
        <sz val="10"/>
        <color indexed="8"/>
        <rFont val="Arial"/>
        <family val="2"/>
      </rPr>
      <t xml:space="preserve"> "Estudante dispensado de realização do Enade aaaa em razão do calendário trienal."                                 </t>
    </r>
    <r>
      <rPr>
        <sz val="10"/>
        <color indexed="8"/>
        <rFont val="Arial"/>
        <family val="2"/>
      </rPr>
      <t xml:space="preserve">Para ingressantes e concluintes a partir de 2018 - </t>
    </r>
    <r>
      <rPr>
        <b/>
        <i/>
        <sz val="10"/>
        <color indexed="8"/>
        <rFont val="Arial"/>
        <family val="2"/>
      </rPr>
      <t>"Estudante não habilitado ao Enade aaaa em razão do calendário do ciclo avaliativo".</t>
    </r>
  </si>
  <si>
    <r>
      <t xml:space="preserve">Para ingressantes e concluintes até 2017 - </t>
    </r>
    <r>
      <rPr>
        <b/>
        <i/>
        <sz val="10"/>
        <color indexed="8"/>
        <rFont val="Arial"/>
        <family val="2"/>
      </rPr>
      <t xml:space="preserve">"Estudante dispensado de realização do ENADE aaaa, em razão da natureza do curso."                             </t>
    </r>
    <r>
      <rPr>
        <sz val="10"/>
        <color indexed="8"/>
        <rFont val="Arial"/>
        <family val="2"/>
      </rPr>
      <t xml:space="preserve">Para ingressantes e concluintes a partir de 2018 - </t>
    </r>
    <r>
      <rPr>
        <b/>
        <i/>
        <sz val="10"/>
        <color indexed="8"/>
        <rFont val="Arial"/>
        <family val="2"/>
      </rPr>
      <t>"Estudante não habilitado ao Enade 2018 em razão da natureza do projeto pedagógico do curso".</t>
    </r>
  </si>
  <si>
    <t>Conforme item 5.7 do Edital Inep nº 43/2019 - DOU 05/06/2019, os estudantes ingressantes habilitados, devidamente inscritos pela IES, ficarão dispensados da participação do Enade 2019, tendo sua situação de regularidade atribuida pelo Inep. No histórico deverá ser inscrita a menção abaixo:</t>
  </si>
  <si>
    <t>"Estudante ingressante dispensado(a) do ENADE 2019 nos termos do item 5.7 do Edital Inep nº 43/2019 - DOU 05/06/2019."</t>
  </si>
  <si>
    <t>INGRESSANTES 2019</t>
  </si>
  <si>
    <t>Estudantes irregulares no ENADE 2005 por ato da IES, que foram regularizados em 2018, deverão ter, no histórico escolar a menção abaixo:</t>
  </si>
  <si>
    <t>Estudantes irregulares no ENADE 2004 por ato da IES, que foram regularizados em 2018, deverão ter, no histórico escolar a menção abaixo:</t>
  </si>
  <si>
    <t>Estudantes irregulares no ENADE 2006 por ato da IES, que foram regularizados em 2018, deverão ter, no histórico escolar a menção abaixo:</t>
  </si>
  <si>
    <t>Estudantes irregulares no ENADE 2007 por ato da IES, que foram regularizados em 2018, deverão ter, no histórico escolar a menção abaixo:</t>
  </si>
  <si>
    <t>Estudantes irregulares no ENADE 2008 por ato da IES, que foram regularizados em 2018, deverão ter, no histórico escolar a menção abaixo:</t>
  </si>
  <si>
    <t>Estudantes irregulares no ENADE 2009 por ato da IES, que foram regularizados em 2018, deverão ter, no histórico escolar a menção abaixo:</t>
  </si>
  <si>
    <t>Estudantes irregulares no ENADE 2010 por ato da IES, que foram regularizados em 2018, deverão ter, no histórico escolar a menção abaixo:</t>
  </si>
  <si>
    <t>Estudantes irregulares no ENADE 2011 por ato da IES, que foram regularizados em 2018, deverão ter, no histórico escolar a menção abaixo:</t>
  </si>
  <si>
    <t>Estudantes irregulares no ENADE 2012 por ato da IES, que foram regularizados em 2018, deverão ter, no histórico escolar a menção abaixo:</t>
  </si>
  <si>
    <t>Estudantes irregulares no ENADE 2013 por ato da IES, que foram regularizados em 2018, deverão ter, no histórico escolar a menção abaixo:</t>
  </si>
  <si>
    <t>Estudantes irregulares no ENADE 2014 por ato da IES, que foram regularizados em 2018, deverão ter, no histórico escolar a menção abaixo:</t>
  </si>
  <si>
    <t>Estudantes irregulares no ENADE 2015 por ato da IES, que foram regularizados em 2018, deverão ter, no histórico escolar a menção abaixo:</t>
  </si>
  <si>
    <t>Estudantes irregulares no ENADE 2016 por ato da IES, que foram regularizados em 2018, deverão ter, no histórico escolar a menção abaixo:</t>
  </si>
  <si>
    <t>Estudantes irregulares no ENADE 2017 por ato da IES, que foram regularizados em 2018, deverão ter, no histórico escolar a menção abaixo:</t>
  </si>
  <si>
    <t>Estudantes irregulares no ENADE 2018 por ato da IES, que foram regularizados em 2019, deverão ter, no histórico escolar a menção abaixo:</t>
  </si>
  <si>
    <t>"Nos termos do Subitem 19.1.2 do Edital Inep nº 43/2019, estudante regular no Enade 2018, como ingressante/concluinte (conforme o caso) por declaração de responsabilidade da IES"</t>
  </si>
  <si>
    <t>"Nos termos do Subitem 1.9.1 do Edital Inep nº 40/2018, estudante regular no Enade 2017, como ingressante/concluinte (conforme o caso) por declaração de responsabilidade da IES"</t>
  </si>
  <si>
    <t>Estudantes irregulares no ENADE 2017 por ato da IES, que foram regularizados em 2019, deverão ter, no histórico escolar a menção abaixo:</t>
  </si>
  <si>
    <t>Estudantes irregulares no ENADE 2014 por ato da IES, que foram regularizados em 2019, deverão ter, no histórico escolar a menção abaixo:</t>
  </si>
  <si>
    <t>Estudantes irregulares no ENADE 2015 por ato da IES, que foram regularizados em 2019, deverão ter, no histórico escolar a menção abaixo:</t>
  </si>
  <si>
    <t>Estudantes irregulares no ENADE 2016 por ato da IES, que foram regularizados em 2019, deverão ter, no histórico escolar a menção abaixo:</t>
  </si>
  <si>
    <t>Estudantes irregulares no ENADE 2013 por ato da IES, que foram regularizados em 2019, deverão ter, no histórico escolar a menção abaixo:</t>
  </si>
  <si>
    <t>Estudantes irregulares no ENADE 2012 por ato da IES, que foram regularizados em 2019, deverão ter, no histórico escolar a menção abaixo:</t>
  </si>
  <si>
    <t>Estudantes irregulares no ENADE 2011 por ato da IES, que foram regularizados em 2019, deverão ter, no histórico escolar a menção abaixo:</t>
  </si>
  <si>
    <t>Estudantes irregulares no ENADE 2010 por ato da IES, que foram regularizados em 2019, deverão ter, no histórico escolar a menção abaixo:</t>
  </si>
  <si>
    <t>Estudantes irregulares no ENADE 2009 por ato da IES, que foram regularizados em 2019, deverão ter, no histórico escolar a menção abaixo:</t>
  </si>
  <si>
    <t>Estudantes irregulares no ENADE 2008 por ato da IES, que foram regularizados em 2019, deverão ter, no histórico escolar a menção abaixo:</t>
  </si>
  <si>
    <t>Estudantes irregulares no ENADE 2007 por ato da IES, que foram regularizados em 2019, deverão ter, no histórico escolar a menção abaixo:</t>
  </si>
  <si>
    <t>Estudantes irregulares no ENADE 2006 por ato da IES, que foram regularizados em 2019, deverão ter, no histórico escolar a menção abaixo:</t>
  </si>
  <si>
    <t>Estudantes irregulares no ENADE 2005 por ato da IES, que foram regularizados em 2019, deverão ter, no histórico escolar a menção abaixo:</t>
  </si>
  <si>
    <t>Estudantes irregulares no ENADE 2004 por ato da IES, que foram regularizados em 2019, deverão ter, no histórico escolar a menção abaixo:</t>
  </si>
  <si>
    <t>"Nos termos do Subitem 19.1.2 do Edital Inep nº 43/2019, estudante regular no Enade 2004, como ingressante/concluinte (conforme o caso) por declaração de responsabilidade da IES"</t>
  </si>
  <si>
    <t>"Nos termos do Subitem 19.1.2 do Edital Inep nº 43/2019, estudante regular no Enade 2005, como ingressante/concluinte (conforme o caso) por declaração de responsabilidade da IES"</t>
  </si>
  <si>
    <t>"Nos termos do Subitem 19.1.2 do Edital Inep nº 43/2019, estudante regular no Enade 2006, como ingressante/concluinte (conforme o caso) por declaração de responsabilidade da IES"</t>
  </si>
  <si>
    <t>"Nos termos do Subitem 19.1.2 do Edital Inep nº 43/2019, estudante regular no Enade 2007, como ingressante/concluinte (conforme o caso) por declaração de responsabilidade da IES"</t>
  </si>
  <si>
    <t>"Nos termos do Subitem 19.1.2 do Edital Inep nº 43/2019, estudante regular no Enade 2008, como ingressante/concluinte (conforme o caso) por declaração de responsabilidade da IES"</t>
  </si>
  <si>
    <t>"Nos termos do Subitem 19.1.2 do Edital Inep nº 43/2019, estudante regular no Enade 2009, como ingressante/concluinte (conforme o caso) por declaração de responsabilidade da IES"</t>
  </si>
  <si>
    <t>"Nos termos do Subitem 19.1.2 do Edital Inep nº 43/2019, estudante regular no Enade 2010, como ingressante/concluinte (conforme o caso) por declaração de responsabilidade da IES"</t>
  </si>
  <si>
    <t>"Nos termos do Subitem 19.1.2 do Edital Inep nº 43/2019, estudante regular no Enade 2011, como ingressante/concluinte (conforme o caso) por declaração de responsabilidade da IES"</t>
  </si>
  <si>
    <t>"Nos termos do Subitem 19.1.2 do Edital Inep nº 43/2019, estudante regular no Enade 2012, como ingressante/concluinte (conforme o caso) por declaração de responsabilidade da IES"</t>
  </si>
  <si>
    <t>"Nos termos do Subitem 19.1.2 do Edital Inep nº 43/2019, estudante regular no Enade 2013, como ingressante/concluinte (conforme o caso) por declaração de responsabilidade da IES"</t>
  </si>
  <si>
    <t>"Nos termos do Subitem 19.1.2 do Edital Inep nº 43/2019, estudante regular no Enade 2014, como ingressante/concluinte (conforme o caso) por declaração de responsabilidade da IES"</t>
  </si>
  <si>
    <t>"Nos termos do Subitem 19.1.2 do Edital Inep nº 43/2019, estudante regular no Enade 2015, como ingressante/concluinte (conforme o caso) por declaração de responsabilidade da IES"</t>
  </si>
  <si>
    <t>"Nos termos do Subitem 19.1.2 do Edital Inep nº 43/2019, estudante regular no Enade 2016, como ingressante/concluinte (conforme o caso) por declaração de responsabilidade da IES"</t>
  </si>
  <si>
    <t>e-mail</t>
  </si>
  <si>
    <t>2019-BAC</t>
  </si>
  <si>
    <t>Serão considerados estudantes ingressantes aqueles que tenham iniciado o respectivo curso no ano de 2020, devidamente matriculados, e que tenham de 0% (zero por cento) a 25% (vinte e cinco por cento) da carga horária mínima do currículo do curso integralizada até o último dia do período de retificação das inscrições do Enade 2020 (Art. 6º Inciso I da Portaria MEC nº 14/2020).</t>
  </si>
  <si>
    <t>Serão considerados estudantes concluintes dos Cursos de Bacharelado, aqueles que tenham integralizado 80% (oitenta por cento) ou mais da carga horária mínima do currículo definido pela IES e não tenham colado grau até o último dia do período de retificação das inscrições do Enade 2020 ou que tenham previsão de integralização de 100% (cem por cento) da carga horária do curso até julho de 2021 (Art. 6º da Portaria MEC n. 14/2020).</t>
  </si>
  <si>
    <t>Serão considerados estudantes concluintes dos dos Cursos Superiores de Tecnologia, aqueles que tenham integralizado 75% ou mais da carga horária mínima do currículo definido pela IES e não tenham colado grau até o último dia do período de retificação das inscrições do Enade 2020 ou que tenham previsão de integralização de 100% (cem por cento) da carga horária do curso até dezembro de 2020 (Art. 6º da Portaria MEC n. 14/2020).</t>
  </si>
  <si>
    <t>2020 - Todos os estudantes que concluíram o curso até 28/01/2021 (data do Ofício Circular n. 0619762/2020/CGCQES/DAES-INEP) estão em situação regular junto ao Enade 2020, e deverá constar em seus históricos escolares "Nos termos do § 2º, inciso I do Art. 58 da Portaria MEC Nº 840/2018, estudante não habilitado ao Enade em razão do calendário do ciclo avaliativo". A orientação anterior ao ofício era constar “Enade aaaa: ausência de ato normativo até a presente data”.</t>
  </si>
  <si>
    <t>INGRESSANTES 2020</t>
  </si>
  <si>
    <t>INGRESSANTES 2021</t>
  </si>
  <si>
    <t>Para os estudantes ingressantes habilitados, tendo sua situação de regularidade atribuida pelo Inep. No histórico deverá ser inscrita a menção abaixo:</t>
  </si>
  <si>
    <t>"Estudante ingressante regular no ENADE 2020 nos termos do Art. 58 da Portaria Normativa MEC 840/2018."</t>
  </si>
  <si>
    <t>Estudantes irregulares no ENADE 2004 por ato da IES, que foram regularizados em 2020, deverão ter, no histórico escolar a menção abaixo:</t>
  </si>
  <si>
    <t>Estudantes irregulares no ENADE 2004 por ato da IES, que foram regularizados em 2021, deverão ter, no histórico escolar a menção abaixo:</t>
  </si>
  <si>
    <t>Estudantes irregulares no ENADE 2005 por ato da IES, que foram regularizados em 2021, deverão ter, no histórico escolar a menção abaixo:</t>
  </si>
  <si>
    <t>Estudantes irregulares no ENADE 2006 por ato da IES, que foram regularizados em 2020, deverão ter, no histórico escolar a menção abaixo:</t>
  </si>
  <si>
    <t>Estudantes irregulares no ENADE 2006 por ato da IES, que foram regularizados em 2021, deverão ter, no histórico escolar a menção abaixo:</t>
  </si>
  <si>
    <t>Estudantes irregulares no ENADE 2007 por ato da IES, que foram regularizados em 2020, deverão ter, no histórico escolar a menção abaixo:</t>
  </si>
  <si>
    <t>Estudantes irregulares no ENADE 2007 por ato da IES, que foram regularizados em 2021, deverão ter, no histórico escolar a menção abaixo:</t>
  </si>
  <si>
    <t>Estudantes irregulares no ENADE 2008 por ato da IES, que foram regularizados em 2020, deverão ter, no histórico escolar a menção abaixo:</t>
  </si>
  <si>
    <t>Estudantes irregulares no ENADE 2008 por ato da IES, que foram regularizados em 2021, deverão ter, no histórico escolar a menção abaixo:</t>
  </si>
  <si>
    <t>Estudantes irregulares no ENADE 2009 por ato da IES, que foram regularizados em 2020, deverão ter, no histórico escolar a menção abaixo:</t>
  </si>
  <si>
    <t>Estudantes irregulares no ENADE 2009 por ato da IES, que foram regularizados em 2021, deverão ter, no histórico escolar a menção abaixo:</t>
  </si>
  <si>
    <t>Estudantes irregulares no ENADE 2011 por ato da IES, que foram regularizados em 2020, deverão ter, no histórico escolar a menção abaixo:</t>
  </si>
  <si>
    <t>Estudantes irregulares no ENADE 2011 por ato da IES, que foram regularizados em 2021, deverão ter, no histórico escolar a menção abaixo:</t>
  </si>
  <si>
    <t>Estudantes irregulares no ENADE 2010 por ato da IES, que foram regularizados em 2020, deverão ter, no histórico escolar a menção abaixo:</t>
  </si>
  <si>
    <t>Estudantes irregulares no ENADE 2010 por ato da IES, que foram regularizados em 2021, deverão ter, no histórico escolar a menção abaixo:</t>
  </si>
  <si>
    <t>Estudantes irregulares no ENADE 2012 por ato da IES, que foram regularizados em 2020, deverão ter, no histórico escolar a menção abaixo:</t>
  </si>
  <si>
    <t>Estudantes irregulares no ENADE 2012 por ato da IES, que foram regularizados em 2021, deverão ter, no histórico escolar a menção abaixo:</t>
  </si>
  <si>
    <t>Estudantes irregulares no ENADE 2013 por ato da IES, que foram regularizados em 2020, deverão ter, no histórico escolar a menção abaixo:</t>
  </si>
  <si>
    <t>Estudantes irregulares no ENADE 2013 por ato da IES, que foram regularizados em 2021, deverão ter, no histórico escolar a menção abaixo:</t>
  </si>
  <si>
    <t>Estudantes irregulares no ENADE 2014 por ato da IES, que foram regularizados em 2020, deverão ter, no histórico escolar a menção abaixo:</t>
  </si>
  <si>
    <t>Estudantes irregulares no ENADE 2014 por ato da IES, que foram regularizados em 2021, deverão ter, no histórico escolar a menção abaixo:</t>
  </si>
  <si>
    <t>Estudantes irregulares no ENADE 2015 por ato da IES, que foram regularizados em 2020, deverão ter, no histórico escolar a menção abaixo:</t>
  </si>
  <si>
    <t>Estudantes irregulares no ENADE 2015 por ato da IES, que foram regularizados em 2021, deverão ter, no histórico escolar a menção abaixo:</t>
  </si>
  <si>
    <t>Estudantes irregulares no ENADE 2016 por ato da IES, que foram regularizados em 2020, deverão ter, no histórico escolar a menção abaixo:</t>
  </si>
  <si>
    <t>Estudantes irregulares no ENADE 2016 por ato da IES, que foram regularizados em 2021, deverão ter, no histórico escolar a menção abaixo:</t>
  </si>
  <si>
    <t>Estudantes irregulares no ENADE 2017 por ato da IES, que foram regularizados em 2020, deverão ter, no histórico escolar a menção abaixo:</t>
  </si>
  <si>
    <t>Estudantes irregulares no ENADE 2017 por ato da IES, que foram regularizados em 2021, deverão ter, no histórico escolar a menção abaixo:</t>
  </si>
  <si>
    <t>Estudantes irregulares no ENADE 2018 por ato da IES, que foram regularizados em 2020, deverão ter, no histórico escolar a menção abaixo:</t>
  </si>
  <si>
    <t>Estudantes irregulares no ENADE 2018 por ato da IES, que foram regularizados em 2021, deverão ter, no histórico escolar a menção abaixo:</t>
  </si>
  <si>
    <t>Estudantes irregulares no ENADE 2019 por ato da IES, que foram regularizados em 2020, deverão ter, no histórico escolar a menção abaixo:</t>
  </si>
  <si>
    <t>Estudantes irregulares no ENADE 2019 por ato da IES, que foram regularizados em 2021, deverão ter, no histórico escolar a menção abaixo:</t>
  </si>
  <si>
    <t>-</t>
  </si>
  <si>
    <t>ROSEANE DA SILVA SANT'ANA</t>
  </si>
  <si>
    <t>COORDENAÇÃO DE REGISTRO DE DIPLOMAS - CRD</t>
  </si>
  <si>
    <t>"Nos termos do Subitem 19.1.2 do Edital Inep nº 43/2019, estudante regular no Enade 2019, como ingressante/concluinte (conforme o caso) por declaração de responsabilidade da IES"</t>
  </si>
  <si>
    <t>Como não houve ato regulatório publicado em 2020, logo não há estudantes irregulares ingressantes e/ou concluintes em 2020. Até que seja divulgado texto específico para essa situação, colocar no HE a menção abaixo:</t>
  </si>
  <si>
    <t>2021 L</t>
  </si>
  <si>
    <r>
      <t>2021 - Colação de grau até dia 29/08/2021:</t>
    </r>
    <r>
      <rPr>
        <i/>
        <sz val="10"/>
        <rFont val="Arial"/>
        <family val="2"/>
      </rPr>
      <t xml:space="preserve"> "Dispensado do ENADE 2021 nos termos do item 5.4 do Edital Inep n. 36/2021 - DOU 13/07/2021"</t>
    </r>
    <r>
      <rPr>
        <sz val="10"/>
        <rFont val="Arial"/>
        <family val="2"/>
      </rPr>
      <t>. Para estudantes cursando disciplinas fora do Brasil, registrar:</t>
    </r>
    <r>
      <rPr>
        <i/>
        <sz val="10"/>
        <rFont val="Arial"/>
        <family val="2"/>
      </rPr>
      <t xml:space="preserve"> "Estudante dispensado do ENADE 2021 conforme item 5.9 do Edital Inep 36/2021"</t>
    </r>
    <r>
      <rPr>
        <sz val="10"/>
        <rFont val="Arial"/>
        <family val="2"/>
      </rPr>
      <t>.</t>
    </r>
  </si>
  <si>
    <t>Serão considerados estudantes concluintes de de cursos superiores de tecnologia: aqueles que tenham integralizado 75% (setenta e cinco por cento) ou mais da carga horária mínima do currículo do curso definido pela IES e não tenham colado grau até o último dia do período de retificação de inscrições do Enade 2021, ou aqueles com previsão de integralização de 100% (cem por cento) da carga horária do curso até dezembro de 2021. (Item 5 do Edital Inep 36/2021)</t>
  </si>
  <si>
    <t>Serão considerados estudantes concluintes de cursos de bacharelado e licenciatura: aqueles que tenham integralizado 80% (oitenta por cento) ou mais da carga horária mínima do currículo do curso definido pela IES e não tenham colado grau até o último dia do período de retificação de inscrições do Enade 2021, ou aqueles com previsão de integralização de 100% (cem por cento) da carga horária do curso até julho de 2022. (Item 5  do Edital Inep 36/2021)</t>
  </si>
  <si>
    <t>Serão considerados estudantes ingressantes aqueles que tenham iniciado o respectivo curso no ano de 2021, estejam devidamente matriculados e tenham de 0 (zero) a 25% (vinte e cinco por cento) da carga horária mínima do currículo do curso integralizada até o último dia do período de retificação de inscrições do Enade 2021. (Item 5 do Edital Inep 36/2021)</t>
  </si>
  <si>
    <t>INGRESSANTES 2º SEM ATÉ 2010</t>
  </si>
  <si>
    <r>
      <t xml:space="preserve">Quando o relatório do Enade não informar a Portaria correspondente a dispensa do concluinte, no HE deverá vir a seguinte menção: 
</t>
    </r>
    <r>
      <rPr>
        <b/>
        <i/>
        <sz val="10"/>
        <color indexed="8"/>
        <rFont val="Arial"/>
        <family val="2"/>
      </rPr>
      <t>“Dispensado do ENADE aaaa pelo MEC, nos termos do Art. 5º da Lei nº 10861/2004"</t>
    </r>
    <r>
      <rPr>
        <i/>
        <sz val="10"/>
        <color indexed="8"/>
        <rFont val="Arial"/>
        <family val="2"/>
      </rPr>
      <t xml:space="preserve">                                                                                                          .                  .                                                                                                                                                                                                                                                                               Exclusivamente para concluintes de 2020, usar a seguinte menção:         </t>
    </r>
    <r>
      <rPr>
        <b/>
        <i/>
        <sz val="10"/>
        <color indexed="8"/>
        <rFont val="Arial"/>
        <family val="2"/>
      </rPr>
      <t xml:space="preserve">                                                                                                               </t>
    </r>
    <r>
      <rPr>
        <i/>
        <sz val="10"/>
        <color indexed="8"/>
        <rFont val="Arial"/>
        <family val="2"/>
      </rPr>
      <t xml:space="preserve">                 .    </t>
    </r>
    <r>
      <rPr>
        <b/>
        <i/>
        <sz val="10"/>
        <color indexed="8"/>
        <rFont val="Arial"/>
        <family val="2"/>
      </rPr>
      <t>"Estudante concluinte regular no ENADE aaaa nos termos do Art. 58 da Portaria Normativa MEC 840/2018."</t>
    </r>
  </si>
  <si>
    <t>Conforme item 5.7 do Edital Inep nº 36/2021, os estudantes ingressantes habilitados, devidamente inscritos pela IES, ficarão dispensados da participação do Enade 2021, tendo sua situação de regularidade atribuida pelo Inep. No histórico deverá ser inscrita a menção abaixo:</t>
  </si>
  <si>
    <t>"Estudante ingressante dispensado(a) do ENADE 2021 nos termos do item 5.7 do Edital Inep nº 36/2021 - DOU 13/07/2021."</t>
  </si>
  <si>
    <t>"Nos termos do Subitem 19.1.2 do Edital Inep nº 36/2021, estudante regular no Enade 2004, como ingressante/concluinte (conforme o caso) por declaração de responsabilidade da IES"</t>
  </si>
  <si>
    <t>"Nos termos do Subitem 19.1.2 do Edital Inep nº 36/2021, estudante regular no Enade 2005, como ingressante/concluinte (conforme o caso) por declaração de responsabilidade da IES"</t>
  </si>
  <si>
    <t>"Nos termos do Subitem 19.1.2 do Edital Inep nº 36/2021, estudante regular no Enade 2006, como ingressante/concluinte (conforme o caso) por declaração de responsabilidade da IES"</t>
  </si>
  <si>
    <t>"Nos termos do Subitem 19.1.2 do Edital Inep nº 36/2021, estudante regular no Enade 2007, como ingressante/concluinte (conforme o caso) por declaração de responsabilidade da IES"</t>
  </si>
  <si>
    <t>"Nos termos do Subitem 19.1.2 do Edital Inep nº 36/2021, estudante regular no Enade 2008, como ingressante/concluinte (conforme o caso) por declaração de responsabilidade da IES"</t>
  </si>
  <si>
    <t>"Nos termos do Subitem 19.1.2 do Edital Inep nº 36/2021, estudante regular no Enade 2009, como ingressante/concluinte (conforme o caso) por declaração de responsabilidade da IES"</t>
  </si>
  <si>
    <t>"Nos termos do Subitem 19.1.2 do Edital Inep nº 36/2021, estudante regular no Enade 2010, como ingressante/concluinte (conforme o caso) por declaração de responsabilidade da IES"</t>
  </si>
  <si>
    <t>"Nos termos do Subitem 19.1.2 do Edital Inep nº 36/2021, estudante regular no Enade 2011, como ingressante/concluinte (conforme o caso) por declaração de responsabilidade da IES"</t>
  </si>
  <si>
    <t>"Nos termos do Subitem 19.1.2 do Edital Inep nº 36/2021, estudante regular no Enade 2012, como ingressante/concluinte (conforme o caso) por declaração de responsabilidade da IES"</t>
  </si>
  <si>
    <t>"Nos termos do Subitem 19.1.2 do Edital Inep nº 36/2021, estudante regular no Enade 2013, como ingressante/concluinte (conforme o caso) por declaração de responsabilidade da IES"</t>
  </si>
  <si>
    <t>"Nos termos do Subitem 19.1.2 do Edital Inep nº 36/2021, estudante regular no Enade 2014, como ingressante/concluinte (conforme o caso) por declaração de responsabilidade da IES"</t>
  </si>
  <si>
    <t>"Nos termos do Subitem 19.1.2 do Edital Inep nº 36/2021, estudante regular no Enade 2015, como ingressante/concluinte (conforme o caso) por declaração de responsabilidade da IES"</t>
  </si>
  <si>
    <t>"Nos termos do Subitem 19.1.2 do Edital Inep nº 36/2021, estudante regular no Enade 2016, como ingressante/concluinte (conforme o caso) por declaração de responsabilidade da IES"</t>
  </si>
  <si>
    <t>"Nos termos do Subitem 19.1.2 do Edital Inep nº 36/2021, estudante regular no Enade 2017, como ingressante/concluinte (conforme o caso) por declaração de responsabilidade da IES"</t>
  </si>
  <si>
    <t>"Nos termos do Subitem 19.1.2 do Edital Inep nº 36/2021, estudante regular no Enade 2018, como ingressante/concluinte (conforme o caso) por declaração de responsabilidade da IES"</t>
  </si>
  <si>
    <t>"Nos termos do Subitem 19.1.2 do Edital Inep nº 36/2021, estudante regular no Enade 2019, como ingressante/concluinte (conforme o caso) por declaração de responsabilidade da IES"</t>
  </si>
  <si>
    <r>
      <t xml:space="preserve">Portaria MEC 494/2021, Art. 15. Fica revogada a Portaria MEC nº 14, de 3 de janeiro de 2020.
Parágrafo único. Os estudantes considerados habilitados ao Enade 2020 pela Portaria Normativa MEC nº 14, de 2020, e não habilitados ao Enade 2021 estão em situação regular junto ao Enade, devendo constar em seus históricos escolares: </t>
    </r>
    <r>
      <rPr>
        <i/>
        <sz val="10"/>
        <rFont val="Arial"/>
        <family val="2"/>
      </rPr>
      <t>"Estudante regular no Enade 2020 nos termos do art. 58, da Portaria MEC nº 840, de 2018".</t>
    </r>
    <r>
      <rPr>
        <sz val="10"/>
        <rFont val="Arial"/>
        <family val="2"/>
      </rPr>
      <t xml:space="preserve">
</t>
    </r>
  </si>
  <si>
    <t>ciencias biologicas</t>
  </si>
  <si>
    <t>* LeB</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</si>
</sst>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
    <numFmt numFmtId="173" formatCode="[$-416]dddd\,\ d&quot; de &quot;mmmm&quot; de &quot;yyyy"/>
    <numFmt numFmtId="174" formatCode="[$-416]d\-mmm;@"/>
    <numFmt numFmtId="175" formatCode="&quot;Sim&quot;;&quot;Sim&quot;;&quot;Não&quot;"/>
    <numFmt numFmtId="176" formatCode="&quot;Verdadeiro&quot;;&quot;Verdadeiro&quot;;&quot;Falso&quot;"/>
    <numFmt numFmtId="177" formatCode="&quot;Ativado&quot;;&quot;Ativado&quot;;&quot;Desativado&quot;"/>
    <numFmt numFmtId="178" formatCode="[$€-2]\ #,##0.00_);[Red]\([$€-2]\ #,##0.00\)"/>
    <numFmt numFmtId="179" formatCode="mmm/yyyy"/>
  </numFmts>
  <fonts count="68">
    <font>
      <sz val="11"/>
      <color indexed="8"/>
      <name val="Calibri"/>
      <family val="2"/>
    </font>
    <font>
      <sz val="10"/>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1"/>
      <color indexed="12"/>
      <name val="Calibri"/>
      <family val="2"/>
    </font>
    <font>
      <sz val="10"/>
      <color indexed="8"/>
      <name val="Arial"/>
      <family val="2"/>
    </font>
    <font>
      <b/>
      <sz val="10"/>
      <color indexed="8"/>
      <name val="Arial"/>
      <family val="2"/>
    </font>
    <font>
      <b/>
      <sz val="10"/>
      <name val="Arial"/>
      <family val="2"/>
    </font>
    <font>
      <b/>
      <sz val="12"/>
      <color indexed="8"/>
      <name val="Arial"/>
      <family val="2"/>
    </font>
    <font>
      <b/>
      <sz val="8"/>
      <color indexed="8"/>
      <name val="Arial"/>
      <family val="2"/>
    </font>
    <font>
      <b/>
      <u val="single"/>
      <sz val="10"/>
      <name val="Arial"/>
      <family val="2"/>
    </font>
    <font>
      <sz val="9"/>
      <color indexed="8"/>
      <name val="Arial"/>
      <family val="2"/>
    </font>
    <font>
      <sz val="8"/>
      <color indexed="8"/>
      <name val="Arial"/>
      <family val="2"/>
    </font>
    <font>
      <sz val="9"/>
      <name val="Tahoma"/>
      <family val="2"/>
    </font>
    <font>
      <b/>
      <sz val="48"/>
      <color indexed="8"/>
      <name val="Arial"/>
      <family val="2"/>
    </font>
    <font>
      <u val="single"/>
      <sz val="10"/>
      <color indexed="8"/>
      <name val="Arial"/>
      <family val="2"/>
    </font>
    <font>
      <b/>
      <sz val="9.3"/>
      <color indexed="8"/>
      <name val="Arial"/>
      <family val="2"/>
    </font>
    <font>
      <b/>
      <sz val="36"/>
      <color indexed="8"/>
      <name val="Arial"/>
      <family val="2"/>
    </font>
    <font>
      <b/>
      <sz val="9"/>
      <color indexed="8"/>
      <name val="Arial"/>
      <family val="2"/>
    </font>
    <font>
      <b/>
      <u val="single"/>
      <sz val="9"/>
      <name val="Arial"/>
      <family val="2"/>
    </font>
    <font>
      <b/>
      <u val="single"/>
      <sz val="10"/>
      <color indexed="12"/>
      <name val="Arial"/>
      <family val="2"/>
    </font>
    <font>
      <b/>
      <sz val="11"/>
      <color indexed="8"/>
      <name val="Arial"/>
      <family val="2"/>
    </font>
    <font>
      <b/>
      <sz val="32"/>
      <color indexed="8"/>
      <name val="Arial"/>
      <family val="2"/>
    </font>
    <font>
      <b/>
      <sz val="18"/>
      <color indexed="8"/>
      <name val="Arial"/>
      <family val="2"/>
    </font>
    <font>
      <sz val="10"/>
      <color indexed="8"/>
      <name val="Times New Roman"/>
      <family val="1"/>
    </font>
    <font>
      <b/>
      <u val="single"/>
      <sz val="10"/>
      <color indexed="8"/>
      <name val="Arial"/>
      <family val="2"/>
    </font>
    <font>
      <b/>
      <i/>
      <sz val="10"/>
      <color indexed="8"/>
      <name val="Arial"/>
      <family val="2"/>
    </font>
    <font>
      <sz val="8"/>
      <name val="Arial"/>
      <family val="2"/>
    </font>
    <font>
      <b/>
      <i/>
      <sz val="10"/>
      <name val="Arial"/>
      <family val="2"/>
    </font>
    <font>
      <b/>
      <sz val="9"/>
      <name val="Tahoma"/>
      <family val="0"/>
    </font>
    <font>
      <i/>
      <sz val="10"/>
      <color indexed="8"/>
      <name val="Arial"/>
      <family val="2"/>
    </font>
    <font>
      <i/>
      <sz val="10"/>
      <name val="Arial"/>
      <family val="2"/>
    </font>
    <font>
      <u val="single"/>
      <sz val="11"/>
      <color indexed="20"/>
      <name val="Calibri"/>
      <family val="2"/>
    </font>
    <font>
      <sz val="10"/>
      <color indexed="9"/>
      <name val="Arial"/>
      <family val="2"/>
    </font>
    <font>
      <sz val="10"/>
      <color indexed="53"/>
      <name val="Arial"/>
      <family val="2"/>
    </font>
    <font>
      <b/>
      <sz val="10"/>
      <color indexed="30"/>
      <name val="Arial"/>
      <family val="2"/>
    </font>
    <font>
      <sz val="8"/>
      <color indexed="10"/>
      <name val="Arial"/>
      <family val="2"/>
    </font>
    <font>
      <sz val="10"/>
      <color indexed="10"/>
      <name val="Arial"/>
      <family val="2"/>
    </font>
    <font>
      <b/>
      <u val="single"/>
      <sz val="11"/>
      <color indexed="8"/>
      <name val="Calibri"/>
      <family val="2"/>
    </font>
    <font>
      <b/>
      <u val="single"/>
      <sz val="10"/>
      <color indexed="30"/>
      <name val="Arial"/>
      <family val="2"/>
    </font>
    <font>
      <u val="single"/>
      <sz val="11"/>
      <color theme="11"/>
      <name val="Calibri"/>
      <family val="2"/>
    </font>
    <font>
      <b/>
      <sz val="18"/>
      <color theme="3"/>
      <name val="Cambria"/>
      <family val="2"/>
    </font>
    <font>
      <sz val="10"/>
      <color theme="0"/>
      <name val="Arial"/>
      <family val="2"/>
    </font>
    <font>
      <b/>
      <u val="single"/>
      <sz val="10"/>
      <color rgb="FF0000CC"/>
      <name val="Arial"/>
      <family val="2"/>
    </font>
    <font>
      <sz val="10"/>
      <color theme="9" tint="-0.24997000396251678"/>
      <name val="Arial"/>
      <family val="2"/>
    </font>
    <font>
      <b/>
      <sz val="10"/>
      <color rgb="FF0070C0"/>
      <name val="Arial"/>
      <family val="2"/>
    </font>
    <font>
      <sz val="8"/>
      <color rgb="FFFF0000"/>
      <name val="Arial"/>
      <family val="2"/>
    </font>
    <font>
      <sz val="10"/>
      <color rgb="FFFF0000"/>
      <name val="Arial"/>
      <family val="2"/>
    </font>
    <font>
      <b/>
      <sz val="11"/>
      <color theme="1"/>
      <name val="Calibri"/>
      <family val="2"/>
    </font>
    <font>
      <b/>
      <u val="single"/>
      <sz val="11"/>
      <color theme="1"/>
      <name val="Calibri"/>
      <family val="2"/>
    </font>
    <font>
      <b/>
      <u val="single"/>
      <sz val="10"/>
      <color theme="1"/>
      <name val="Arial"/>
      <family val="2"/>
    </font>
    <font>
      <b/>
      <u val="single"/>
      <sz val="10"/>
      <color rgb="FF0070C0"/>
      <name val="Arial"/>
      <family val="2"/>
    </font>
    <font>
      <sz val="10"/>
      <color theme="1"/>
      <name val="Arial"/>
      <family val="2"/>
    </font>
    <font>
      <b/>
      <sz val="8"/>
      <name val="Calibri"/>
      <family val="2"/>
    </font>
  </fonts>
  <fills count="16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2" tint="-0.09996999800205231"/>
        <bgColor indexed="64"/>
      </patternFill>
    </fill>
    <fill>
      <patternFill patternType="solid">
        <fgColor theme="6" tint="0.7999799847602844"/>
        <bgColor indexed="64"/>
      </patternFill>
    </fill>
    <fill>
      <patternFill patternType="solid">
        <fgColor theme="9" tint="0.39998000860214233"/>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7" tint="0.7999799847602844"/>
        <bgColor indexed="64"/>
      </patternFill>
    </fill>
    <fill>
      <patternFill patternType="solid">
        <fgColor theme="8" tint="0.39998000860214233"/>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2" tint="-0.24997000396251678"/>
        <bgColor indexed="64"/>
      </patternFill>
    </fill>
    <fill>
      <gradientFill type="path" left="0.5" right="0.5" top="0.5" bottom="0.5">
        <stop position="0">
          <color theme="0"/>
        </stop>
        <stop position="1">
          <color theme="0" tint="-0.3490000069141388"/>
        </stop>
      </gradientFill>
    </fill>
    <fill>
      <gradientFill type="path" left="0.5" right="0.5" top="0.5" bottom="0.5">
        <stop position="0">
          <color theme="0"/>
        </stop>
        <stop position="1">
          <color theme="8" tint="0.40000998973846436"/>
        </stop>
      </gradientFill>
    </fill>
    <fill>
      <patternFill patternType="solid">
        <fgColor theme="0"/>
        <bgColor indexed="64"/>
      </patternFill>
    </fill>
    <fill>
      <patternFill patternType="solid">
        <fgColor theme="5" tint="0.39998000860214233"/>
        <bgColor indexed="64"/>
      </patternFill>
    </fill>
    <fill>
      <patternFill patternType="solid">
        <fgColor theme="9" tint="-0.24997000396251678"/>
        <bgColor indexed="64"/>
      </patternFill>
    </fill>
    <fill>
      <patternFill patternType="solid">
        <fgColor theme="0"/>
        <bgColor indexed="64"/>
      </patternFill>
    </fill>
    <fill>
      <patternFill patternType="solid">
        <fgColor theme="6" tint="0.39998000860214233"/>
        <bgColor indexed="64"/>
      </patternFill>
    </fill>
    <fill>
      <gradientFill type="path" left="0.5" right="0.5" top="0.5" bottom="0.5">
        <stop position="0">
          <color theme="0"/>
        </stop>
        <stop position="1">
          <color theme="0" tint="-0.2509700059890747"/>
        </stop>
      </gradientFill>
    </fill>
    <fill>
      <gradientFill type="path" left="0.5" right="0.5" top="0.5" bottom="0.5">
        <stop position="0">
          <color theme="0"/>
        </stop>
        <stop position="1">
          <color theme="8" tint="-0.2509700059890747"/>
        </stop>
      </gradientFill>
    </fill>
    <fill>
      <patternFill patternType="solid">
        <fgColor theme="0"/>
        <bgColor indexed="64"/>
      </patternFill>
    </fill>
    <fill>
      <patternFill patternType="solid">
        <fgColor theme="7" tint="0.39998000860214233"/>
        <bgColor indexed="64"/>
      </patternFill>
    </fill>
    <fill>
      <gradientFill type="path" left="0.5" right="0.5" top="0.5" bottom="0.5">
        <stop position="0">
          <color theme="0"/>
        </stop>
        <stop position="1">
          <color rgb="FFFFFF66"/>
        </stop>
      </gradientFill>
    </fill>
    <fill>
      <patternFill patternType="solid">
        <fgColor theme="9" tint="0.5999900102615356"/>
        <bgColor indexed="64"/>
      </patternFill>
    </fill>
    <fill>
      <patternFill patternType="solid">
        <fgColor rgb="FFAAB1F4"/>
        <bgColor indexed="64"/>
      </patternFill>
    </fill>
    <fill>
      <patternFill patternType="solid">
        <fgColor rgb="FFFFFFCC"/>
        <bgColor indexed="64"/>
      </patternFill>
    </fill>
    <fill>
      <gradientFill type="path" left="0.5" right="0.5" top="0.5" bottom="0.5">
        <stop position="0">
          <color theme="0"/>
        </stop>
        <stop position="1">
          <color rgb="FFFFFF66"/>
        </stop>
      </gradientFill>
    </fill>
    <fill>
      <gradientFill type="path" left="0.5" right="0.5" top="0.5" bottom="0.5">
        <stop position="0">
          <color theme="0"/>
        </stop>
        <stop position="1">
          <color theme="0" tint="-0.3490000069141388"/>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rgb="FFFFFF66"/>
        </stop>
      </gradientFill>
    </fill>
    <fill>
      <patternFill patternType="solid">
        <fgColor theme="5" tint="0.5999900102615356"/>
        <bgColor indexed="64"/>
      </patternFill>
    </fill>
    <fill>
      <patternFill patternType="solid">
        <fgColor rgb="FFFF9900"/>
        <bgColor indexed="64"/>
      </patternFill>
    </fill>
    <fill>
      <patternFill patternType="solid">
        <fgColor rgb="FFA6A8FC"/>
        <bgColor indexed="64"/>
      </patternFill>
    </fill>
    <fill>
      <patternFill patternType="solid">
        <fgColor rgb="FF92D050"/>
        <bgColor indexed="64"/>
      </patternFill>
    </fill>
    <fill>
      <patternFill patternType="solid">
        <fgColor rgb="FFFFFF00"/>
        <bgColor indexed="64"/>
      </patternFill>
    </fill>
    <fill>
      <patternFill patternType="solid">
        <fgColor theme="4" tint="0.39998000860214233"/>
        <bgColor indexed="64"/>
      </patternFill>
    </fill>
    <fill>
      <patternFill patternType="solid">
        <fgColor theme="2" tint="-0.4999699890613556"/>
        <bgColor indexed="64"/>
      </patternFill>
    </fill>
    <fill>
      <patternFill patternType="solid">
        <fgColor theme="6" tint="0.5999900102615356"/>
        <bgColor indexed="64"/>
      </patternFill>
    </fill>
    <fill>
      <patternFill patternType="solid">
        <fgColor rgb="FFFFFF66"/>
        <bgColor indexed="64"/>
      </patternFill>
    </fill>
    <fill>
      <patternFill patternType="solid">
        <fgColor theme="8" tint="0.5999900102615356"/>
        <bgColor indexed="64"/>
      </patternFill>
    </fill>
    <fill>
      <patternFill patternType="solid">
        <fgColor rgb="FF00B0F0"/>
        <bgColor indexed="64"/>
      </patternFill>
    </fill>
    <fill>
      <gradientFill type="path" left="0.5" right="0.5" top="0.5" bottom="0.5">
        <stop position="0">
          <color theme="0"/>
        </stop>
        <stop position="1">
          <color theme="8" tint="0.40000998973846436"/>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rgb="FFFFFF00"/>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theme="8" tint="0.40000998973846436"/>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theme="8" tint="0.40000998973846436"/>
        </stop>
      </gradientFill>
    </fill>
    <fill>
      <gradientFill type="path" left="0.5" right="0.5" top="0.5" bottom="0.5">
        <stop position="0">
          <color theme="0"/>
        </stop>
        <stop position="1">
          <color theme="8" tint="0.40000998973846436"/>
        </stop>
      </gradientFill>
    </fill>
    <fill>
      <gradientFill type="path" left="0.5" right="0.5" top="0.5" bottom="0.5">
        <stop position="0">
          <color theme="0"/>
        </stop>
        <stop position="1">
          <color theme="8" tint="0.40000998973846436"/>
        </stop>
      </gradientFill>
    </fill>
    <fill>
      <gradientFill type="path" left="0.5" right="0.5" top="0.5" bottom="0.5">
        <stop position="0">
          <color theme="0"/>
        </stop>
        <stop position="1">
          <color theme="8" tint="0.40000998973846436"/>
        </stop>
      </gradientFill>
    </fill>
    <fill>
      <gradientFill type="path" left="0.5" right="0.5" top="0.5" bottom="0.5">
        <stop position="0">
          <color theme="0"/>
        </stop>
        <stop position="1">
          <color theme="8" tint="-0.2509700059890747"/>
        </stop>
      </gradientFill>
    </fill>
    <fill>
      <gradientFill type="path" left="0.5" right="0.5" top="0.5" bottom="0.5">
        <stop position="0">
          <color theme="0"/>
        </stop>
        <stop position="1">
          <color theme="8" tint="-0.2509700059890747"/>
        </stop>
      </gradientFill>
    </fill>
    <fill>
      <gradientFill type="path" left="0.5" right="0.5" top="0.5" bottom="0.5">
        <stop position="0">
          <color theme="0"/>
        </stop>
        <stop position="1">
          <color theme="8" tint="-0.2509700059890747"/>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theme="0" tint="-0.3490000069141388"/>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theme="8" tint="-0.2509700059890747"/>
        </stop>
      </gradientFill>
    </fill>
    <fill>
      <gradientFill type="path" left="0.5" right="0.5" top="0.5" bottom="0.5">
        <stop position="0">
          <color theme="0"/>
        </stop>
        <stop position="1">
          <color theme="8" tint="-0.2509700059890747"/>
        </stop>
      </gradientFill>
    </fill>
    <fill>
      <gradientFill type="path" left="0.5" right="0.5" top="0.5" bottom="0.5">
        <stop position="0">
          <color theme="0"/>
        </stop>
        <stop position="1">
          <color theme="0" tint="-0.3490000069141388"/>
        </stop>
      </gradientFill>
    </fill>
    <fill>
      <gradientFill type="path" left="0.5" right="0.5" top="0.5" bottom="0.5">
        <stop position="0">
          <color theme="0"/>
        </stop>
        <stop position="1">
          <color theme="0" tint="-0.3490000069141388"/>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rgb="FFFFFF00"/>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theme="0" tint="-0.3490000069141388"/>
        </stop>
      </gradientFill>
    </fill>
    <fill>
      <gradientFill type="path" left="0.5" right="0.5" top="0.5" bottom="0.5">
        <stop position="0">
          <color theme="0"/>
        </stop>
        <stop position="1">
          <color theme="0" tint="-0.3490000069141388"/>
        </stop>
      </gradientFill>
    </fill>
    <fill>
      <gradientFill type="path" left="0.5" right="0.5" top="0.5" bottom="0.5">
        <stop position="0">
          <color theme="0"/>
        </stop>
        <stop position="1">
          <color theme="0" tint="-0.3490000069141388"/>
        </stop>
      </gradientFill>
    </fill>
    <fill>
      <gradientFill type="path" left="0.5" right="0.5" top="0.5" bottom="0.5">
        <stop position="0">
          <color theme="0"/>
        </stop>
        <stop position="1">
          <color theme="0" tint="-0.3490000069141388"/>
        </stop>
      </gradientFill>
    </fill>
    <fill>
      <gradientFill type="path" left="0.5" right="0.5" top="0.5" bottom="0.5">
        <stop position="0">
          <color theme="0"/>
        </stop>
        <stop position="1">
          <color theme="8" tint="-0.2509700059890747"/>
        </stop>
      </gradientFill>
    </fill>
    <fill>
      <gradientFill type="path" left="0.5" right="0.5" top="0.5" bottom="0.5">
        <stop position="0">
          <color theme="0"/>
        </stop>
        <stop position="1">
          <color theme="8" tint="-0.2509700059890747"/>
        </stop>
      </gradientFill>
    </fill>
    <fill>
      <gradientFill type="path" left="0.5" right="0.5" top="0.5" bottom="0.5">
        <stop position="0">
          <color theme="0"/>
        </stop>
        <stop position="1">
          <color theme="8" tint="-0.2509700059890747"/>
        </stop>
      </gradientFill>
    </fill>
    <fill>
      <gradientFill type="path" left="0.5" right="0.5" top="0.5" bottom="0.5">
        <stop position="0">
          <color theme="0"/>
        </stop>
        <stop position="1">
          <color theme="8" tint="-0.2509700059890747"/>
        </stop>
      </gradientFill>
    </fill>
    <fill>
      <gradientFill type="path" left="0.5" right="0.5" top="0.5" bottom="0.5">
        <stop position="0">
          <color theme="0"/>
        </stop>
        <stop position="1">
          <color theme="8" tint="-0.2509700059890747"/>
        </stop>
      </gradientFill>
    </fill>
    <fill>
      <gradientFill type="path" left="0.5" right="0.5" top="0.5" bottom="0.5">
        <stop position="0">
          <color theme="0"/>
        </stop>
        <stop position="1">
          <color theme="8" tint="-0.2509700059890747"/>
        </stop>
      </gradientFill>
    </fill>
    <fill>
      <gradientFill type="path" left="0.5" right="0.5" top="0.5" bottom="0.5">
        <stop position="0">
          <color theme="0"/>
        </stop>
        <stop position="1">
          <color theme="8" tint="-0.2509700059890747"/>
        </stop>
      </gradientFill>
    </fill>
    <fill>
      <gradientFill type="path" left="0.5" right="0.5" top="0.5" bottom="0.5">
        <stop position="0">
          <color theme="0"/>
        </stop>
        <stop position="1">
          <color theme="8" tint="-0.2509700059890747"/>
        </stop>
      </gradientFill>
    </fill>
    <fill>
      <gradientFill type="path" left="0.5" right="0.5" top="0.5" bottom="0.5">
        <stop position="0">
          <color theme="0"/>
        </stop>
        <stop position="1">
          <color theme="8" tint="-0.2509700059890747"/>
        </stop>
      </gradientFill>
    </fill>
    <fill>
      <gradientFill type="path" left="0.5" right="0.5" top="0.5" bottom="0.5">
        <stop position="0">
          <color theme="0"/>
        </stop>
        <stop position="1">
          <color theme="0" tint="-0.3490000069141388"/>
        </stop>
      </gradientFill>
    </fill>
    <fill>
      <gradientFill type="path" left="0.5" right="0.5" top="0.5" bottom="0.5">
        <stop position="0">
          <color theme="0"/>
        </stop>
        <stop position="1">
          <color rgb="FF00FF00"/>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theme="9" tint="-0.2509700059890747"/>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theme="8" tint="0.40000998973846436"/>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theme="8" tint="0.40000998973846436"/>
        </stop>
      </gradientFill>
    </fill>
    <fill>
      <gradientFill type="path" left="0.5" right="0.5" top="0.5" bottom="0.5">
        <stop position="0">
          <color theme="0"/>
        </stop>
        <stop position="1">
          <color rgb="FFFFFF00"/>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theme="0" tint="-0.3490000069141388"/>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theme="0" tint="-0.3490000069141388"/>
        </stop>
      </gradientFill>
    </fill>
    <fill>
      <gradientFill type="path" left="0.5" right="0.5" top="0.5" bottom="0.5">
        <stop position="0">
          <color theme="0"/>
        </stop>
        <stop position="1">
          <color theme="0" tint="-0.3490000069141388"/>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theme="0" tint="-0.3490000069141388"/>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rgb="FFFFFF66"/>
        </stop>
      </gradientFill>
    </fill>
    <fill>
      <gradientFill type="path" left="0.5" right="0.5" top="0.5" bottom="0.5">
        <stop position="0">
          <color theme="0"/>
        </stop>
        <stop position="1">
          <color rgb="FFFFFF00"/>
        </stop>
      </gradientFill>
    </fill>
    <fill>
      <gradientFill type="path" left="0.5" right="0.5" top="0.5" bottom="0.5">
        <stop position="0">
          <color theme="0"/>
        </stop>
        <stop position="1">
          <color rgb="FFFFFF00"/>
        </stop>
      </gradientFill>
    </fill>
    <fill>
      <gradientFill type="path" left="0.5" right="0.5" top="0.5" bottom="0.5">
        <stop position="0">
          <color theme="0"/>
        </stop>
        <stop position="1">
          <color rgb="FFFFFF00"/>
        </stop>
      </gradientFill>
    </fill>
    <fill>
      <gradientFill type="path" left="0.5" right="0.5" top="0.5" bottom="0.5">
        <stop position="0">
          <color theme="0"/>
        </stop>
        <stop position="1">
          <color rgb="FFFFFF00"/>
        </stop>
      </gradientFill>
    </fill>
    <fill>
      <gradientFill type="path" left="0.5" right="0.5" top="0.5" bottom="0.5">
        <stop position="0">
          <color theme="0"/>
        </stop>
        <stop position="1">
          <color rgb="FFFFFF00"/>
        </stop>
      </gradientFill>
    </fill>
    <fill>
      <gradientFill type="path" left="0.5" right="0.5" top="0.5" bottom="0.5">
        <stop position="0">
          <color theme="0"/>
        </stop>
        <stop position="1">
          <color rgb="FFFFFF00"/>
        </stop>
      </gradientFill>
    </fill>
    <fill>
      <gradientFill type="path" left="0.5" right="0.5" top="0.5" bottom="0.5">
        <stop position="0">
          <color theme="0"/>
        </stop>
        <stop position="1">
          <color rgb="FFFFFF00"/>
        </stop>
      </gradientFill>
    </fill>
    <fill>
      <gradientFill type="path" left="0.5" right="0.5" top="0.5" bottom="0.5">
        <stop position="0">
          <color theme="0"/>
        </stop>
        <stop position="1">
          <color rgb="FFFFFF00"/>
        </stop>
      </gradientFill>
    </fill>
    <fill>
      <gradientFill type="path" left="0.5" right="0.5" top="0.5" bottom="0.5">
        <stop position="0">
          <color theme="0"/>
        </stop>
        <stop position="1">
          <color rgb="FFFFFF00"/>
        </stop>
      </gradientFill>
    </fill>
    <fill>
      <gradientFill type="path" left="0.5" right="0.5" top="0.5" bottom="0.5">
        <stop position="0">
          <color theme="0"/>
        </stop>
        <stop position="1">
          <color rgb="FFFFFF00"/>
        </stop>
      </gradientFill>
    </fill>
    <fill>
      <gradientFill type="path" left="0.5" right="0.5" top="0.5" bottom="0.5">
        <stop position="0">
          <color theme="0"/>
        </stop>
        <stop position="1">
          <color rgb="FFFFFF00"/>
        </stop>
      </gradientFill>
    </fill>
    <fill>
      <gradientFill type="path" left="0.5" right="0.5" top="0.5" bottom="0.5">
        <stop position="0">
          <color theme="0"/>
        </stop>
        <stop position="1">
          <color rgb="FFFFFF00"/>
        </stop>
      </gradientFill>
    </fill>
    <fill>
      <gradientFill type="path" left="0.5" right="0.5" top="0.5" bottom="0.5">
        <stop position="0">
          <color theme="0"/>
        </stop>
        <stop position="1">
          <color rgb="FFFFFF00"/>
        </stop>
      </gradientFill>
    </fill>
    <fill>
      <gradientFill type="path" left="0.5" right="0.5" top="0.5" bottom="0.5">
        <stop position="0">
          <color theme="0"/>
        </stop>
        <stop position="1">
          <color theme="0" tint="-0.3490000069141388"/>
        </stop>
      </gradientFill>
    </fill>
    <fill>
      <patternFill patternType="solid">
        <fgColor theme="6" tint="0.39998000860214233"/>
        <bgColor indexed="64"/>
      </patternFill>
    </fill>
    <fill>
      <patternFill patternType="solid">
        <fgColor theme="9" tint="0.5999900102615356"/>
        <bgColor indexed="64"/>
      </patternFill>
    </fill>
    <fill>
      <patternFill patternType="solid">
        <fgColor rgb="FFFFC000"/>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style="thin">
        <color theme="0" tint="-0.24993999302387238"/>
      </left>
      <right style="thin">
        <color theme="0" tint="-0.24993999302387238"/>
      </right>
      <top>
        <color indexed="63"/>
      </top>
      <bottom style="thin">
        <color theme="0" tint="-0.24993999302387238"/>
      </bottom>
    </border>
    <border>
      <left style="thin">
        <color theme="0" tint="-0.24993999302387238"/>
      </left>
      <right>
        <color indexed="63"/>
      </right>
      <top>
        <color indexed="63"/>
      </top>
      <bottom>
        <color indexed="63"/>
      </bottom>
    </border>
    <border>
      <left>
        <color indexed="63"/>
      </left>
      <right>
        <color indexed="63"/>
      </right>
      <top>
        <color indexed="63"/>
      </top>
      <bottom style="thin">
        <color theme="0" tint="-0.24993999302387238"/>
      </bottom>
    </border>
    <border>
      <left style="thin">
        <color theme="0"/>
      </left>
      <right style="thin">
        <color theme="0"/>
      </right>
      <top style="thin">
        <color theme="0"/>
      </top>
      <bottom style="thin">
        <color theme="0"/>
      </bottom>
    </border>
    <border>
      <left style="thick">
        <color theme="0"/>
      </left>
      <right style="thick">
        <color theme="0"/>
      </right>
      <top style="thick">
        <color theme="0"/>
      </top>
      <bottom style="thick">
        <color theme="0"/>
      </bottom>
    </border>
    <border>
      <left>
        <color indexed="63"/>
      </left>
      <right>
        <color indexed="63"/>
      </right>
      <top style="thin">
        <color theme="0" tint="-0.24993999302387238"/>
      </top>
      <bottom>
        <color indexed="63"/>
      </bottom>
    </border>
    <border>
      <left>
        <color indexed="63"/>
      </left>
      <right style="thin">
        <color theme="0" tint="-0.24993999302387238"/>
      </right>
      <top style="thin">
        <color theme="0" tint="-0.24993999302387238"/>
      </top>
      <bottom>
        <color indexed="63"/>
      </bottom>
    </border>
    <border>
      <left>
        <color indexed="63"/>
      </left>
      <right style="thin">
        <color theme="0" tint="-0.24993999302387238"/>
      </right>
      <top>
        <color indexed="63"/>
      </top>
      <bottom>
        <color indexed="63"/>
      </bottom>
    </border>
    <border>
      <left style="thin">
        <color theme="0"/>
      </left>
      <right>
        <color indexed="63"/>
      </right>
      <top>
        <color indexed="63"/>
      </top>
      <bottom style="thin">
        <color theme="0"/>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color indexed="63"/>
      </right>
      <top>
        <color indexed="63"/>
      </top>
      <bottom>
        <color indexed="63"/>
      </bottom>
    </border>
    <border>
      <left>
        <color indexed="63"/>
      </left>
      <right style="thin">
        <color theme="0"/>
      </right>
      <top>
        <color indexed="63"/>
      </top>
      <bottom>
        <color indexed="63"/>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tint="-0.24993999302387238"/>
      </left>
      <right>
        <color indexed="63"/>
      </right>
      <top style="thin">
        <color theme="0" tint="-0.24993999302387238"/>
      </top>
      <bottom>
        <color indexed="63"/>
      </bottom>
    </border>
    <border>
      <left style="thin">
        <color theme="0" tint="-0.24993999302387238"/>
      </left>
      <right>
        <color indexed="63"/>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color indexed="63"/>
      </bottom>
    </border>
    <border>
      <left style="thin">
        <color theme="0"/>
      </left>
      <right style="thin">
        <color theme="0"/>
      </right>
      <top style="thin">
        <color theme="0"/>
      </top>
      <bottom>
        <color indexed="63"/>
      </bottom>
    </border>
    <border>
      <left style="thick">
        <color theme="0"/>
      </left>
      <right>
        <color indexed="63"/>
      </right>
      <top style="thick">
        <color theme="0"/>
      </top>
      <bottom>
        <color indexed="63"/>
      </bottom>
    </border>
    <border>
      <left style="thick">
        <color theme="0"/>
      </left>
      <right>
        <color indexed="63"/>
      </right>
      <top>
        <color indexed="63"/>
      </top>
      <bottom style="thick">
        <color theme="0"/>
      </bottom>
    </border>
    <border>
      <left>
        <color indexed="63"/>
      </left>
      <right style="thick">
        <color theme="0"/>
      </right>
      <top style="thick">
        <color theme="0"/>
      </top>
      <bottom style="thick">
        <color theme="0"/>
      </bottom>
    </border>
    <border>
      <left style="thick">
        <color theme="0"/>
      </left>
      <right style="thick">
        <color theme="0"/>
      </right>
      <top>
        <color indexed="63"/>
      </top>
      <bottom style="thick">
        <color theme="0"/>
      </bottom>
    </border>
    <border>
      <left style="thick">
        <color theme="0"/>
      </left>
      <right style="thick">
        <color theme="0"/>
      </right>
      <top style="thick">
        <color theme="0"/>
      </top>
      <bottom>
        <color indexed="63"/>
      </bottom>
    </border>
    <border>
      <left style="thick">
        <color theme="0"/>
      </left>
      <right style="thick">
        <color theme="0"/>
      </right>
      <top>
        <color indexed="63"/>
      </top>
      <bottom>
        <color indexed="63"/>
      </bottom>
    </border>
    <border>
      <left style="thick">
        <color theme="0"/>
      </left>
      <right style="thick">
        <color theme="0"/>
      </right>
      <top style="medium"/>
      <bottom style="thick">
        <color theme="0"/>
      </bottom>
    </border>
    <border>
      <left style="thick">
        <color theme="0"/>
      </left>
      <right style="medium"/>
      <top style="medium"/>
      <bottom style="thick">
        <color theme="0"/>
      </bottom>
    </border>
    <border>
      <left style="thick">
        <color theme="0"/>
      </left>
      <right style="medium"/>
      <top style="thick">
        <color theme="0"/>
      </top>
      <bottom style="thick">
        <color theme="0"/>
      </bottom>
    </border>
    <border>
      <left style="thick">
        <color theme="0"/>
      </left>
      <right style="thick">
        <color theme="0"/>
      </right>
      <top style="thick">
        <color theme="0"/>
      </top>
      <bottom style="medium"/>
    </border>
    <border>
      <left>
        <color indexed="63"/>
      </left>
      <right>
        <color indexed="63"/>
      </right>
      <top style="thick">
        <color theme="0"/>
      </top>
      <bottom style="thick">
        <color theme="0"/>
      </bottom>
    </border>
    <border>
      <left style="thin">
        <color theme="0" tint="-0.24993999302387238"/>
      </left>
      <right>
        <color indexed="63"/>
      </right>
      <top>
        <color indexed="63"/>
      </top>
      <bottom style="thin">
        <color theme="0" tint="-0.24993999302387238"/>
      </bottom>
    </border>
    <border>
      <left>
        <color indexed="63"/>
      </left>
      <right style="thin">
        <color theme="0" tint="-0.24993999302387238"/>
      </right>
      <top style="thin">
        <color theme="0" tint="-0.24993999302387238"/>
      </top>
      <bottom style="thin">
        <color theme="0" tint="-0.24993999302387238"/>
      </bottom>
    </border>
    <border>
      <left>
        <color indexed="63"/>
      </left>
      <right style="thin">
        <color theme="0" tint="-0.24993999302387238"/>
      </right>
      <top>
        <color indexed="63"/>
      </top>
      <bottom style="thin">
        <color theme="0" tint="-0.24993999302387238"/>
      </bottom>
    </border>
    <border>
      <left>
        <color indexed="63"/>
      </left>
      <right>
        <color indexed="63"/>
      </right>
      <top style="thin">
        <color theme="0"/>
      </top>
      <bottom style="thin">
        <color theme="0"/>
      </bottom>
    </border>
    <border>
      <left style="thick">
        <color theme="0"/>
      </left>
      <right style="medium"/>
      <top style="thick">
        <color theme="0"/>
      </top>
      <bottom>
        <color indexed="63"/>
      </bottom>
    </border>
    <border>
      <left style="thin">
        <color theme="0"/>
      </left>
      <right style="thin">
        <color theme="0"/>
      </right>
      <top>
        <color indexed="63"/>
      </top>
      <bottom style="thin">
        <color theme="0"/>
      </bottom>
    </border>
    <border>
      <left style="thick">
        <color theme="0"/>
      </left>
      <right>
        <color indexed="63"/>
      </right>
      <top style="thick">
        <color theme="0"/>
      </top>
      <bottom style="thick">
        <color theme="0"/>
      </bottom>
    </border>
    <border>
      <left>
        <color indexed="63"/>
      </left>
      <right>
        <color indexed="63"/>
      </right>
      <top style="thick">
        <color theme="0"/>
      </top>
      <bottom>
        <color indexed="63"/>
      </bottom>
    </border>
    <border>
      <left>
        <color indexed="63"/>
      </left>
      <right style="thick">
        <color theme="0"/>
      </right>
      <top style="thick">
        <color theme="0"/>
      </top>
      <bottom>
        <color indexed="63"/>
      </bottom>
    </border>
    <border>
      <left>
        <color indexed="63"/>
      </left>
      <right>
        <color indexed="63"/>
      </right>
      <top>
        <color indexed="63"/>
      </top>
      <bottom style="thick">
        <color theme="0"/>
      </bottom>
    </border>
    <border>
      <left>
        <color indexed="63"/>
      </left>
      <right style="thick">
        <color theme="0"/>
      </right>
      <top>
        <color indexed="63"/>
      </top>
      <bottom style="thick">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ck">
        <color theme="0"/>
      </right>
      <top style="medium"/>
      <bottom>
        <color indexed="63"/>
      </bottom>
    </border>
    <border>
      <left style="medium"/>
      <right>
        <color indexed="63"/>
      </right>
      <top>
        <color indexed="63"/>
      </top>
      <bottom>
        <color indexed="63"/>
      </bottom>
    </border>
    <border>
      <left>
        <color indexed="63"/>
      </left>
      <right style="thick">
        <color theme="0"/>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ck">
        <color theme="0"/>
      </right>
      <top>
        <color indexed="63"/>
      </top>
      <bottom style="medium"/>
    </border>
    <border>
      <left style="thick">
        <color theme="0"/>
      </left>
      <right>
        <color indexed="63"/>
      </right>
      <top>
        <color indexed="63"/>
      </top>
      <bottom>
        <color indexed="63"/>
      </bottom>
    </border>
    <border>
      <left style="thin">
        <color theme="0"/>
      </left>
      <right style="thin">
        <color theme="0"/>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7" fillId="7" borderId="1" applyNumberFormat="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8" fillId="3" borderId="0" applyNumberFormat="0" applyBorder="0" applyAlignment="0" applyProtection="0"/>
    <xf numFmtId="170" fontId="1" fillId="0" borderId="0" applyFill="0" applyBorder="0" applyAlignment="0" applyProtection="0"/>
    <xf numFmtId="168" fontId="1" fillId="0" borderId="0" applyFill="0" applyBorder="0" applyAlignment="0" applyProtection="0"/>
    <xf numFmtId="0" fontId="9" fillId="22" borderId="0" applyNumberFormat="0" applyBorder="0" applyAlignment="0" applyProtection="0"/>
    <xf numFmtId="0" fontId="0" fillId="23" borderId="4" applyNumberFormat="0" applyAlignment="0" applyProtection="0"/>
    <xf numFmtId="9" fontId="1" fillId="0" borderId="0" applyFill="0" applyBorder="0" applyAlignment="0" applyProtection="0"/>
    <xf numFmtId="0" fontId="10" fillId="16" borderId="5" applyNumberFormat="0" applyAlignment="0" applyProtection="0"/>
    <xf numFmtId="171" fontId="1" fillId="0" borderId="0" applyFill="0" applyBorder="0" applyAlignment="0" applyProtection="0"/>
    <xf numFmtId="169" fontId="1" fillId="0" borderId="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55"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cellStyleXfs>
  <cellXfs count="543">
    <xf numFmtId="0" fontId="0" fillId="0" borderId="0" xfId="0" applyAlignment="1">
      <alignment/>
    </xf>
    <xf numFmtId="0" fontId="26" fillId="0" borderId="0" xfId="0" applyFont="1" applyAlignment="1">
      <alignment/>
    </xf>
    <xf numFmtId="0" fontId="26" fillId="24" borderId="10" xfId="0" applyFont="1" applyFill="1" applyBorder="1" applyAlignment="1">
      <alignment horizontal="left"/>
    </xf>
    <xf numFmtId="0" fontId="26" fillId="25" borderId="10" xfId="0" applyFont="1" applyFill="1" applyBorder="1" applyAlignment="1">
      <alignment horizontal="left"/>
    </xf>
    <xf numFmtId="0" fontId="26" fillId="26" borderId="10" xfId="0" applyFont="1" applyFill="1" applyBorder="1" applyAlignment="1">
      <alignment horizontal="left"/>
    </xf>
    <xf numFmtId="0" fontId="26" fillId="27" borderId="11" xfId="0" applyFont="1" applyFill="1" applyBorder="1" applyAlignment="1">
      <alignment horizontal="left"/>
    </xf>
    <xf numFmtId="0" fontId="26" fillId="28" borderId="10" xfId="0" applyFont="1" applyFill="1" applyBorder="1" applyAlignment="1">
      <alignment horizontal="left"/>
    </xf>
    <xf numFmtId="0" fontId="26" fillId="29" borderId="10" xfId="0" applyFont="1" applyFill="1" applyBorder="1" applyAlignment="1">
      <alignment horizontal="left"/>
    </xf>
    <xf numFmtId="0" fontId="26" fillId="30" borderId="10" xfId="0" applyFont="1" applyFill="1" applyBorder="1" applyAlignment="1">
      <alignment horizontal="left"/>
    </xf>
    <xf numFmtId="0" fontId="26" fillId="31" borderId="12" xfId="0" applyFont="1" applyFill="1" applyBorder="1" applyAlignment="1">
      <alignment horizontal="left"/>
    </xf>
    <xf numFmtId="0" fontId="26" fillId="32" borderId="12" xfId="0" applyFont="1" applyFill="1" applyBorder="1" applyAlignment="1">
      <alignment horizontal="left"/>
    </xf>
    <xf numFmtId="0" fontId="26" fillId="33" borderId="10" xfId="0" applyFont="1" applyFill="1" applyBorder="1" applyAlignment="1">
      <alignment horizontal="left"/>
    </xf>
    <xf numFmtId="0" fontId="26" fillId="31" borderId="10" xfId="0" applyFont="1" applyFill="1" applyBorder="1" applyAlignment="1">
      <alignment horizontal="left"/>
    </xf>
    <xf numFmtId="0" fontId="26" fillId="32" borderId="10" xfId="0" applyFont="1" applyFill="1" applyBorder="1" applyAlignment="1">
      <alignment horizontal="left"/>
    </xf>
    <xf numFmtId="0" fontId="26" fillId="0" borderId="0" xfId="0" applyFont="1" applyBorder="1" applyAlignment="1">
      <alignment horizontal="left"/>
    </xf>
    <xf numFmtId="0" fontId="26" fillId="27" borderId="13" xfId="0" applyFont="1" applyFill="1" applyBorder="1" applyAlignment="1">
      <alignment/>
    </xf>
    <xf numFmtId="0" fontId="26" fillId="27" borderId="0" xfId="0" applyFont="1" applyFill="1" applyBorder="1" applyAlignment="1">
      <alignment/>
    </xf>
    <xf numFmtId="0" fontId="26" fillId="27" borderId="14" xfId="0" applyFont="1" applyFill="1" applyBorder="1" applyAlignment="1">
      <alignment/>
    </xf>
    <xf numFmtId="0" fontId="19" fillId="0" borderId="15" xfId="0" applyFont="1" applyBorder="1" applyAlignment="1">
      <alignment/>
    </xf>
    <xf numFmtId="0" fontId="19" fillId="0" borderId="16" xfId="0" applyFont="1" applyBorder="1" applyAlignment="1" applyProtection="1">
      <alignment/>
      <protection/>
    </xf>
    <xf numFmtId="0" fontId="20" fillId="34" borderId="16" xfId="0" applyFont="1" applyFill="1" applyBorder="1" applyAlignment="1" applyProtection="1">
      <alignment horizontal="left"/>
      <protection/>
    </xf>
    <xf numFmtId="174" fontId="20" fillId="35" borderId="16" xfId="0" applyNumberFormat="1" applyFont="1" applyFill="1" applyBorder="1" applyAlignment="1" applyProtection="1">
      <alignment/>
      <protection/>
    </xf>
    <xf numFmtId="0" fontId="19" fillId="36" borderId="15" xfId="0" applyFont="1" applyFill="1" applyBorder="1" applyAlignment="1">
      <alignment/>
    </xf>
    <xf numFmtId="0" fontId="26" fillId="27" borderId="17" xfId="0" applyFont="1" applyFill="1" applyBorder="1" applyAlignment="1">
      <alignment horizontal="left"/>
    </xf>
    <xf numFmtId="0" fontId="26" fillId="27" borderId="14" xfId="0" applyFont="1" applyFill="1" applyBorder="1" applyAlignment="1">
      <alignment horizontal="left"/>
    </xf>
    <xf numFmtId="0" fontId="26" fillId="27" borderId="18" xfId="0" applyFont="1" applyFill="1" applyBorder="1" applyAlignment="1">
      <alignment/>
    </xf>
    <xf numFmtId="0" fontId="26" fillId="27" borderId="19" xfId="0" applyFont="1" applyFill="1" applyBorder="1" applyAlignment="1">
      <alignment/>
    </xf>
    <xf numFmtId="0" fontId="26" fillId="37" borderId="10" xfId="0" applyFont="1" applyFill="1" applyBorder="1" applyAlignment="1">
      <alignment/>
    </xf>
    <xf numFmtId="0" fontId="19" fillId="38" borderId="15" xfId="0" applyFont="1" applyFill="1" applyBorder="1" applyAlignment="1">
      <alignment/>
    </xf>
    <xf numFmtId="0" fontId="19" fillId="39" borderId="20" xfId="0" applyFont="1" applyFill="1" applyBorder="1" applyAlignment="1" applyProtection="1">
      <alignment vertical="top" wrapText="1"/>
      <protection hidden="1"/>
    </xf>
    <xf numFmtId="0" fontId="19" fillId="39" borderId="21" xfId="0" applyFont="1" applyFill="1" applyBorder="1" applyAlignment="1" applyProtection="1">
      <alignment vertical="top" wrapText="1"/>
      <protection hidden="1"/>
    </xf>
    <xf numFmtId="0" fontId="19" fillId="39" borderId="22" xfId="0" applyFont="1" applyFill="1" applyBorder="1" applyAlignment="1" applyProtection="1">
      <alignment vertical="top" wrapText="1"/>
      <protection hidden="1"/>
    </xf>
    <xf numFmtId="0" fontId="19" fillId="36" borderId="15" xfId="0" applyFont="1" applyFill="1" applyBorder="1" applyAlignment="1">
      <alignment horizontal="left" vertical="top"/>
    </xf>
    <xf numFmtId="0" fontId="19" fillId="36" borderId="15" xfId="0" applyFont="1" applyFill="1" applyBorder="1" applyAlignment="1">
      <alignment/>
    </xf>
    <xf numFmtId="0" fontId="19" fillId="36" borderId="15" xfId="0" applyFont="1" applyFill="1" applyBorder="1" applyAlignment="1">
      <alignment vertical="top" wrapText="1"/>
    </xf>
    <xf numFmtId="0" fontId="22" fillId="40" borderId="15" xfId="0" applyFont="1" applyFill="1" applyBorder="1" applyAlignment="1">
      <alignment horizontal="left" vertical="top"/>
    </xf>
    <xf numFmtId="0" fontId="22" fillId="40" borderId="15" xfId="0" applyFont="1" applyFill="1" applyBorder="1" applyAlignment="1">
      <alignment horizontal="left"/>
    </xf>
    <xf numFmtId="0" fontId="22" fillId="36" borderId="15" xfId="0" applyFont="1" applyFill="1" applyBorder="1" applyAlignment="1">
      <alignment horizontal="left"/>
    </xf>
    <xf numFmtId="0" fontId="19" fillId="0" borderId="15" xfId="0" applyFont="1" applyBorder="1" applyAlignment="1">
      <alignment/>
    </xf>
    <xf numFmtId="0" fontId="19" fillId="39" borderId="20" xfId="0" applyFont="1" applyFill="1" applyBorder="1" applyAlignment="1" applyProtection="1">
      <alignment horizontal="justify" vertical="top" wrapText="1"/>
      <protection hidden="1"/>
    </xf>
    <xf numFmtId="0" fontId="19" fillId="39" borderId="21" xfId="0" applyFont="1" applyFill="1" applyBorder="1" applyAlignment="1" applyProtection="1">
      <alignment horizontal="justify" vertical="top" wrapText="1"/>
      <protection hidden="1"/>
    </xf>
    <xf numFmtId="0" fontId="19" fillId="39" borderId="22" xfId="0" applyFont="1" applyFill="1" applyBorder="1" applyAlignment="1" applyProtection="1">
      <alignment horizontal="justify" vertical="top" wrapText="1"/>
      <protection hidden="1"/>
    </xf>
    <xf numFmtId="0" fontId="19" fillId="0" borderId="15" xfId="0" applyFont="1" applyBorder="1" applyAlignment="1">
      <alignment horizontal="justify" vertical="top"/>
    </xf>
    <xf numFmtId="0" fontId="19" fillId="39" borderId="15" xfId="0" applyFont="1" applyFill="1" applyBorder="1" applyAlignment="1" applyProtection="1">
      <alignment horizontal="justify" vertical="top" wrapText="1"/>
      <protection hidden="1"/>
    </xf>
    <xf numFmtId="0" fontId="32" fillId="41" borderId="16" xfId="0" applyFont="1" applyFill="1" applyBorder="1" applyAlignment="1" applyProtection="1">
      <alignment horizontal="center" vertical="center" wrapText="1"/>
      <protection/>
    </xf>
    <xf numFmtId="0" fontId="20" fillId="42" borderId="16" xfId="0" applyFont="1" applyFill="1" applyBorder="1" applyAlignment="1" applyProtection="1">
      <alignment/>
      <protection locked="0"/>
    </xf>
    <xf numFmtId="0" fontId="32" fillId="43" borderId="16" xfId="0" applyFont="1" applyFill="1" applyBorder="1" applyAlignment="1" applyProtection="1">
      <alignment vertical="top"/>
      <protection/>
    </xf>
    <xf numFmtId="0" fontId="56" fillId="0" borderId="16" xfId="0" applyFont="1" applyBorder="1" applyAlignment="1" applyProtection="1">
      <alignment/>
      <protection/>
    </xf>
    <xf numFmtId="0" fontId="32" fillId="43" borderId="16" xfId="0" applyFont="1" applyFill="1" applyBorder="1" applyAlignment="1" applyProtection="1">
      <alignment horizontal="left" vertical="top"/>
      <protection/>
    </xf>
    <xf numFmtId="0" fontId="57" fillId="43" borderId="16" xfId="44" applyFont="1" applyFill="1" applyBorder="1" applyAlignment="1" applyProtection="1">
      <alignment vertical="top" wrapText="1"/>
      <protection/>
    </xf>
    <xf numFmtId="0" fontId="20" fillId="43" borderId="16" xfId="0" applyFont="1" applyFill="1" applyBorder="1" applyAlignment="1" applyProtection="1">
      <alignment vertical="top" wrapText="1"/>
      <protection/>
    </xf>
    <xf numFmtId="0" fontId="19" fillId="36" borderId="15" xfId="0" applyFont="1" applyFill="1" applyBorder="1" applyAlignment="1">
      <alignment horizontal="justify" vertical="top"/>
    </xf>
    <xf numFmtId="0" fontId="19" fillId="39" borderId="23" xfId="0" applyFont="1" applyFill="1" applyBorder="1" applyAlignment="1" applyProtection="1">
      <alignment vertical="top" wrapText="1"/>
      <protection hidden="1"/>
    </xf>
    <xf numFmtId="0" fontId="19" fillId="39" borderId="24" xfId="0" applyFont="1" applyFill="1" applyBorder="1" applyAlignment="1" applyProtection="1">
      <alignment vertical="top" wrapText="1"/>
      <protection hidden="1"/>
    </xf>
    <xf numFmtId="0" fontId="19" fillId="39" borderId="25" xfId="0" applyFont="1" applyFill="1" applyBorder="1" applyAlignment="1" applyProtection="1">
      <alignment vertical="top" wrapText="1"/>
      <protection hidden="1"/>
    </xf>
    <xf numFmtId="0" fontId="19" fillId="39" borderId="26" xfId="0" applyFont="1" applyFill="1" applyBorder="1" applyAlignment="1" applyProtection="1">
      <alignment vertical="top" wrapText="1"/>
      <protection hidden="1"/>
    </xf>
    <xf numFmtId="0" fontId="19" fillId="39" borderId="0" xfId="0" applyFont="1" applyFill="1" applyBorder="1" applyAlignment="1" applyProtection="1">
      <alignment vertical="top" wrapText="1"/>
      <protection hidden="1"/>
    </xf>
    <xf numFmtId="0" fontId="19" fillId="39" borderId="27" xfId="0" applyFont="1" applyFill="1" applyBorder="1" applyAlignment="1" applyProtection="1">
      <alignment vertical="top" wrapText="1"/>
      <protection hidden="1"/>
    </xf>
    <xf numFmtId="0" fontId="19" fillId="0" borderId="15" xfId="0" applyFont="1" applyBorder="1" applyAlignment="1">
      <alignment horizontal="left"/>
    </xf>
    <xf numFmtId="0" fontId="19" fillId="36" borderId="15" xfId="0" applyFont="1" applyFill="1" applyBorder="1" applyAlignment="1">
      <alignment horizontal="left"/>
    </xf>
    <xf numFmtId="0" fontId="56" fillId="36" borderId="15" xfId="0" applyFont="1" applyFill="1" applyBorder="1" applyAlignment="1">
      <alignment horizontal="left"/>
    </xf>
    <xf numFmtId="0" fontId="58" fillId="38" borderId="15" xfId="0" applyFont="1" applyFill="1" applyBorder="1" applyAlignment="1">
      <alignment horizontal="left"/>
    </xf>
    <xf numFmtId="0" fontId="58" fillId="36" borderId="15" xfId="0" applyFont="1" applyFill="1" applyBorder="1" applyAlignment="1">
      <alignment horizontal="left"/>
    </xf>
    <xf numFmtId="0" fontId="26" fillId="31" borderId="19" xfId="0" applyFont="1" applyFill="1" applyBorder="1" applyAlignment="1">
      <alignment/>
    </xf>
    <xf numFmtId="0" fontId="26" fillId="40" borderId="10" xfId="0" applyFont="1" applyFill="1" applyBorder="1" applyAlignment="1">
      <alignment/>
    </xf>
    <xf numFmtId="0" fontId="19" fillId="0" borderId="28" xfId="0" applyFont="1" applyBorder="1" applyAlignment="1">
      <alignment/>
    </xf>
    <xf numFmtId="0" fontId="19" fillId="0" borderId="29" xfId="0" applyFont="1" applyBorder="1" applyAlignment="1">
      <alignment/>
    </xf>
    <xf numFmtId="0" fontId="26" fillId="27" borderId="0" xfId="0" applyFont="1" applyFill="1" applyBorder="1" applyAlignment="1">
      <alignment horizontal="center"/>
    </xf>
    <xf numFmtId="0" fontId="26" fillId="27" borderId="14" xfId="0" applyFont="1" applyFill="1" applyBorder="1" applyAlignment="1">
      <alignment horizontal="center"/>
    </xf>
    <xf numFmtId="0" fontId="26" fillId="27" borderId="17" xfId="0" applyFont="1" applyFill="1" applyBorder="1" applyAlignment="1">
      <alignment/>
    </xf>
    <xf numFmtId="0" fontId="26" fillId="27" borderId="11" xfId="0" applyFont="1" applyFill="1" applyBorder="1" applyAlignment="1">
      <alignment/>
    </xf>
    <xf numFmtId="0" fontId="19" fillId="36" borderId="15" xfId="0" applyFont="1" applyFill="1" applyBorder="1" applyAlignment="1">
      <alignment horizontal="justify" vertical="top" wrapText="1"/>
    </xf>
    <xf numFmtId="0" fontId="26" fillId="27" borderId="0" xfId="0" applyFont="1" applyFill="1" applyBorder="1" applyAlignment="1">
      <alignment horizontal="left"/>
    </xf>
    <xf numFmtId="0" fontId="26" fillId="27" borderId="18" xfId="0" applyFont="1" applyFill="1" applyBorder="1" applyAlignment="1">
      <alignment horizontal="left"/>
    </xf>
    <xf numFmtId="0" fontId="26" fillId="27" borderId="19" xfId="0" applyFont="1" applyFill="1" applyBorder="1" applyAlignment="1">
      <alignment horizontal="left"/>
    </xf>
    <xf numFmtId="0" fontId="26" fillId="27" borderId="30" xfId="0" applyFont="1" applyFill="1" applyBorder="1" applyAlignment="1">
      <alignment horizontal="left"/>
    </xf>
    <xf numFmtId="0" fontId="26" fillId="27" borderId="13" xfId="0" applyFont="1" applyFill="1" applyBorder="1" applyAlignment="1">
      <alignment horizontal="left"/>
    </xf>
    <xf numFmtId="0" fontId="26" fillId="27" borderId="14" xfId="0" applyFont="1" applyFill="1" applyBorder="1" applyAlignment="1">
      <alignment horizontal="center"/>
    </xf>
    <xf numFmtId="0" fontId="56" fillId="0" borderId="16" xfId="0" applyFont="1" applyBorder="1" applyAlignment="1" applyProtection="1">
      <alignment horizontal="left"/>
      <protection/>
    </xf>
    <xf numFmtId="0" fontId="26" fillId="44" borderId="31" xfId="0" applyFont="1" applyFill="1" applyBorder="1" applyAlignment="1">
      <alignment horizontal="left"/>
    </xf>
    <xf numFmtId="0" fontId="26" fillId="44" borderId="11" xfId="0" applyFont="1" applyFill="1" applyBorder="1" applyAlignment="1">
      <alignment horizontal="left"/>
    </xf>
    <xf numFmtId="0" fontId="26" fillId="44" borderId="17" xfId="0" applyFont="1" applyFill="1" applyBorder="1" applyAlignment="1">
      <alignment horizontal="left"/>
    </xf>
    <xf numFmtId="0" fontId="19" fillId="36" borderId="15" xfId="0" applyFont="1" applyFill="1" applyBorder="1" applyAlignment="1">
      <alignment horizontal="center" vertical="top"/>
    </xf>
    <xf numFmtId="0" fontId="26" fillId="27" borderId="0" xfId="0" applyFont="1" applyFill="1" applyBorder="1" applyAlignment="1">
      <alignment horizontal="center"/>
    </xf>
    <xf numFmtId="0" fontId="26" fillId="27" borderId="17" xfId="0" applyFont="1" applyFill="1" applyBorder="1" applyAlignment="1">
      <alignment horizontal="center"/>
    </xf>
    <xf numFmtId="0" fontId="24" fillId="45" borderId="16" xfId="44" applyFont="1" applyFill="1" applyBorder="1" applyAlignment="1" applyProtection="1">
      <alignment horizontal="left" vertical="center" wrapText="1"/>
      <protection/>
    </xf>
    <xf numFmtId="0" fontId="22" fillId="0" borderId="23" xfId="0" applyFont="1" applyFill="1" applyBorder="1" applyAlignment="1">
      <alignment/>
    </xf>
    <xf numFmtId="0" fontId="22" fillId="0" borderId="24" xfId="0" applyFont="1" applyFill="1" applyBorder="1" applyAlignment="1">
      <alignment/>
    </xf>
    <xf numFmtId="0" fontId="22" fillId="0" borderId="25" xfId="0" applyFont="1" applyFill="1" applyBorder="1" applyAlignment="1">
      <alignment/>
    </xf>
    <xf numFmtId="0" fontId="22" fillId="0" borderId="0" xfId="0" applyFont="1" applyFill="1" applyBorder="1" applyAlignment="1">
      <alignment/>
    </xf>
    <xf numFmtId="0" fontId="22" fillId="0" borderId="15" xfId="0" applyFont="1" applyFill="1" applyBorder="1" applyAlignment="1">
      <alignment horizontal="left"/>
    </xf>
    <xf numFmtId="0" fontId="19" fillId="0" borderId="15" xfId="0" applyFont="1" applyFill="1" applyBorder="1" applyAlignment="1">
      <alignment/>
    </xf>
    <xf numFmtId="0" fontId="19" fillId="0" borderId="23" xfId="0" applyFont="1" applyFill="1" applyBorder="1" applyAlignment="1">
      <alignment vertical="top" wrapText="1"/>
    </xf>
    <xf numFmtId="0" fontId="19" fillId="0" borderId="24" xfId="0" applyFont="1" applyFill="1" applyBorder="1" applyAlignment="1">
      <alignment vertical="top" wrapText="1"/>
    </xf>
    <xf numFmtId="0" fontId="19" fillId="0" borderId="25" xfId="0" applyFont="1" applyFill="1" applyBorder="1" applyAlignment="1">
      <alignment vertical="top" wrapText="1"/>
    </xf>
    <xf numFmtId="0" fontId="19" fillId="0" borderId="26" xfId="0" applyFont="1" applyFill="1" applyBorder="1" applyAlignment="1">
      <alignment vertical="top" wrapText="1"/>
    </xf>
    <xf numFmtId="0" fontId="19" fillId="0" borderId="0" xfId="0" applyFont="1" applyFill="1" applyBorder="1" applyAlignment="1">
      <alignment vertical="top" wrapText="1"/>
    </xf>
    <xf numFmtId="0" fontId="19" fillId="0" borderId="27" xfId="0" applyFont="1" applyFill="1" applyBorder="1" applyAlignment="1">
      <alignment vertical="top" wrapText="1"/>
    </xf>
    <xf numFmtId="0" fontId="19" fillId="0" borderId="20" xfId="0" applyFont="1" applyFill="1" applyBorder="1" applyAlignment="1">
      <alignment vertical="top" wrapText="1"/>
    </xf>
    <xf numFmtId="0" fontId="19" fillId="0" borderId="21" xfId="0" applyFont="1" applyFill="1" applyBorder="1" applyAlignment="1">
      <alignment vertical="top" wrapText="1"/>
    </xf>
    <xf numFmtId="0" fontId="19" fillId="0" borderId="22" xfId="0" applyFont="1" applyFill="1" applyBorder="1" applyAlignment="1">
      <alignment vertical="top" wrapText="1"/>
    </xf>
    <xf numFmtId="0" fontId="22" fillId="0" borderId="28" xfId="0" applyFont="1" applyFill="1" applyBorder="1" applyAlignment="1">
      <alignment horizontal="left"/>
    </xf>
    <xf numFmtId="0" fontId="19" fillId="0" borderId="15" xfId="0" applyFont="1" applyFill="1" applyBorder="1" applyAlignment="1">
      <alignment horizontal="left"/>
    </xf>
    <xf numFmtId="0" fontId="19" fillId="0" borderId="15" xfId="0" applyFont="1" applyFill="1" applyBorder="1" applyAlignment="1" applyProtection="1">
      <alignment horizontal="justify" vertical="top" wrapText="1"/>
      <protection hidden="1"/>
    </xf>
    <xf numFmtId="0" fontId="23" fillId="24" borderId="10" xfId="0" applyFont="1" applyFill="1" applyBorder="1" applyAlignment="1">
      <alignment horizontal="center"/>
    </xf>
    <xf numFmtId="0" fontId="23" fillId="28" borderId="10" xfId="0" applyFont="1" applyFill="1" applyBorder="1" applyAlignment="1">
      <alignment horizontal="center"/>
    </xf>
    <xf numFmtId="0" fontId="23" fillId="31" borderId="10" xfId="0" applyFont="1" applyFill="1" applyBorder="1" applyAlignment="1">
      <alignment horizontal="center"/>
    </xf>
    <xf numFmtId="0" fontId="23" fillId="25" borderId="10" xfId="0" applyFont="1" applyFill="1" applyBorder="1" applyAlignment="1">
      <alignment horizontal="center"/>
    </xf>
    <xf numFmtId="0" fontId="23" fillId="29" borderId="10" xfId="0" applyFont="1" applyFill="1" applyBorder="1" applyAlignment="1">
      <alignment horizontal="center"/>
    </xf>
    <xf numFmtId="0" fontId="23" fillId="32" borderId="10" xfId="0" applyFont="1" applyFill="1" applyBorder="1" applyAlignment="1">
      <alignment horizontal="center"/>
    </xf>
    <xf numFmtId="0" fontId="23" fillId="26" borderId="10" xfId="0" applyFont="1" applyFill="1" applyBorder="1" applyAlignment="1">
      <alignment horizontal="center"/>
    </xf>
    <xf numFmtId="0" fontId="23" fillId="30" borderId="10" xfId="0" applyFont="1" applyFill="1" applyBorder="1" applyAlignment="1">
      <alignment horizontal="center"/>
    </xf>
    <xf numFmtId="0" fontId="23" fillId="33" borderId="10" xfId="0" applyFont="1" applyFill="1" applyBorder="1" applyAlignment="1">
      <alignment horizontal="center"/>
    </xf>
    <xf numFmtId="0" fontId="23" fillId="37" borderId="10" xfId="0" applyFont="1" applyFill="1" applyBorder="1" applyAlignment="1">
      <alignment horizontal="center"/>
    </xf>
    <xf numFmtId="0" fontId="23" fillId="40" borderId="10" xfId="0" applyFont="1" applyFill="1" applyBorder="1" applyAlignment="1">
      <alignment horizontal="center"/>
    </xf>
    <xf numFmtId="0" fontId="23" fillId="44" borderId="10" xfId="0" applyFont="1" applyFill="1" applyBorder="1" applyAlignment="1">
      <alignment horizontal="center"/>
    </xf>
    <xf numFmtId="0" fontId="23" fillId="46" borderId="10" xfId="0" applyFont="1" applyFill="1" applyBorder="1" applyAlignment="1">
      <alignment horizontal="center"/>
    </xf>
    <xf numFmtId="0" fontId="23" fillId="47" borderId="10" xfId="0" applyFont="1" applyFill="1" applyBorder="1" applyAlignment="1">
      <alignment horizontal="center"/>
    </xf>
    <xf numFmtId="0" fontId="26" fillId="0" borderId="0" xfId="0" applyFont="1" applyAlignment="1">
      <alignment horizontal="center"/>
    </xf>
    <xf numFmtId="0" fontId="26" fillId="0" borderId="0" xfId="0" applyFont="1" applyBorder="1" applyAlignment="1">
      <alignment horizontal="center"/>
    </xf>
    <xf numFmtId="0" fontId="26" fillId="33" borderId="32" xfId="0" applyFont="1" applyFill="1" applyBorder="1" applyAlignment="1">
      <alignment horizontal="left"/>
    </xf>
    <xf numFmtId="0" fontId="26" fillId="44" borderId="30" xfId="0" applyFont="1" applyFill="1" applyBorder="1" applyAlignment="1">
      <alignment horizontal="left"/>
    </xf>
    <xf numFmtId="0" fontId="26" fillId="46" borderId="17" xfId="0" applyFont="1" applyFill="1" applyBorder="1" applyAlignment="1">
      <alignment horizontal="left"/>
    </xf>
    <xf numFmtId="0" fontId="26" fillId="46" borderId="0" xfId="0" applyFont="1" applyFill="1" applyBorder="1" applyAlignment="1">
      <alignment horizontal="left"/>
    </xf>
    <xf numFmtId="0" fontId="26" fillId="47" borderId="0" xfId="0" applyFont="1" applyFill="1" applyBorder="1" applyAlignment="1">
      <alignment horizontal="center"/>
    </xf>
    <xf numFmtId="0" fontId="19" fillId="0" borderId="33" xfId="0" applyFont="1" applyBorder="1" applyAlignment="1">
      <alignment/>
    </xf>
    <xf numFmtId="0" fontId="19" fillId="36" borderId="20" xfId="0" applyFont="1" applyFill="1" applyBorder="1" applyAlignment="1">
      <alignment vertical="top"/>
    </xf>
    <xf numFmtId="0" fontId="19" fillId="36" borderId="21" xfId="0" applyFont="1" applyFill="1" applyBorder="1" applyAlignment="1">
      <alignment vertical="top"/>
    </xf>
    <xf numFmtId="0" fontId="19" fillId="36" borderId="22" xfId="0" applyFont="1" applyFill="1" applyBorder="1" applyAlignment="1">
      <alignment vertical="top"/>
    </xf>
    <xf numFmtId="0" fontId="59" fillId="0" borderId="16" xfId="0" applyFont="1" applyBorder="1" applyAlignment="1" applyProtection="1">
      <alignment/>
      <protection/>
    </xf>
    <xf numFmtId="0" fontId="26" fillId="27" borderId="14" xfId="0" applyFont="1" applyFill="1" applyBorder="1" applyAlignment="1">
      <alignment horizontal="center"/>
    </xf>
    <xf numFmtId="0" fontId="26" fillId="27" borderId="0" xfId="0" applyFont="1" applyFill="1" applyBorder="1" applyAlignment="1">
      <alignment horizontal="left"/>
    </xf>
    <xf numFmtId="0" fontId="19" fillId="0" borderId="15" xfId="0" applyFont="1" applyFill="1" applyBorder="1" applyAlignment="1">
      <alignment horizontal="left" vertical="top"/>
    </xf>
    <xf numFmtId="0" fontId="19" fillId="0" borderId="15" xfId="0" applyFont="1" applyFill="1" applyBorder="1" applyAlignment="1">
      <alignment horizontal="center" vertical="top"/>
    </xf>
    <xf numFmtId="0" fontId="19" fillId="0" borderId="15" xfId="0" applyFont="1" applyFill="1" applyBorder="1" applyAlignment="1">
      <alignment horizontal="justify" vertical="top" wrapText="1"/>
    </xf>
    <xf numFmtId="0" fontId="60" fillId="48" borderId="31" xfId="0" applyFont="1" applyFill="1" applyBorder="1" applyAlignment="1">
      <alignment horizontal="left"/>
    </xf>
    <xf numFmtId="0" fontId="61" fillId="0" borderId="15" xfId="0" applyFont="1" applyBorder="1" applyAlignment="1">
      <alignment/>
    </xf>
    <xf numFmtId="0" fontId="26" fillId="27" borderId="0" xfId="0" applyFont="1" applyFill="1" applyBorder="1" applyAlignment="1">
      <alignment horizontal="center"/>
    </xf>
    <xf numFmtId="0" fontId="20" fillId="49" borderId="16" xfId="0" applyFont="1" applyFill="1" applyBorder="1" applyAlignment="1" applyProtection="1">
      <alignment horizontal="center" vertical="top" wrapText="1"/>
      <protection/>
    </xf>
    <xf numFmtId="0" fontId="20" fillId="0" borderId="16" xfId="0" applyFont="1" applyFill="1" applyBorder="1" applyAlignment="1" applyProtection="1">
      <alignment horizontal="left" vertical="center"/>
      <protection/>
    </xf>
    <xf numFmtId="174" fontId="20" fillId="0" borderId="16" xfId="0" applyNumberFormat="1" applyFont="1" applyFill="1" applyBorder="1" applyAlignment="1" applyProtection="1">
      <alignment/>
      <protection/>
    </xf>
    <xf numFmtId="0" fontId="19" fillId="0" borderId="16" xfId="0" applyFont="1" applyFill="1" applyBorder="1" applyAlignment="1" applyProtection="1">
      <alignment/>
      <protection/>
    </xf>
    <xf numFmtId="0" fontId="19" fillId="0" borderId="16" xfId="0" applyFont="1" applyFill="1" applyBorder="1" applyAlignment="1" applyProtection="1">
      <alignment horizontal="center" vertical="justify" wrapText="1"/>
      <protection/>
    </xf>
    <xf numFmtId="0" fontId="20" fillId="0" borderId="34" xfId="0" applyFont="1" applyFill="1" applyBorder="1" applyAlignment="1" applyProtection="1">
      <alignment vertical="center"/>
      <protection/>
    </xf>
    <xf numFmtId="0" fontId="20" fillId="0" borderId="35" xfId="0" applyFont="1" applyFill="1" applyBorder="1" applyAlignment="1" applyProtection="1">
      <alignment vertical="center"/>
      <protection/>
    </xf>
    <xf numFmtId="0" fontId="62" fillId="50" borderId="16" xfId="0" applyFont="1" applyFill="1" applyBorder="1" applyAlignment="1" applyProtection="1">
      <alignment horizontal="left" vertical="top"/>
      <protection/>
    </xf>
    <xf numFmtId="0" fontId="62" fillId="0" borderId="16" xfId="0" applyFont="1" applyBorder="1" applyAlignment="1" applyProtection="1">
      <alignment/>
      <protection/>
    </xf>
    <xf numFmtId="0" fontId="62" fillId="43" borderId="16" xfId="0" applyFont="1" applyFill="1" applyBorder="1" applyAlignment="1" applyProtection="1">
      <alignment horizontal="left" vertical="top"/>
      <protection/>
    </xf>
    <xf numFmtId="0" fontId="63" fillId="43" borderId="16" xfId="44" applyFont="1" applyFill="1" applyBorder="1" applyAlignment="1" applyProtection="1">
      <alignment horizontal="left" vertical="top"/>
      <protection/>
    </xf>
    <xf numFmtId="0" fontId="19" fillId="0" borderId="36" xfId="0" applyFont="1" applyBorder="1" applyAlignment="1" applyProtection="1">
      <alignment/>
      <protection/>
    </xf>
    <xf numFmtId="0" fontId="19" fillId="0" borderId="37" xfId="0" applyFont="1" applyBorder="1" applyAlignment="1" applyProtection="1">
      <alignment/>
      <protection/>
    </xf>
    <xf numFmtId="0" fontId="19" fillId="0" borderId="0" xfId="0" applyFont="1" applyFill="1" applyBorder="1" applyAlignment="1" applyProtection="1">
      <alignment horizontal="center" vertical="justify" wrapText="1"/>
      <protection/>
    </xf>
    <xf numFmtId="0" fontId="22" fillId="36" borderId="38" xfId="0" applyFont="1" applyFill="1" applyBorder="1" applyAlignment="1" applyProtection="1">
      <alignment vertical="center" wrapText="1"/>
      <protection/>
    </xf>
    <xf numFmtId="0" fontId="22" fillId="36" borderId="39" xfId="0" applyFont="1" applyFill="1" applyBorder="1" applyAlignment="1" applyProtection="1">
      <alignment vertical="center" wrapText="1"/>
      <protection/>
    </xf>
    <xf numFmtId="0" fontId="22" fillId="36" borderId="37" xfId="0" applyFont="1" applyFill="1" applyBorder="1" applyAlignment="1" applyProtection="1">
      <alignment vertical="center" wrapText="1"/>
      <protection/>
    </xf>
    <xf numFmtId="0" fontId="22" fillId="0" borderId="38" xfId="0" applyFont="1" applyFill="1" applyBorder="1" applyAlignment="1" applyProtection="1">
      <alignment vertical="center" wrapText="1"/>
      <protection/>
    </xf>
    <xf numFmtId="0" fontId="24" fillId="51" borderId="40" xfId="44" applyFont="1" applyFill="1" applyBorder="1" applyAlignment="1" applyProtection="1">
      <alignment horizontal="left" vertical="center" wrapText="1"/>
      <protection/>
    </xf>
    <xf numFmtId="0" fontId="64" fillId="52" borderId="40" xfId="44" applyFont="1" applyFill="1" applyBorder="1" applyAlignment="1" applyProtection="1">
      <alignment horizontal="left" vertical="center" wrapText="1"/>
      <protection/>
    </xf>
    <xf numFmtId="0" fontId="24" fillId="53" borderId="41" xfId="44" applyFont="1" applyFill="1" applyBorder="1" applyAlignment="1" applyProtection="1">
      <alignment horizontal="left" vertical="center" wrapText="1"/>
      <protection/>
    </xf>
    <xf numFmtId="0" fontId="24" fillId="54" borderId="42" xfId="44" applyFont="1" applyFill="1" applyBorder="1" applyAlignment="1" applyProtection="1">
      <alignment horizontal="left" vertical="center" wrapText="1"/>
      <protection/>
    </xf>
    <xf numFmtId="0" fontId="20" fillId="36" borderId="43" xfId="0" applyFont="1" applyFill="1" applyBorder="1" applyAlignment="1" applyProtection="1">
      <alignment vertical="center" wrapText="1"/>
      <protection/>
    </xf>
    <xf numFmtId="0" fontId="20" fillId="0" borderId="44" xfId="0" applyFont="1" applyFill="1" applyBorder="1" applyAlignment="1" applyProtection="1">
      <alignment vertical="top" wrapText="1"/>
      <protection/>
    </xf>
    <xf numFmtId="0" fontId="20" fillId="0" borderId="36" xfId="0" applyFont="1" applyFill="1" applyBorder="1" applyAlignment="1" applyProtection="1">
      <alignment vertical="top" wrapText="1"/>
      <protection/>
    </xf>
    <xf numFmtId="0" fontId="24" fillId="0" borderId="16" xfId="44" applyFont="1" applyFill="1" applyBorder="1" applyAlignment="1" applyProtection="1">
      <alignment horizontal="left" vertical="center" wrapText="1"/>
      <protection/>
    </xf>
    <xf numFmtId="0" fontId="19" fillId="48" borderId="15" xfId="0" applyFont="1" applyFill="1" applyBorder="1" applyAlignment="1">
      <alignment horizontal="left" vertical="top"/>
    </xf>
    <xf numFmtId="0" fontId="19" fillId="48" borderId="15" xfId="0" applyFont="1" applyFill="1" applyBorder="1" applyAlignment="1">
      <alignment horizontal="center" vertical="top"/>
    </xf>
    <xf numFmtId="0" fontId="19" fillId="48" borderId="15" xfId="0" applyFont="1" applyFill="1" applyBorder="1" applyAlignment="1">
      <alignment horizontal="justify" vertical="top" wrapText="1"/>
    </xf>
    <xf numFmtId="0" fontId="1" fillId="48" borderId="15" xfId="0" applyFont="1" applyFill="1" applyBorder="1" applyAlignment="1">
      <alignment horizontal="justify" vertical="top" wrapText="1"/>
    </xf>
    <xf numFmtId="0" fontId="26" fillId="27" borderId="0" xfId="0" applyFont="1" applyFill="1" applyAlignment="1">
      <alignment/>
    </xf>
    <xf numFmtId="0" fontId="26" fillId="55" borderId="0" xfId="0" applyFont="1" applyFill="1" applyAlignment="1">
      <alignment horizontal="center" vertical="center"/>
    </xf>
    <xf numFmtId="0" fontId="23" fillId="55" borderId="0" xfId="0" applyFont="1" applyFill="1" applyAlignment="1">
      <alignment horizontal="center" vertical="center"/>
    </xf>
    <xf numFmtId="0" fontId="26" fillId="27" borderId="45" xfId="0" applyFont="1" applyFill="1" applyBorder="1" applyAlignment="1">
      <alignment/>
    </xf>
    <xf numFmtId="0" fontId="26" fillId="27" borderId="0" xfId="0" applyFont="1" applyFill="1" applyAlignment="1">
      <alignment horizontal="center" vertical="center"/>
    </xf>
    <xf numFmtId="0" fontId="26" fillId="0" borderId="0" xfId="0" applyFont="1" applyAlignment="1">
      <alignment horizontal="center" vertical="center"/>
    </xf>
    <xf numFmtId="0" fontId="26" fillId="27" borderId="30" xfId="0" applyFont="1" applyFill="1" applyBorder="1" applyAlignment="1">
      <alignment/>
    </xf>
    <xf numFmtId="0" fontId="26" fillId="56" borderId="31" xfId="0" applyFont="1" applyFill="1" applyBorder="1" applyAlignment="1">
      <alignment/>
    </xf>
    <xf numFmtId="0" fontId="26" fillId="56" borderId="11" xfId="0" applyFont="1" applyFill="1" applyBorder="1" applyAlignment="1">
      <alignment/>
    </xf>
    <xf numFmtId="0" fontId="26" fillId="56" borderId="46" xfId="0" applyFont="1" applyFill="1" applyBorder="1" applyAlignment="1">
      <alignment/>
    </xf>
    <xf numFmtId="0" fontId="26" fillId="27" borderId="47" xfId="0" applyFont="1" applyFill="1" applyBorder="1" applyAlignment="1">
      <alignment/>
    </xf>
    <xf numFmtId="0" fontId="1" fillId="0" borderId="28" xfId="0" applyFont="1" applyFill="1" applyBorder="1" applyAlignment="1">
      <alignment horizontal="justify" vertical="top" wrapText="1"/>
    </xf>
    <xf numFmtId="0" fontId="1" fillId="0" borderId="48" xfId="0" applyFont="1" applyFill="1" applyBorder="1" applyAlignment="1">
      <alignment horizontal="justify" vertical="top" wrapText="1"/>
    </xf>
    <xf numFmtId="0" fontId="1" fillId="0" borderId="29" xfId="0" applyFont="1" applyFill="1" applyBorder="1" applyAlignment="1">
      <alignment horizontal="justify" vertical="top" wrapText="1"/>
    </xf>
    <xf numFmtId="0" fontId="1" fillId="0" borderId="15" xfId="0" applyFont="1" applyFill="1" applyBorder="1" applyAlignment="1">
      <alignment horizontal="justify" vertical="top" wrapText="1"/>
    </xf>
    <xf numFmtId="0" fontId="60" fillId="48" borderId="31" xfId="0" applyFont="1" applyFill="1" applyBorder="1" applyAlignment="1">
      <alignment horizontal="center"/>
    </xf>
    <xf numFmtId="0" fontId="19" fillId="40" borderId="15" xfId="0" applyFont="1" applyFill="1" applyBorder="1" applyAlignment="1">
      <alignment horizontal="justify" vertical="top" wrapText="1"/>
    </xf>
    <xf numFmtId="0" fontId="19" fillId="57" borderId="15" xfId="0" applyFont="1" applyFill="1" applyBorder="1" applyAlignment="1">
      <alignment horizontal="justify" vertical="top" wrapText="1"/>
    </xf>
    <xf numFmtId="0" fontId="19" fillId="55" borderId="15" xfId="0" applyFont="1" applyFill="1" applyBorder="1" applyAlignment="1">
      <alignment horizontal="left" vertical="top"/>
    </xf>
    <xf numFmtId="0" fontId="19" fillId="58" borderId="15" xfId="0" applyFont="1" applyFill="1" applyBorder="1" applyAlignment="1">
      <alignment horizontal="justify" vertical="top" wrapText="1"/>
    </xf>
    <xf numFmtId="0" fontId="19" fillId="58" borderId="15" xfId="0" applyFont="1" applyFill="1" applyBorder="1" applyAlignment="1">
      <alignment horizontal="left" vertical="top"/>
    </xf>
    <xf numFmtId="0" fontId="1" fillId="58" borderId="15" xfId="0" applyFont="1" applyFill="1" applyBorder="1" applyAlignment="1">
      <alignment horizontal="justify" vertical="top" wrapText="1"/>
    </xf>
    <xf numFmtId="0" fontId="19" fillId="57" borderId="15" xfId="0" applyFont="1" applyFill="1" applyBorder="1" applyAlignment="1">
      <alignment horizontal="left" vertical="top"/>
    </xf>
    <xf numFmtId="0" fontId="19" fillId="37" borderId="15" xfId="0" applyFont="1" applyFill="1" applyBorder="1" applyAlignment="1">
      <alignment horizontal="left" vertical="top"/>
    </xf>
    <xf numFmtId="0" fontId="19" fillId="26" borderId="15" xfId="0" applyFont="1" applyFill="1" applyBorder="1" applyAlignment="1">
      <alignment horizontal="justify" vertical="top" wrapText="1"/>
    </xf>
    <xf numFmtId="0" fontId="19" fillId="59" borderId="15" xfId="0" applyFont="1" applyFill="1" applyBorder="1" applyAlignment="1">
      <alignment horizontal="left" vertical="top"/>
    </xf>
    <xf numFmtId="0" fontId="19" fillId="59" borderId="15" xfId="0" applyFont="1" applyFill="1" applyBorder="1" applyAlignment="1">
      <alignment horizontal="center" vertical="top"/>
    </xf>
    <xf numFmtId="0" fontId="19" fillId="59" borderId="15" xfId="0" applyFont="1" applyFill="1" applyBorder="1" applyAlignment="1">
      <alignment horizontal="justify" vertical="top" wrapText="1"/>
    </xf>
    <xf numFmtId="0" fontId="19" fillId="57" borderId="15" xfId="0" applyFont="1" applyFill="1" applyBorder="1" applyAlignment="1">
      <alignment horizontal="center" vertical="top"/>
    </xf>
    <xf numFmtId="0" fontId="19" fillId="55" borderId="15" xfId="0" applyFont="1" applyFill="1" applyBorder="1" applyAlignment="1">
      <alignment horizontal="center" vertical="top"/>
    </xf>
    <xf numFmtId="0" fontId="1" fillId="59" borderId="15" xfId="0" applyFont="1" applyFill="1" applyBorder="1" applyAlignment="1">
      <alignment horizontal="justify" vertical="top" wrapText="1"/>
    </xf>
    <xf numFmtId="0" fontId="1" fillId="57" borderId="15" xfId="0" applyFont="1" applyFill="1" applyBorder="1" applyAlignment="1">
      <alignment horizontal="justify" vertical="top" wrapText="1"/>
    </xf>
    <xf numFmtId="0" fontId="19" fillId="55" borderId="15" xfId="0" applyFont="1" applyFill="1" applyBorder="1" applyAlignment="1">
      <alignment horizontal="justify" vertical="top" wrapText="1"/>
    </xf>
    <xf numFmtId="0" fontId="1" fillId="55" borderId="15" xfId="0" applyFont="1" applyFill="1" applyBorder="1" applyAlignment="1">
      <alignment horizontal="justify" vertical="top" wrapText="1"/>
    </xf>
    <xf numFmtId="0" fontId="19" fillId="60" borderId="15" xfId="0" applyFont="1" applyFill="1" applyBorder="1" applyAlignment="1">
      <alignment horizontal="justify" vertical="top" wrapText="1"/>
    </xf>
    <xf numFmtId="0" fontId="19" fillId="60" borderId="15" xfId="0" applyFont="1" applyFill="1" applyBorder="1" applyAlignment="1">
      <alignment horizontal="left" vertical="top"/>
    </xf>
    <xf numFmtId="0" fontId="19" fillId="60" borderId="15" xfId="0" applyFont="1" applyFill="1" applyBorder="1" applyAlignment="1">
      <alignment horizontal="center" vertical="top"/>
    </xf>
    <xf numFmtId="0" fontId="1" fillId="60" borderId="15" xfId="0" applyFont="1" applyFill="1" applyBorder="1" applyAlignment="1">
      <alignment horizontal="justify" vertical="top" wrapText="1"/>
    </xf>
    <xf numFmtId="0" fontId="19" fillId="58" borderId="15" xfId="0" applyFont="1" applyFill="1" applyBorder="1" applyAlignment="1">
      <alignment horizontal="center" vertical="top"/>
    </xf>
    <xf numFmtId="0" fontId="19" fillId="61" borderId="15" xfId="0" applyFont="1" applyFill="1" applyBorder="1" applyAlignment="1">
      <alignment horizontal="center" vertical="top"/>
    </xf>
    <xf numFmtId="0" fontId="19" fillId="61" borderId="15" xfId="0" applyFont="1" applyFill="1" applyBorder="1" applyAlignment="1">
      <alignment horizontal="left" vertical="top"/>
    </xf>
    <xf numFmtId="0" fontId="19" fillId="61" borderId="15" xfId="0" applyFont="1" applyFill="1" applyBorder="1" applyAlignment="1">
      <alignment horizontal="justify" vertical="top" wrapText="1"/>
    </xf>
    <xf numFmtId="0" fontId="19" fillId="44" borderId="15" xfId="0" applyFont="1" applyFill="1" applyBorder="1" applyAlignment="1">
      <alignment horizontal="left" vertical="top"/>
    </xf>
    <xf numFmtId="0" fontId="19" fillId="62" borderId="15" xfId="0" applyFont="1" applyFill="1" applyBorder="1" applyAlignment="1">
      <alignment horizontal="left" vertical="top"/>
    </xf>
    <xf numFmtId="0" fontId="19" fillId="62" borderId="15" xfId="0" applyFont="1" applyFill="1" applyBorder="1" applyAlignment="1">
      <alignment horizontal="justify" vertical="top" wrapText="1"/>
    </xf>
    <xf numFmtId="0" fontId="19" fillId="63" borderId="15" xfId="0" applyFont="1" applyFill="1" applyBorder="1" applyAlignment="1">
      <alignment horizontal="left" vertical="top"/>
    </xf>
    <xf numFmtId="0" fontId="19" fillId="37" borderId="15" xfId="0" applyFont="1" applyFill="1" applyBorder="1" applyAlignment="1">
      <alignment horizontal="justify" vertical="top" wrapText="1"/>
    </xf>
    <xf numFmtId="0" fontId="19" fillId="44" borderId="15" xfId="0" applyFont="1" applyFill="1" applyBorder="1" applyAlignment="1">
      <alignment horizontal="justify" vertical="top" wrapText="1"/>
    </xf>
    <xf numFmtId="0" fontId="1" fillId="37" borderId="15" xfId="0" applyFont="1" applyFill="1" applyBorder="1" applyAlignment="1">
      <alignment horizontal="justify" vertical="top" wrapText="1"/>
    </xf>
    <xf numFmtId="0" fontId="19" fillId="44" borderId="15" xfId="0" applyFont="1" applyFill="1" applyBorder="1" applyAlignment="1">
      <alignment horizontal="center" vertical="top"/>
    </xf>
    <xf numFmtId="0" fontId="19" fillId="63" borderId="15" xfId="0" applyFont="1" applyFill="1" applyBorder="1" applyAlignment="1">
      <alignment horizontal="justify" vertical="top" wrapText="1"/>
    </xf>
    <xf numFmtId="0" fontId="19" fillId="26" borderId="15" xfId="0" applyFont="1" applyFill="1" applyBorder="1" applyAlignment="1">
      <alignment horizontal="left" vertical="top"/>
    </xf>
    <xf numFmtId="0" fontId="19" fillId="26" borderId="15" xfId="0" applyFont="1" applyFill="1" applyBorder="1" applyAlignment="1">
      <alignment horizontal="center" vertical="top"/>
    </xf>
    <xf numFmtId="0" fontId="1" fillId="26" borderId="15" xfId="0" applyFont="1" applyFill="1" applyBorder="1" applyAlignment="1">
      <alignment horizontal="justify" vertical="top" wrapText="1"/>
    </xf>
    <xf numFmtId="0" fontId="19" fillId="64" borderId="15" xfId="0" applyFont="1" applyFill="1" applyBorder="1" applyAlignment="1">
      <alignment horizontal="justify" vertical="top" wrapText="1"/>
    </xf>
    <xf numFmtId="0" fontId="19" fillId="64" borderId="15" xfId="0" applyFont="1" applyFill="1" applyBorder="1" applyAlignment="1">
      <alignment horizontal="left" vertical="top"/>
    </xf>
    <xf numFmtId="0" fontId="19" fillId="64" borderId="15" xfId="0" applyFont="1" applyFill="1" applyBorder="1" applyAlignment="1">
      <alignment horizontal="center" vertical="top"/>
    </xf>
    <xf numFmtId="0" fontId="1" fillId="64" borderId="15" xfId="0" applyFont="1" applyFill="1" applyBorder="1" applyAlignment="1">
      <alignment horizontal="justify" vertical="top" wrapText="1"/>
    </xf>
    <xf numFmtId="0" fontId="19" fillId="40" borderId="15" xfId="0" applyFont="1" applyFill="1" applyBorder="1" applyAlignment="1">
      <alignment horizontal="left" vertical="top"/>
    </xf>
    <xf numFmtId="0" fontId="19" fillId="40" borderId="15" xfId="0" applyFont="1" applyFill="1" applyBorder="1" applyAlignment="1">
      <alignment horizontal="center" vertical="top"/>
    </xf>
    <xf numFmtId="0" fontId="1" fillId="40" borderId="15" xfId="0" applyFont="1" applyFill="1" applyBorder="1" applyAlignment="1">
      <alignment horizontal="justify" vertical="top" wrapText="1"/>
    </xf>
    <xf numFmtId="0" fontId="19" fillId="63" borderId="15" xfId="0" applyFont="1" applyFill="1" applyBorder="1" applyAlignment="1">
      <alignment horizontal="center" vertical="top"/>
    </xf>
    <xf numFmtId="0" fontId="19" fillId="33" borderId="15" xfId="0" applyFont="1" applyFill="1" applyBorder="1" applyAlignment="1">
      <alignment horizontal="center" vertical="top"/>
    </xf>
    <xf numFmtId="0" fontId="19" fillId="62" borderId="15" xfId="0" applyFont="1" applyFill="1" applyBorder="1" applyAlignment="1">
      <alignment horizontal="center" vertical="top"/>
    </xf>
    <xf numFmtId="0" fontId="19" fillId="33" borderId="15" xfId="0" applyFont="1" applyFill="1" applyBorder="1" applyAlignment="1">
      <alignment horizontal="left" vertical="top"/>
    </xf>
    <xf numFmtId="0" fontId="19" fillId="33" borderId="15" xfId="0" applyFont="1" applyFill="1" applyBorder="1" applyAlignment="1">
      <alignment horizontal="justify" vertical="top" wrapText="1"/>
    </xf>
    <xf numFmtId="0" fontId="19" fillId="37" borderId="15" xfId="0" applyFont="1" applyFill="1" applyBorder="1" applyAlignment="1">
      <alignment horizontal="center" vertical="top"/>
    </xf>
    <xf numFmtId="0" fontId="1" fillId="62" borderId="15" xfId="0" applyFont="1" applyFill="1" applyBorder="1" applyAlignment="1">
      <alignment horizontal="justify" vertical="top" wrapText="1"/>
    </xf>
    <xf numFmtId="0" fontId="1" fillId="33" borderId="15" xfId="0" applyFont="1" applyFill="1" applyBorder="1" applyAlignment="1">
      <alignment horizontal="justify" vertical="top" wrapText="1"/>
    </xf>
    <xf numFmtId="0" fontId="19" fillId="65" borderId="15" xfId="0" applyFont="1" applyFill="1" applyBorder="1" applyAlignment="1">
      <alignment horizontal="left" vertical="top"/>
    </xf>
    <xf numFmtId="0" fontId="19" fillId="65" borderId="15" xfId="0" applyFont="1" applyFill="1" applyBorder="1" applyAlignment="1">
      <alignment horizontal="center" vertical="top"/>
    </xf>
    <xf numFmtId="0" fontId="19" fillId="65" borderId="15" xfId="0" applyFont="1" applyFill="1" applyBorder="1" applyAlignment="1">
      <alignment horizontal="justify" vertical="top" wrapText="1"/>
    </xf>
    <xf numFmtId="0" fontId="1" fillId="65" borderId="15" xfId="0" applyFont="1" applyFill="1" applyBorder="1" applyAlignment="1">
      <alignment horizontal="justify" vertical="top" wrapText="1"/>
    </xf>
    <xf numFmtId="0" fontId="1" fillId="61" borderId="15" xfId="0" applyFont="1" applyFill="1" applyBorder="1" applyAlignment="1">
      <alignment horizontal="justify" vertical="top" wrapText="1"/>
    </xf>
    <xf numFmtId="0" fontId="1" fillId="44" borderId="15" xfId="0" applyFont="1" applyFill="1" applyBorder="1" applyAlignment="1">
      <alignment horizontal="justify" vertical="top" wrapText="1"/>
    </xf>
    <xf numFmtId="174" fontId="20" fillId="66" borderId="16" xfId="0" applyNumberFormat="1" applyFont="1" applyFill="1" applyBorder="1" applyAlignment="1" applyProtection="1">
      <alignment horizontal="center"/>
      <protection/>
    </xf>
    <xf numFmtId="0" fontId="23" fillId="30" borderId="0" xfId="0" applyFont="1" applyFill="1" applyAlignment="1">
      <alignment horizontal="center" vertical="center"/>
    </xf>
    <xf numFmtId="0" fontId="26" fillId="30" borderId="0" xfId="0" applyFont="1" applyFill="1" applyAlignment="1">
      <alignment horizontal="center" vertical="center"/>
    </xf>
    <xf numFmtId="0" fontId="20" fillId="36" borderId="38" xfId="0" applyFont="1" applyFill="1" applyBorder="1" applyAlignment="1" applyProtection="1">
      <alignment horizontal="center" vertical="center" wrapText="1"/>
      <protection/>
    </xf>
    <xf numFmtId="0" fontId="20" fillId="36" borderId="49" xfId="0" applyFont="1" applyFill="1" applyBorder="1" applyAlignment="1" applyProtection="1">
      <alignment horizontal="center" vertical="center" wrapText="1"/>
      <protection/>
    </xf>
    <xf numFmtId="0" fontId="24" fillId="67" borderId="16" xfId="44" applyFont="1" applyFill="1" applyBorder="1" applyAlignment="1" applyProtection="1">
      <alignment horizontal="center" vertical="center" wrapText="1"/>
      <protection/>
    </xf>
    <xf numFmtId="0" fontId="24" fillId="68" borderId="42" xfId="44" applyFont="1" applyFill="1" applyBorder="1" applyAlignment="1" applyProtection="1">
      <alignment horizontal="center" vertical="center" wrapText="1"/>
      <protection/>
    </xf>
    <xf numFmtId="0" fontId="19" fillId="40" borderId="50" xfId="0" applyFont="1" applyFill="1" applyBorder="1" applyAlignment="1">
      <alignment horizontal="left" vertical="top"/>
    </xf>
    <xf numFmtId="0" fontId="1" fillId="40" borderId="15" xfId="0" applyFont="1" applyFill="1" applyBorder="1" applyAlignment="1">
      <alignment horizontal="justify" vertical="top" wrapText="1"/>
    </xf>
    <xf numFmtId="0" fontId="1" fillId="40" borderId="28" xfId="0" applyFont="1" applyFill="1" applyBorder="1" applyAlignment="1">
      <alignment horizontal="justify" vertical="top" wrapText="1"/>
    </xf>
    <xf numFmtId="0" fontId="1" fillId="40" borderId="48" xfId="0" applyFont="1" applyFill="1" applyBorder="1" applyAlignment="1">
      <alignment horizontal="justify" vertical="top" wrapText="1"/>
    </xf>
    <xf numFmtId="0" fontId="1" fillId="40" borderId="29" xfId="0" applyFont="1" applyFill="1" applyBorder="1" applyAlignment="1">
      <alignment horizontal="justify" vertical="top" wrapText="1"/>
    </xf>
    <xf numFmtId="0" fontId="26" fillId="27" borderId="14" xfId="0" applyFont="1" applyFill="1" applyBorder="1" applyAlignment="1">
      <alignment horizontal="center"/>
    </xf>
    <xf numFmtId="0" fontId="26" fillId="27" borderId="11" xfId="0" applyFont="1" applyFill="1" applyBorder="1" applyAlignment="1">
      <alignment horizontal="center"/>
    </xf>
    <xf numFmtId="0" fontId="26" fillId="58" borderId="10" xfId="0" applyFont="1" applyFill="1" applyBorder="1" applyAlignment="1">
      <alignment horizontal="left"/>
    </xf>
    <xf numFmtId="0" fontId="26" fillId="56" borderId="10" xfId="0" applyFont="1" applyFill="1" applyBorder="1" applyAlignment="1">
      <alignment horizontal="left"/>
    </xf>
    <xf numFmtId="0" fontId="23" fillId="27" borderId="45" xfId="0" applyFont="1" applyFill="1" applyBorder="1" applyAlignment="1">
      <alignment horizontal="center"/>
    </xf>
    <xf numFmtId="0" fontId="23" fillId="27" borderId="14" xfId="0" applyFont="1" applyFill="1" applyBorder="1" applyAlignment="1">
      <alignment horizontal="center"/>
    </xf>
    <xf numFmtId="0" fontId="26" fillId="27" borderId="12" xfId="0" applyFont="1" applyFill="1" applyBorder="1" applyAlignment="1">
      <alignment horizontal="center"/>
    </xf>
    <xf numFmtId="0" fontId="26" fillId="27" borderId="10" xfId="0" applyFont="1" applyFill="1" applyBorder="1" applyAlignment="1">
      <alignment horizontal="center"/>
    </xf>
    <xf numFmtId="0" fontId="26" fillId="27" borderId="32" xfId="0" applyFont="1" applyFill="1" applyBorder="1" applyAlignment="1">
      <alignment horizontal="center"/>
    </xf>
    <xf numFmtId="0" fontId="26" fillId="27" borderId="17" xfId="0" applyFont="1" applyFill="1" applyBorder="1" applyAlignment="1">
      <alignment horizontal="center"/>
    </xf>
    <xf numFmtId="0" fontId="26" fillId="27" borderId="0" xfId="0" applyFont="1" applyFill="1" applyBorder="1" applyAlignment="1">
      <alignment horizontal="center"/>
    </xf>
    <xf numFmtId="0" fontId="26" fillId="27" borderId="19" xfId="0" applyFont="1" applyFill="1" applyBorder="1" applyAlignment="1">
      <alignment horizontal="center"/>
    </xf>
    <xf numFmtId="0" fontId="26" fillId="29" borderId="10" xfId="0" applyFont="1" applyFill="1" applyBorder="1" applyAlignment="1">
      <alignment horizontal="center"/>
    </xf>
    <xf numFmtId="0" fontId="26" fillId="27" borderId="30" xfId="0" applyFont="1" applyFill="1" applyBorder="1" applyAlignment="1">
      <alignment horizontal="center"/>
    </xf>
    <xf numFmtId="0" fontId="26" fillId="27" borderId="13" xfId="0" applyFont="1" applyFill="1" applyBorder="1" applyAlignment="1">
      <alignment horizontal="center"/>
    </xf>
    <xf numFmtId="0" fontId="26" fillId="27" borderId="45" xfId="0" applyFont="1" applyFill="1" applyBorder="1" applyAlignment="1">
      <alignment horizontal="center"/>
    </xf>
    <xf numFmtId="0" fontId="26" fillId="27" borderId="18" xfId="0" applyFont="1" applyFill="1" applyBorder="1" applyAlignment="1">
      <alignment horizontal="center"/>
    </xf>
    <xf numFmtId="0" fontId="26" fillId="0" borderId="0" xfId="0" applyFont="1" applyBorder="1" applyAlignment="1">
      <alignment horizontal="left"/>
    </xf>
    <xf numFmtId="0" fontId="26" fillId="56" borderId="31" xfId="0" applyFont="1" applyFill="1" applyBorder="1" applyAlignment="1">
      <alignment horizontal="left" vertical="center"/>
    </xf>
    <xf numFmtId="0" fontId="26" fillId="56" borderId="11" xfId="0" applyFont="1" applyFill="1" applyBorder="1" applyAlignment="1">
      <alignment horizontal="left" vertical="center"/>
    </xf>
    <xf numFmtId="0" fontId="26" fillId="56" borderId="46" xfId="0" applyFont="1" applyFill="1" applyBorder="1" applyAlignment="1">
      <alignment horizontal="left" vertical="center"/>
    </xf>
    <xf numFmtId="0" fontId="26" fillId="27" borderId="31" xfId="0" applyFont="1" applyFill="1" applyBorder="1" applyAlignment="1">
      <alignment horizontal="center"/>
    </xf>
    <xf numFmtId="0" fontId="26" fillId="56" borderId="0" xfId="0" applyFont="1" applyFill="1" applyBorder="1" applyAlignment="1">
      <alignment horizontal="left"/>
    </xf>
    <xf numFmtId="0" fontId="26" fillId="58" borderId="31" xfId="0" applyFont="1" applyFill="1" applyBorder="1" applyAlignment="1">
      <alignment horizontal="left"/>
    </xf>
    <xf numFmtId="0" fontId="26" fillId="58" borderId="11" xfId="0" applyFont="1" applyFill="1" applyBorder="1" applyAlignment="1">
      <alignment horizontal="left"/>
    </xf>
    <xf numFmtId="0" fontId="26" fillId="58" borderId="46" xfId="0" applyFont="1" applyFill="1" applyBorder="1" applyAlignment="1">
      <alignment horizontal="left"/>
    </xf>
    <xf numFmtId="0" fontId="23" fillId="27" borderId="30" xfId="0" applyFont="1" applyFill="1" applyBorder="1" applyAlignment="1">
      <alignment horizontal="center" vertical="center" wrapText="1"/>
    </xf>
    <xf numFmtId="0" fontId="23" fillId="27" borderId="17" xfId="0" applyFont="1" applyFill="1" applyBorder="1" applyAlignment="1">
      <alignment horizontal="center" vertical="center" wrapText="1"/>
    </xf>
    <xf numFmtId="0" fontId="23" fillId="27" borderId="18" xfId="0" applyFont="1" applyFill="1" applyBorder="1" applyAlignment="1">
      <alignment horizontal="center" vertical="center" wrapText="1"/>
    </xf>
    <xf numFmtId="0" fontId="23" fillId="27" borderId="45" xfId="0" applyFont="1" applyFill="1" applyBorder="1" applyAlignment="1">
      <alignment horizontal="center" vertical="center" wrapText="1"/>
    </xf>
    <xf numFmtId="0" fontId="23" fillId="27" borderId="14" xfId="0" applyFont="1" applyFill="1" applyBorder="1" applyAlignment="1">
      <alignment horizontal="center" vertical="center" wrapText="1"/>
    </xf>
    <xf numFmtId="0" fontId="23" fillId="27" borderId="47" xfId="0" applyFont="1" applyFill="1" applyBorder="1" applyAlignment="1">
      <alignment horizontal="center" vertical="center" wrapText="1"/>
    </xf>
    <xf numFmtId="0" fontId="23" fillId="27" borderId="10" xfId="0" applyFont="1" applyFill="1" applyBorder="1" applyAlignment="1">
      <alignment horizontal="center" vertical="center"/>
    </xf>
    <xf numFmtId="0" fontId="26" fillId="56" borderId="32" xfId="0" applyFont="1" applyFill="1" applyBorder="1" applyAlignment="1">
      <alignment horizontal="left"/>
    </xf>
    <xf numFmtId="0" fontId="26" fillId="27" borderId="0" xfId="0" applyFont="1" applyFill="1" applyBorder="1" applyAlignment="1">
      <alignment horizontal="left"/>
    </xf>
    <xf numFmtId="0" fontId="26" fillId="56" borderId="31" xfId="0" applyFont="1" applyFill="1" applyBorder="1" applyAlignment="1">
      <alignment horizontal="left"/>
    </xf>
    <xf numFmtId="0" fontId="26" fillId="56" borderId="11" xfId="0" applyFont="1" applyFill="1" applyBorder="1" applyAlignment="1">
      <alignment horizontal="left"/>
    </xf>
    <xf numFmtId="0" fontId="26" fillId="56" borderId="46" xfId="0" applyFont="1" applyFill="1" applyBorder="1" applyAlignment="1">
      <alignment horizontal="left"/>
    </xf>
    <xf numFmtId="0" fontId="65" fillId="69" borderId="0" xfId="44" applyFont="1" applyFill="1" applyAlignment="1">
      <alignment/>
    </xf>
    <xf numFmtId="0" fontId="32" fillId="70" borderId="16" xfId="0" applyFont="1" applyFill="1" applyBorder="1" applyAlignment="1" applyProtection="1">
      <alignment horizontal="left" vertical="top"/>
      <protection/>
    </xf>
    <xf numFmtId="0" fontId="35" fillId="71" borderId="16" xfId="0" applyFont="1" applyFill="1" applyBorder="1" applyAlignment="1" applyProtection="1">
      <alignment horizontal="left" vertical="center" wrapText="1"/>
      <protection/>
    </xf>
    <xf numFmtId="0" fontId="24" fillId="72" borderId="16" xfId="44" applyFont="1" applyFill="1" applyBorder="1" applyAlignment="1" applyProtection="1">
      <alignment horizontal="left" vertical="top"/>
      <protection/>
    </xf>
    <xf numFmtId="0" fontId="20" fillId="73" borderId="16" xfId="0" applyFont="1" applyFill="1" applyBorder="1" applyAlignment="1" applyProtection="1">
      <alignment horizontal="left" vertical="top"/>
      <protection/>
    </xf>
    <xf numFmtId="0" fontId="65" fillId="74" borderId="16" xfId="44" applyFont="1" applyFill="1" applyBorder="1" applyAlignment="1" applyProtection="1">
      <alignment horizontal="left" vertical="center" wrapText="1"/>
      <protection/>
    </xf>
    <xf numFmtId="0" fontId="20" fillId="75" borderId="16" xfId="0" applyFont="1" applyFill="1" applyBorder="1" applyAlignment="1" applyProtection="1">
      <alignment horizontal="left"/>
      <protection/>
    </xf>
    <xf numFmtId="0" fontId="21" fillId="76" borderId="16" xfId="44" applyFont="1" applyFill="1" applyBorder="1" applyAlignment="1" applyProtection="1">
      <alignment horizontal="left" vertical="top" wrapText="1"/>
      <protection/>
    </xf>
    <xf numFmtId="0" fontId="20" fillId="77" borderId="16" xfId="0" applyFont="1" applyFill="1" applyBorder="1" applyAlignment="1" applyProtection="1">
      <alignment horizontal="left" vertical="top" wrapText="1"/>
      <protection/>
    </xf>
    <xf numFmtId="0" fontId="20" fillId="78" borderId="51" xfId="0" applyFont="1" applyFill="1" applyBorder="1" applyAlignment="1" applyProtection="1">
      <alignment horizontal="left" vertical="top" wrapText="1"/>
      <protection/>
    </xf>
    <xf numFmtId="0" fontId="20" fillId="79" borderId="44" xfId="0" applyFont="1" applyFill="1" applyBorder="1" applyAlignment="1" applyProtection="1">
      <alignment horizontal="left" vertical="top" wrapText="1"/>
      <protection/>
    </xf>
    <xf numFmtId="0" fontId="20" fillId="80" borderId="36" xfId="0" applyFont="1" applyFill="1" applyBorder="1" applyAlignment="1" applyProtection="1">
      <alignment horizontal="left" vertical="top" wrapText="1"/>
      <protection/>
    </xf>
    <xf numFmtId="0" fontId="36" fillId="81" borderId="16" xfId="0" applyFont="1" applyFill="1" applyBorder="1" applyAlignment="1" applyProtection="1">
      <alignment horizontal="center" vertical="center"/>
      <protection locked="0"/>
    </xf>
    <xf numFmtId="0" fontId="31" fillId="82" borderId="16" xfId="0" applyFont="1" applyFill="1" applyBorder="1" applyAlignment="1" applyProtection="1">
      <alignment horizontal="center" vertical="center" textRotation="180"/>
      <protection locked="0"/>
    </xf>
    <xf numFmtId="0" fontId="31" fillId="83" borderId="38" xfId="0" applyFont="1" applyFill="1" applyBorder="1" applyAlignment="1" applyProtection="1">
      <alignment horizontal="center" vertical="center" textRotation="180"/>
      <protection locked="0"/>
    </xf>
    <xf numFmtId="0" fontId="20" fillId="84" borderId="34" xfId="0" applyFont="1" applyFill="1" applyBorder="1" applyAlignment="1" applyProtection="1">
      <alignment horizontal="left" vertical="center" wrapText="1"/>
      <protection/>
    </xf>
    <xf numFmtId="0" fontId="20" fillId="85" borderId="52" xfId="0" applyFont="1" applyFill="1" applyBorder="1" applyAlignment="1" applyProtection="1">
      <alignment horizontal="left" vertical="center" wrapText="1"/>
      <protection/>
    </xf>
    <xf numFmtId="0" fontId="20" fillId="86" borderId="53" xfId="0" applyFont="1" applyFill="1" applyBorder="1" applyAlignment="1" applyProtection="1">
      <alignment horizontal="left" vertical="center" wrapText="1"/>
      <protection/>
    </xf>
    <xf numFmtId="0" fontId="20" fillId="87" borderId="35" xfId="0" applyFont="1" applyFill="1" applyBorder="1" applyAlignment="1" applyProtection="1">
      <alignment horizontal="left" vertical="center" wrapText="1"/>
      <protection/>
    </xf>
    <xf numFmtId="0" fontId="20" fillId="88" borderId="54" xfId="0" applyFont="1" applyFill="1" applyBorder="1" applyAlignment="1" applyProtection="1">
      <alignment horizontal="left" vertical="center" wrapText="1"/>
      <protection/>
    </xf>
    <xf numFmtId="0" fontId="20" fillId="89" borderId="55" xfId="0" applyFont="1" applyFill="1" applyBorder="1" applyAlignment="1" applyProtection="1">
      <alignment horizontal="left" vertical="center" wrapText="1"/>
      <protection/>
    </xf>
    <xf numFmtId="0" fontId="20" fillId="90" borderId="16" xfId="0" applyFont="1" applyFill="1" applyBorder="1" applyAlignment="1" applyProtection="1">
      <alignment horizontal="left" vertical="top" wrapText="1"/>
      <protection/>
    </xf>
    <xf numFmtId="0" fontId="20" fillId="91" borderId="38" xfId="0" applyFont="1" applyFill="1" applyBorder="1" applyAlignment="1" applyProtection="1">
      <alignment horizontal="left" vertical="top" wrapText="1"/>
      <protection/>
    </xf>
    <xf numFmtId="0" fontId="20" fillId="92" borderId="16" xfId="0" applyFont="1" applyFill="1" applyBorder="1" applyAlignment="1" applyProtection="1">
      <alignment horizontal="center" vertical="center" textRotation="180" wrapText="1"/>
      <protection/>
    </xf>
    <xf numFmtId="0" fontId="65" fillId="93" borderId="16" xfId="44" applyFont="1" applyFill="1" applyBorder="1" applyAlignment="1" applyProtection="1">
      <alignment horizontal="left" vertical="justify" wrapText="1"/>
      <protection/>
    </xf>
    <xf numFmtId="0" fontId="28" fillId="94" borderId="16" xfId="0" applyFont="1" applyFill="1" applyBorder="1" applyAlignment="1" applyProtection="1">
      <alignment horizontal="center" vertical="center"/>
      <protection locked="0"/>
    </xf>
    <xf numFmtId="0" fontId="22" fillId="95" borderId="16" xfId="0" applyFont="1" applyFill="1" applyBorder="1" applyAlignment="1" applyProtection="1">
      <alignment horizontal="left" vertical="center"/>
      <protection locked="0"/>
    </xf>
    <xf numFmtId="0" fontId="23" fillId="96" borderId="16" xfId="0" applyFont="1" applyFill="1" applyBorder="1" applyAlignment="1" applyProtection="1">
      <alignment horizontal="center"/>
      <protection/>
    </xf>
    <xf numFmtId="0" fontId="20" fillId="97" borderId="16" xfId="0" applyFont="1" applyFill="1" applyBorder="1" applyAlignment="1" applyProtection="1">
      <alignment horizontal="left" vertical="center"/>
      <protection/>
    </xf>
    <xf numFmtId="0" fontId="25" fillId="98" borderId="16" xfId="0" applyFont="1" applyFill="1" applyBorder="1" applyAlignment="1" applyProtection="1">
      <alignment horizontal="justify" vertical="top" wrapText="1"/>
      <protection/>
    </xf>
    <xf numFmtId="10" fontId="37" fillId="99" borderId="16" xfId="0" applyNumberFormat="1" applyFont="1" applyFill="1" applyBorder="1" applyAlignment="1" applyProtection="1">
      <alignment horizontal="center" vertical="center"/>
      <protection/>
    </xf>
    <xf numFmtId="0" fontId="19" fillId="100" borderId="16" xfId="0" applyFont="1" applyFill="1" applyBorder="1" applyAlignment="1" applyProtection="1">
      <alignment horizontal="center" vertical="justify" wrapText="1"/>
      <protection/>
    </xf>
    <xf numFmtId="0" fontId="63" fillId="101" borderId="16" xfId="44" applyFont="1" applyFill="1" applyBorder="1" applyAlignment="1" applyProtection="1">
      <alignment horizontal="left" vertical="center"/>
      <protection/>
    </xf>
    <xf numFmtId="0" fontId="18" fillId="0" borderId="0" xfId="44" applyAlignment="1">
      <alignment/>
    </xf>
    <xf numFmtId="0" fontId="20" fillId="102" borderId="34" xfId="0" applyFont="1" applyFill="1" applyBorder="1" applyAlignment="1" applyProtection="1">
      <alignment horizontal="center" vertical="center" wrapText="1"/>
      <protection/>
    </xf>
    <xf numFmtId="0" fontId="20" fillId="103" borderId="52" xfId="0" applyFont="1" applyFill="1" applyBorder="1" applyAlignment="1" applyProtection="1">
      <alignment horizontal="center" vertical="center" wrapText="1"/>
      <protection/>
    </xf>
    <xf numFmtId="0" fontId="20" fillId="104" borderId="35" xfId="0" applyFont="1" applyFill="1" applyBorder="1" applyAlignment="1" applyProtection="1">
      <alignment horizontal="center" vertical="center" wrapText="1"/>
      <protection/>
    </xf>
    <xf numFmtId="0" fontId="20" fillId="105" borderId="54" xfId="0" applyFont="1" applyFill="1" applyBorder="1" applyAlignment="1" applyProtection="1">
      <alignment horizontal="center" vertical="center" wrapText="1"/>
      <protection/>
    </xf>
    <xf numFmtId="0" fontId="32" fillId="106" borderId="56" xfId="0" applyFont="1" applyFill="1" applyBorder="1" applyAlignment="1" applyProtection="1">
      <alignment horizontal="left" vertical="center" wrapText="1"/>
      <protection locked="0"/>
    </xf>
    <xf numFmtId="0" fontId="32" fillId="107" borderId="57" xfId="0" applyFont="1" applyFill="1" applyBorder="1" applyAlignment="1" applyProtection="1">
      <alignment horizontal="left" vertical="center" wrapText="1"/>
      <protection locked="0"/>
    </xf>
    <xf numFmtId="0" fontId="32" fillId="108" borderId="58" xfId="0" applyFont="1" applyFill="1" applyBorder="1" applyAlignment="1" applyProtection="1">
      <alignment horizontal="left" vertical="center" wrapText="1"/>
      <protection locked="0"/>
    </xf>
    <xf numFmtId="0" fontId="32" fillId="109" borderId="59" xfId="0" applyFont="1" applyFill="1" applyBorder="1" applyAlignment="1" applyProtection="1">
      <alignment horizontal="left" vertical="center" wrapText="1"/>
      <protection locked="0"/>
    </xf>
    <xf numFmtId="0" fontId="32" fillId="110" borderId="0" xfId="0" applyFont="1" applyFill="1" applyBorder="1" applyAlignment="1" applyProtection="1">
      <alignment horizontal="left" vertical="center" wrapText="1"/>
      <protection locked="0"/>
    </xf>
    <xf numFmtId="0" fontId="32" fillId="111" borderId="60" xfId="0" applyFont="1" applyFill="1" applyBorder="1" applyAlignment="1" applyProtection="1">
      <alignment horizontal="left" vertical="center" wrapText="1"/>
      <protection locked="0"/>
    </xf>
    <xf numFmtId="0" fontId="32" fillId="112" borderId="61" xfId="0" applyFont="1" applyFill="1" applyBorder="1" applyAlignment="1" applyProtection="1">
      <alignment horizontal="left" vertical="center" wrapText="1"/>
      <protection locked="0"/>
    </xf>
    <xf numFmtId="0" fontId="32" fillId="113" borderId="62" xfId="0" applyFont="1" applyFill="1" applyBorder="1" applyAlignment="1" applyProtection="1">
      <alignment horizontal="left" vertical="center" wrapText="1"/>
      <protection locked="0"/>
    </xf>
    <xf numFmtId="0" fontId="32" fillId="114" borderId="63" xfId="0" applyFont="1" applyFill="1" applyBorder="1" applyAlignment="1" applyProtection="1">
      <alignment horizontal="left" vertical="center" wrapText="1"/>
      <protection locked="0"/>
    </xf>
    <xf numFmtId="0" fontId="32" fillId="115" borderId="39" xfId="0" applyFont="1" applyFill="1" applyBorder="1" applyAlignment="1" applyProtection="1">
      <alignment horizontal="left" vertical="center" wrapText="1"/>
      <protection/>
    </xf>
    <xf numFmtId="0" fontId="32" fillId="116" borderId="16" xfId="0" applyFont="1" applyFill="1" applyBorder="1" applyAlignment="1" applyProtection="1">
      <alignment horizontal="left" vertical="top"/>
      <protection/>
    </xf>
    <xf numFmtId="0" fontId="19" fillId="117" borderId="16" xfId="0" applyFont="1" applyFill="1" applyBorder="1" applyAlignment="1" applyProtection="1">
      <alignment horizontal="center"/>
      <protection/>
    </xf>
    <xf numFmtId="0" fontId="20" fillId="118" borderId="16" xfId="0" applyFont="1" applyFill="1" applyBorder="1" applyAlignment="1" applyProtection="1">
      <alignment horizontal="left"/>
      <protection/>
    </xf>
    <xf numFmtId="0" fontId="24" fillId="119" borderId="16" xfId="44" applyFont="1" applyFill="1" applyBorder="1" applyAlignment="1" applyProtection="1">
      <alignment vertical="top"/>
      <protection/>
    </xf>
    <xf numFmtId="0" fontId="63" fillId="120" borderId="16" xfId="44" applyFont="1" applyFill="1" applyBorder="1" applyAlignment="1" applyProtection="1">
      <alignment horizontal="left" vertical="top"/>
      <protection/>
    </xf>
    <xf numFmtId="0" fontId="34" fillId="121" borderId="16" xfId="44" applyFont="1" applyFill="1" applyBorder="1" applyAlignment="1" applyProtection="1">
      <alignment horizontal="center" vertical="top"/>
      <protection/>
    </xf>
    <xf numFmtId="0" fontId="20" fillId="122" borderId="51" xfId="0" applyFont="1" applyFill="1" applyBorder="1" applyAlignment="1" applyProtection="1">
      <alignment horizontal="left"/>
      <protection/>
    </xf>
    <xf numFmtId="0" fontId="20" fillId="123" borderId="44" xfId="0" applyFont="1" applyFill="1" applyBorder="1" applyAlignment="1" applyProtection="1">
      <alignment horizontal="left"/>
      <protection/>
    </xf>
    <xf numFmtId="0" fontId="20" fillId="124" borderId="36" xfId="0" applyFont="1" applyFill="1" applyBorder="1" applyAlignment="1" applyProtection="1">
      <alignment horizontal="left"/>
      <protection/>
    </xf>
    <xf numFmtId="0" fontId="33" fillId="125" borderId="16" xfId="44" applyFont="1" applyFill="1" applyBorder="1" applyAlignment="1" applyProtection="1">
      <alignment horizontal="left" vertical="top"/>
      <protection/>
    </xf>
    <xf numFmtId="0" fontId="20" fillId="126" borderId="16" xfId="0" applyFont="1" applyFill="1" applyBorder="1" applyAlignment="1" applyProtection="1">
      <alignment horizontal="left" vertical="center" wrapText="1"/>
      <protection/>
    </xf>
    <xf numFmtId="0" fontId="19" fillId="127" borderId="0" xfId="0" applyFont="1" applyFill="1" applyBorder="1" applyAlignment="1" applyProtection="1">
      <alignment horizontal="center" vertical="justify" wrapText="1"/>
      <protection/>
    </xf>
    <xf numFmtId="0" fontId="19" fillId="128" borderId="16" xfId="0" applyFont="1" applyFill="1" applyBorder="1" applyAlignment="1" applyProtection="1">
      <alignment horizontal="left" vertical="top" wrapText="1"/>
      <protection/>
    </xf>
    <xf numFmtId="0" fontId="57" fillId="129" borderId="16" xfId="44" applyFont="1" applyFill="1" applyBorder="1" applyAlignment="1" applyProtection="1">
      <alignment horizontal="center"/>
      <protection/>
    </xf>
    <xf numFmtId="0" fontId="19" fillId="130" borderId="16" xfId="0" applyFont="1" applyFill="1" applyBorder="1" applyAlignment="1" applyProtection="1">
      <alignment horizontal="center" vertical="justify" wrapText="1"/>
      <protection/>
    </xf>
    <xf numFmtId="0" fontId="20" fillId="131" borderId="16" xfId="0" applyFont="1" applyFill="1" applyBorder="1" applyAlignment="1" applyProtection="1">
      <alignment horizontal="center" vertical="top" wrapText="1"/>
      <protection/>
    </xf>
    <xf numFmtId="0" fontId="20" fillId="132" borderId="16" xfId="0" applyFont="1" applyFill="1" applyBorder="1" applyAlignment="1" applyProtection="1">
      <alignment horizontal="center"/>
      <protection/>
    </xf>
    <xf numFmtId="0" fontId="32" fillId="133" borderId="38" xfId="0" applyFont="1" applyFill="1" applyBorder="1" applyAlignment="1" applyProtection="1">
      <alignment horizontal="left" vertical="center" wrapText="1"/>
      <protection/>
    </xf>
    <xf numFmtId="0" fontId="31" fillId="134" borderId="16" xfId="0" applyFont="1" applyFill="1" applyBorder="1" applyAlignment="1" applyProtection="1">
      <alignment horizontal="center" vertical="center" textRotation="180" wrapText="1"/>
      <protection locked="0"/>
    </xf>
    <xf numFmtId="0" fontId="20" fillId="135" borderId="16" xfId="0" applyFont="1" applyFill="1" applyBorder="1" applyAlignment="1" applyProtection="1">
      <alignment horizontal="left" vertical="center" wrapText="1"/>
      <protection/>
    </xf>
    <xf numFmtId="0" fontId="63" fillId="136" borderId="16" xfId="44" applyFont="1" applyFill="1" applyBorder="1" applyAlignment="1" applyProtection="1">
      <alignment vertical="top"/>
      <protection/>
    </xf>
    <xf numFmtId="0" fontId="30" fillId="137" borderId="16" xfId="0" applyFont="1" applyFill="1" applyBorder="1" applyAlignment="1" applyProtection="1">
      <alignment horizontal="left"/>
      <protection/>
    </xf>
    <xf numFmtId="0" fontId="18" fillId="138" borderId="34" xfId="44" applyFill="1" applyBorder="1" applyAlignment="1" applyProtection="1">
      <alignment horizontal="left" vertical="top" wrapText="1"/>
      <protection/>
    </xf>
    <xf numFmtId="0" fontId="18" fillId="139" borderId="52" xfId="44" applyFill="1" applyBorder="1" applyAlignment="1" applyProtection="1">
      <alignment horizontal="left" vertical="top" wrapText="1"/>
      <protection/>
    </xf>
    <xf numFmtId="0" fontId="18" fillId="140" borderId="53" xfId="44" applyFill="1" applyBorder="1" applyAlignment="1" applyProtection="1">
      <alignment horizontal="left" vertical="top" wrapText="1"/>
      <protection/>
    </xf>
    <xf numFmtId="0" fontId="18" fillId="141" borderId="35" xfId="44" applyFill="1" applyBorder="1" applyAlignment="1" applyProtection="1">
      <alignment horizontal="left" vertical="top" wrapText="1"/>
      <protection/>
    </xf>
    <xf numFmtId="0" fontId="18" fillId="142" borderId="54" xfId="44" applyFill="1" applyBorder="1" applyAlignment="1" applyProtection="1">
      <alignment horizontal="left" vertical="top" wrapText="1"/>
      <protection/>
    </xf>
    <xf numFmtId="0" fontId="18" fillId="143" borderId="55" xfId="44" applyFill="1" applyBorder="1" applyAlignment="1" applyProtection="1">
      <alignment horizontal="left" vertical="top" wrapText="1"/>
      <protection/>
    </xf>
    <xf numFmtId="0" fontId="56" fillId="0" borderId="51" xfId="0" applyFont="1" applyBorder="1" applyAlignment="1" applyProtection="1">
      <alignment horizontal="center"/>
      <protection/>
    </xf>
    <xf numFmtId="0" fontId="56" fillId="0" borderId="36" xfId="0" applyFont="1" applyBorder="1" applyAlignment="1" applyProtection="1">
      <alignment horizontal="center"/>
      <protection/>
    </xf>
    <xf numFmtId="0" fontId="24" fillId="144" borderId="51" xfId="44" applyFont="1" applyFill="1" applyBorder="1" applyAlignment="1" applyProtection="1">
      <alignment horizontal="left" vertical="top"/>
      <protection/>
    </xf>
    <xf numFmtId="0" fontId="24" fillId="145" borderId="44" xfId="44" applyFont="1" applyFill="1" applyBorder="1" applyAlignment="1" applyProtection="1">
      <alignment horizontal="left" vertical="top"/>
      <protection/>
    </xf>
    <xf numFmtId="0" fontId="24" fillId="146" borderId="36" xfId="44" applyFont="1" applyFill="1" applyBorder="1" applyAlignment="1" applyProtection="1">
      <alignment horizontal="left" vertical="top"/>
      <protection/>
    </xf>
    <xf numFmtId="174" fontId="19" fillId="147" borderId="52" xfId="0" applyNumberFormat="1" applyFont="1" applyFill="1" applyBorder="1" applyAlignment="1" applyProtection="1">
      <alignment horizontal="left" vertical="top" wrapText="1"/>
      <protection/>
    </xf>
    <xf numFmtId="174" fontId="19" fillId="148" borderId="53" xfId="0" applyNumberFormat="1" applyFont="1" applyFill="1" applyBorder="1" applyAlignment="1" applyProtection="1">
      <alignment horizontal="left" vertical="top" wrapText="1"/>
      <protection/>
    </xf>
    <xf numFmtId="174" fontId="19" fillId="149" borderId="54" xfId="0" applyNumberFormat="1" applyFont="1" applyFill="1" applyBorder="1" applyAlignment="1" applyProtection="1">
      <alignment horizontal="left" vertical="top" wrapText="1"/>
      <protection/>
    </xf>
    <xf numFmtId="174" fontId="19" fillId="150" borderId="55" xfId="0" applyNumberFormat="1" applyFont="1" applyFill="1" applyBorder="1" applyAlignment="1" applyProtection="1">
      <alignment horizontal="left" vertical="top" wrapText="1"/>
      <protection/>
    </xf>
    <xf numFmtId="174" fontId="40" fillId="151" borderId="34" xfId="0" applyNumberFormat="1" applyFont="1" applyFill="1" applyBorder="1" applyAlignment="1" applyProtection="1">
      <alignment horizontal="left" vertical="center" wrapText="1"/>
      <protection/>
    </xf>
    <xf numFmtId="174" fontId="40" fillId="152" borderId="52" xfId="0" applyNumberFormat="1" applyFont="1" applyFill="1" applyBorder="1" applyAlignment="1" applyProtection="1">
      <alignment horizontal="left" vertical="center" wrapText="1"/>
      <protection/>
    </xf>
    <xf numFmtId="174" fontId="40" fillId="153" borderId="53" xfId="0" applyNumberFormat="1" applyFont="1" applyFill="1" applyBorder="1" applyAlignment="1" applyProtection="1">
      <alignment horizontal="left" vertical="center" wrapText="1"/>
      <protection/>
    </xf>
    <xf numFmtId="174" fontId="40" fillId="154" borderId="64" xfId="0" applyNumberFormat="1" applyFont="1" applyFill="1" applyBorder="1" applyAlignment="1" applyProtection="1">
      <alignment horizontal="left" vertical="center" wrapText="1"/>
      <protection/>
    </xf>
    <xf numFmtId="174" fontId="40" fillId="155" borderId="0" xfId="0" applyNumberFormat="1" applyFont="1" applyFill="1" applyBorder="1" applyAlignment="1" applyProtection="1">
      <alignment horizontal="left" vertical="center" wrapText="1"/>
      <protection/>
    </xf>
    <xf numFmtId="174" fontId="40" fillId="156" borderId="60" xfId="0" applyNumberFormat="1" applyFont="1" applyFill="1" applyBorder="1" applyAlignment="1" applyProtection="1">
      <alignment horizontal="left" vertical="center" wrapText="1"/>
      <protection/>
    </xf>
    <xf numFmtId="174" fontId="40" fillId="157" borderId="35" xfId="0" applyNumberFormat="1" applyFont="1" applyFill="1" applyBorder="1" applyAlignment="1" applyProtection="1">
      <alignment horizontal="left" vertical="center" wrapText="1"/>
      <protection/>
    </xf>
    <xf numFmtId="174" fontId="40" fillId="158" borderId="54" xfId="0" applyNumberFormat="1" applyFont="1" applyFill="1" applyBorder="1" applyAlignment="1" applyProtection="1">
      <alignment horizontal="left" vertical="center" wrapText="1"/>
      <protection/>
    </xf>
    <xf numFmtId="174" fontId="40" fillId="159" borderId="55" xfId="0" applyNumberFormat="1" applyFont="1" applyFill="1" applyBorder="1" applyAlignment="1" applyProtection="1">
      <alignment horizontal="left" vertical="center" wrapText="1"/>
      <protection/>
    </xf>
    <xf numFmtId="0" fontId="23" fillId="160" borderId="16" xfId="0" applyFont="1" applyFill="1" applyBorder="1" applyAlignment="1" applyProtection="1">
      <alignment horizontal="center" vertical="center"/>
      <protection/>
    </xf>
    <xf numFmtId="0" fontId="19" fillId="55" borderId="15" xfId="0" applyFont="1" applyFill="1" applyBorder="1" applyAlignment="1">
      <alignment horizontal="left" vertical="top"/>
    </xf>
    <xf numFmtId="0" fontId="19" fillId="55" borderId="15" xfId="0" applyFont="1" applyFill="1" applyBorder="1" applyAlignment="1">
      <alignment horizontal="center" vertical="top"/>
    </xf>
    <xf numFmtId="0" fontId="19" fillId="55" borderId="15" xfId="0" applyFont="1" applyFill="1" applyBorder="1" applyAlignment="1">
      <alignment horizontal="justify" vertical="top" wrapText="1"/>
    </xf>
    <xf numFmtId="0" fontId="1" fillId="55" borderId="15" xfId="0" applyFont="1" applyFill="1" applyBorder="1" applyAlignment="1">
      <alignment horizontal="justify" vertical="top" wrapText="1"/>
    </xf>
    <xf numFmtId="0" fontId="19" fillId="40" borderId="33" xfId="0" applyFont="1" applyFill="1" applyBorder="1" applyAlignment="1">
      <alignment horizontal="left" vertical="top"/>
    </xf>
    <xf numFmtId="0" fontId="19" fillId="40" borderId="65" xfId="0" applyFont="1" applyFill="1" applyBorder="1" applyAlignment="1">
      <alignment horizontal="left" vertical="top"/>
    </xf>
    <xf numFmtId="0" fontId="19" fillId="40" borderId="50" xfId="0" applyFont="1" applyFill="1" applyBorder="1" applyAlignment="1">
      <alignment horizontal="left" vertical="top"/>
    </xf>
    <xf numFmtId="0" fontId="1" fillId="40" borderId="15" xfId="0" applyFont="1" applyFill="1" applyBorder="1" applyAlignment="1">
      <alignment horizontal="justify" vertical="top" wrapText="1"/>
    </xf>
    <xf numFmtId="0" fontId="19" fillId="161" borderId="15" xfId="0" applyFont="1" applyFill="1" applyBorder="1" applyAlignment="1" applyProtection="1">
      <alignment horizontal="justify" vertical="top" wrapText="1"/>
      <protection hidden="1"/>
    </xf>
    <xf numFmtId="0" fontId="19" fillId="40" borderId="15" xfId="0" applyFont="1" applyFill="1" applyBorder="1" applyAlignment="1">
      <alignment horizontal="left" vertical="top"/>
    </xf>
    <xf numFmtId="0" fontId="19" fillId="40" borderId="15" xfId="0" applyFont="1" applyFill="1" applyBorder="1" applyAlignment="1">
      <alignment horizontal="justify" vertical="top" wrapText="1"/>
    </xf>
    <xf numFmtId="0" fontId="1" fillId="162" borderId="15" xfId="0" applyFont="1" applyFill="1" applyBorder="1" applyAlignment="1" applyProtection="1">
      <alignment horizontal="justify" vertical="top" wrapText="1"/>
      <protection hidden="1"/>
    </xf>
    <xf numFmtId="0" fontId="19" fillId="40" borderId="15" xfId="0" applyFont="1" applyFill="1" applyBorder="1" applyAlignment="1">
      <alignment horizontal="center" vertical="top"/>
    </xf>
    <xf numFmtId="0" fontId="1" fillId="65" borderId="15" xfId="0" applyFont="1" applyFill="1" applyBorder="1" applyAlignment="1">
      <alignment horizontal="justify" vertical="top" wrapText="1"/>
    </xf>
    <xf numFmtId="0" fontId="19" fillId="65" borderId="15" xfId="0" applyFont="1" applyFill="1" applyBorder="1" applyAlignment="1">
      <alignment horizontal="left" vertical="top"/>
    </xf>
    <xf numFmtId="0" fontId="19" fillId="65" borderId="15" xfId="0" applyFont="1" applyFill="1" applyBorder="1" applyAlignment="1">
      <alignment horizontal="center" vertical="top"/>
    </xf>
    <xf numFmtId="0" fontId="19" fillId="65" borderId="15" xfId="0" applyFont="1" applyFill="1" applyBorder="1" applyAlignment="1">
      <alignment horizontal="justify" vertical="top" wrapText="1"/>
    </xf>
    <xf numFmtId="0" fontId="19" fillId="59" borderId="15" xfId="0" applyFont="1" applyFill="1" applyBorder="1" applyAlignment="1">
      <alignment horizontal="left" vertical="top"/>
    </xf>
    <xf numFmtId="0" fontId="19" fillId="59" borderId="15" xfId="0" applyFont="1" applyFill="1" applyBorder="1" applyAlignment="1">
      <alignment horizontal="center" vertical="top"/>
    </xf>
    <xf numFmtId="0" fontId="19" fillId="59" borderId="15" xfId="0" applyFont="1" applyFill="1" applyBorder="1" applyAlignment="1">
      <alignment horizontal="justify" vertical="top" wrapText="1"/>
    </xf>
    <xf numFmtId="0" fontId="1" fillId="59" borderId="15" xfId="0" applyFont="1" applyFill="1" applyBorder="1" applyAlignment="1">
      <alignment horizontal="justify" vertical="top" wrapText="1"/>
    </xf>
    <xf numFmtId="0" fontId="19" fillId="57" borderId="15" xfId="0" applyFont="1" applyFill="1" applyBorder="1" applyAlignment="1">
      <alignment horizontal="center" vertical="top"/>
    </xf>
    <xf numFmtId="0" fontId="19" fillId="57" borderId="15" xfId="0" applyFont="1" applyFill="1" applyBorder="1" applyAlignment="1">
      <alignment horizontal="justify" vertical="top" wrapText="1"/>
    </xf>
    <xf numFmtId="0" fontId="19" fillId="57" borderId="15" xfId="0" applyFont="1" applyFill="1" applyBorder="1" applyAlignment="1">
      <alignment horizontal="left" vertical="top"/>
    </xf>
    <xf numFmtId="0" fontId="1" fillId="57" borderId="15" xfId="0" applyFont="1" applyFill="1" applyBorder="1" applyAlignment="1">
      <alignment horizontal="justify" vertical="top" wrapText="1"/>
    </xf>
    <xf numFmtId="0" fontId="19" fillId="60" borderId="15" xfId="0" applyFont="1" applyFill="1" applyBorder="1" applyAlignment="1">
      <alignment horizontal="center" vertical="top"/>
    </xf>
    <xf numFmtId="0" fontId="19" fillId="60" borderId="15" xfId="0" applyFont="1" applyFill="1" applyBorder="1" applyAlignment="1">
      <alignment horizontal="justify" vertical="top" wrapText="1"/>
    </xf>
    <xf numFmtId="0" fontId="19" fillId="60" borderId="15" xfId="0" applyFont="1" applyFill="1" applyBorder="1" applyAlignment="1">
      <alignment horizontal="left" vertical="top"/>
    </xf>
    <xf numFmtId="0" fontId="1" fillId="60" borderId="15" xfId="0" applyFont="1" applyFill="1" applyBorder="1" applyAlignment="1">
      <alignment horizontal="justify" vertical="top" wrapText="1"/>
    </xf>
    <xf numFmtId="0" fontId="19" fillId="58" borderId="15" xfId="0" applyFont="1" applyFill="1" applyBorder="1" applyAlignment="1">
      <alignment horizontal="left" vertical="top"/>
    </xf>
    <xf numFmtId="0" fontId="19" fillId="58" borderId="15" xfId="0" applyFont="1" applyFill="1" applyBorder="1" applyAlignment="1">
      <alignment horizontal="center" vertical="top"/>
    </xf>
    <xf numFmtId="0" fontId="19" fillId="58" borderId="15" xfId="0" applyFont="1" applyFill="1" applyBorder="1" applyAlignment="1">
      <alignment horizontal="justify" vertical="top" wrapText="1"/>
    </xf>
    <xf numFmtId="0" fontId="1" fillId="58" borderId="15" xfId="0" applyFont="1" applyFill="1" applyBorder="1" applyAlignment="1">
      <alignment horizontal="justify" vertical="top" wrapText="1"/>
    </xf>
    <xf numFmtId="0" fontId="1" fillId="61" borderId="15" xfId="0" applyFont="1" applyFill="1" applyBorder="1" applyAlignment="1">
      <alignment horizontal="justify" vertical="top" wrapText="1"/>
    </xf>
    <xf numFmtId="0" fontId="19" fillId="61" borderId="15" xfId="0" applyFont="1" applyFill="1" applyBorder="1" applyAlignment="1">
      <alignment horizontal="left" vertical="top"/>
    </xf>
    <xf numFmtId="0" fontId="19" fillId="61" borderId="15" xfId="0" applyFont="1" applyFill="1" applyBorder="1" applyAlignment="1">
      <alignment horizontal="center" vertical="top"/>
    </xf>
    <xf numFmtId="0" fontId="19" fillId="61" borderId="15" xfId="0" applyFont="1" applyFill="1" applyBorder="1" applyAlignment="1">
      <alignment horizontal="justify" vertical="top" wrapText="1"/>
    </xf>
    <xf numFmtId="0" fontId="19" fillId="62" borderId="15" xfId="0" applyFont="1" applyFill="1" applyBorder="1" applyAlignment="1">
      <alignment horizontal="left" vertical="top"/>
    </xf>
    <xf numFmtId="0" fontId="19" fillId="62" borderId="15" xfId="0" applyFont="1" applyFill="1" applyBorder="1" applyAlignment="1">
      <alignment horizontal="center" vertical="top"/>
    </xf>
    <xf numFmtId="0" fontId="19" fillId="62" borderId="15" xfId="0" applyFont="1" applyFill="1" applyBorder="1" applyAlignment="1">
      <alignment horizontal="justify" vertical="top" wrapText="1"/>
    </xf>
    <xf numFmtId="0" fontId="1" fillId="62" borderId="15" xfId="0" applyFont="1" applyFill="1" applyBorder="1" applyAlignment="1">
      <alignment horizontal="justify" vertical="top" wrapText="1"/>
    </xf>
    <xf numFmtId="0" fontId="19" fillId="44" borderId="15" xfId="0" applyFont="1" applyFill="1" applyBorder="1" applyAlignment="1">
      <alignment horizontal="justify" vertical="top" wrapText="1"/>
    </xf>
    <xf numFmtId="0" fontId="19" fillId="44" borderId="15" xfId="0" applyFont="1" applyFill="1" applyBorder="1" applyAlignment="1">
      <alignment horizontal="left" vertical="top"/>
    </xf>
    <xf numFmtId="0" fontId="1" fillId="44" borderId="15" xfId="0" applyFont="1" applyFill="1" applyBorder="1" applyAlignment="1">
      <alignment horizontal="justify" vertical="top" wrapText="1"/>
    </xf>
    <xf numFmtId="0" fontId="19" fillId="44" borderId="15" xfId="0" applyFont="1" applyFill="1" applyBorder="1" applyAlignment="1">
      <alignment horizontal="center" vertical="top"/>
    </xf>
    <xf numFmtId="0" fontId="19" fillId="37" borderId="15" xfId="0" applyFont="1" applyFill="1" applyBorder="1" applyAlignment="1">
      <alignment horizontal="left" vertical="top"/>
    </xf>
    <xf numFmtId="0" fontId="19" fillId="37" borderId="15" xfId="0" applyFont="1" applyFill="1" applyBorder="1" applyAlignment="1">
      <alignment horizontal="center" vertical="top"/>
    </xf>
    <xf numFmtId="0" fontId="19" fillId="37" borderId="15" xfId="0" applyFont="1" applyFill="1" applyBorder="1" applyAlignment="1">
      <alignment horizontal="justify" vertical="top" wrapText="1"/>
    </xf>
    <xf numFmtId="0" fontId="1" fillId="37" borderId="15" xfId="0" applyFont="1" applyFill="1" applyBorder="1" applyAlignment="1">
      <alignment horizontal="justify" vertical="top" wrapText="1"/>
    </xf>
    <xf numFmtId="0" fontId="19" fillId="63" borderId="15" xfId="0" applyFont="1" applyFill="1" applyBorder="1" applyAlignment="1">
      <alignment horizontal="left" vertical="top"/>
    </xf>
    <xf numFmtId="0" fontId="19" fillId="63" borderId="15" xfId="0" applyFont="1" applyFill="1" applyBorder="1" applyAlignment="1">
      <alignment horizontal="center" vertical="top"/>
    </xf>
    <xf numFmtId="0" fontId="19" fillId="63" borderId="15" xfId="0" applyFont="1" applyFill="1" applyBorder="1" applyAlignment="1">
      <alignment horizontal="justify" vertical="top" wrapText="1"/>
    </xf>
    <xf numFmtId="0" fontId="19" fillId="33" borderId="15" xfId="0" applyFont="1" applyFill="1" applyBorder="1" applyAlignment="1">
      <alignment horizontal="left" vertical="top"/>
    </xf>
    <xf numFmtId="0" fontId="19" fillId="33" borderId="15" xfId="0" applyFont="1" applyFill="1" applyBorder="1" applyAlignment="1">
      <alignment horizontal="center" vertical="top"/>
    </xf>
    <xf numFmtId="0" fontId="19" fillId="33" borderId="15" xfId="0" applyFont="1" applyFill="1" applyBorder="1" applyAlignment="1">
      <alignment horizontal="justify" vertical="top" wrapText="1"/>
    </xf>
    <xf numFmtId="0" fontId="1" fillId="33" borderId="15" xfId="0" applyFont="1" applyFill="1" applyBorder="1" applyAlignment="1">
      <alignment horizontal="justify" vertical="top" wrapText="1"/>
    </xf>
    <xf numFmtId="0" fontId="19" fillId="26" borderId="15" xfId="0" applyFont="1" applyFill="1" applyBorder="1" applyAlignment="1">
      <alignment horizontal="left" vertical="top"/>
    </xf>
    <xf numFmtId="0" fontId="19" fillId="26" borderId="15" xfId="0" applyFont="1" applyFill="1" applyBorder="1" applyAlignment="1">
      <alignment horizontal="center" vertical="top"/>
    </xf>
    <xf numFmtId="0" fontId="19" fillId="26" borderId="15" xfId="0" applyFont="1" applyFill="1" applyBorder="1" applyAlignment="1">
      <alignment horizontal="justify" vertical="top" wrapText="1"/>
    </xf>
    <xf numFmtId="0" fontId="1" fillId="26" borderId="15" xfId="0" applyFont="1" applyFill="1" applyBorder="1" applyAlignment="1">
      <alignment horizontal="justify" vertical="top" wrapText="1"/>
    </xf>
    <xf numFmtId="0" fontId="19" fillId="64" borderId="15" xfId="0" applyFont="1" applyFill="1" applyBorder="1" applyAlignment="1">
      <alignment horizontal="justify" vertical="top" wrapText="1"/>
    </xf>
    <xf numFmtId="0" fontId="19" fillId="64" borderId="15" xfId="0" applyFont="1" applyFill="1" applyBorder="1" applyAlignment="1">
      <alignment horizontal="left" vertical="top"/>
    </xf>
    <xf numFmtId="0" fontId="19" fillId="64" borderId="15" xfId="0" applyFont="1" applyFill="1" applyBorder="1" applyAlignment="1">
      <alignment horizontal="center" vertical="top"/>
    </xf>
    <xf numFmtId="0" fontId="19" fillId="162" borderId="15" xfId="0" applyFont="1" applyFill="1" applyBorder="1" applyAlignment="1" applyProtection="1">
      <alignment horizontal="justify" vertical="top" wrapText="1"/>
      <protection hidden="1"/>
    </xf>
    <xf numFmtId="0" fontId="1" fillId="161" borderId="23" xfId="0" applyFont="1" applyFill="1" applyBorder="1" applyAlignment="1" applyProtection="1">
      <alignment horizontal="left" vertical="center" wrapText="1"/>
      <protection hidden="1"/>
    </xf>
    <xf numFmtId="0" fontId="1" fillId="161" borderId="24" xfId="0" applyFont="1" applyFill="1" applyBorder="1" applyAlignment="1" applyProtection="1">
      <alignment horizontal="left" vertical="center" wrapText="1"/>
      <protection hidden="1"/>
    </xf>
    <xf numFmtId="0" fontId="1" fillId="161" borderId="25" xfId="0" applyFont="1" applyFill="1" applyBorder="1" applyAlignment="1" applyProtection="1">
      <alignment horizontal="left" vertical="center" wrapText="1"/>
      <protection hidden="1"/>
    </xf>
    <xf numFmtId="0" fontId="1" fillId="161" borderId="26" xfId="0" applyFont="1" applyFill="1" applyBorder="1" applyAlignment="1" applyProtection="1">
      <alignment horizontal="left" vertical="center" wrapText="1"/>
      <protection hidden="1"/>
    </xf>
    <xf numFmtId="0" fontId="1" fillId="161" borderId="0" xfId="0" applyFont="1" applyFill="1" applyBorder="1" applyAlignment="1" applyProtection="1">
      <alignment horizontal="left" vertical="center" wrapText="1"/>
      <protection hidden="1"/>
    </xf>
    <xf numFmtId="0" fontId="1" fillId="161" borderId="27" xfId="0" applyFont="1" applyFill="1" applyBorder="1" applyAlignment="1" applyProtection="1">
      <alignment horizontal="left" vertical="center" wrapText="1"/>
      <protection hidden="1"/>
    </xf>
    <xf numFmtId="0" fontId="19" fillId="64" borderId="15" xfId="0" applyFont="1" applyFill="1" applyBorder="1" applyAlignment="1">
      <alignment horizontal="justify" vertical="top"/>
    </xf>
    <xf numFmtId="0" fontId="26" fillId="40" borderId="15" xfId="0" applyFont="1" applyFill="1" applyBorder="1" applyAlignment="1">
      <alignment horizontal="justify" vertical="top" wrapText="1"/>
    </xf>
    <xf numFmtId="0" fontId="19" fillId="64" borderId="15" xfId="0" applyFont="1" applyFill="1" applyBorder="1" applyAlignment="1">
      <alignment horizontal="left"/>
    </xf>
    <xf numFmtId="0" fontId="25" fillId="40" borderId="15" xfId="0" applyFont="1" applyFill="1" applyBorder="1" applyAlignment="1">
      <alignment horizontal="justify" vertical="top" wrapText="1"/>
    </xf>
    <xf numFmtId="0" fontId="19" fillId="40" borderId="23" xfId="0" applyFont="1" applyFill="1" applyBorder="1" applyAlignment="1">
      <alignment horizontal="left" vertical="center" wrapText="1"/>
    </xf>
    <xf numFmtId="0" fontId="19" fillId="40" borderId="24" xfId="0" applyFont="1" applyFill="1" applyBorder="1" applyAlignment="1">
      <alignment horizontal="left" vertical="center" wrapText="1"/>
    </xf>
    <xf numFmtId="0" fontId="19" fillId="40" borderId="25" xfId="0" applyFont="1" applyFill="1" applyBorder="1" applyAlignment="1">
      <alignment horizontal="left" vertical="center" wrapText="1"/>
    </xf>
    <xf numFmtId="0" fontId="19" fillId="40" borderId="20" xfId="0" applyFont="1" applyFill="1" applyBorder="1" applyAlignment="1">
      <alignment horizontal="left" vertical="center" wrapText="1"/>
    </xf>
    <xf numFmtId="0" fontId="19" fillId="40" borderId="21" xfId="0" applyFont="1" applyFill="1" applyBorder="1" applyAlignment="1">
      <alignment horizontal="left" vertical="center" wrapText="1"/>
    </xf>
    <xf numFmtId="0" fontId="19" fillId="40" borderId="22" xfId="0" applyFont="1" applyFill="1" applyBorder="1" applyAlignment="1">
      <alignment horizontal="left" vertical="center" wrapText="1"/>
    </xf>
    <xf numFmtId="0" fontId="19" fillId="64" borderId="28" xfId="0" applyFont="1" applyFill="1" applyBorder="1" applyAlignment="1">
      <alignment horizontal="left" vertical="top"/>
    </xf>
    <xf numFmtId="0" fontId="19" fillId="64" borderId="48" xfId="0" applyFont="1" applyFill="1" applyBorder="1" applyAlignment="1">
      <alignment horizontal="left" vertical="top"/>
    </xf>
    <xf numFmtId="0" fontId="19" fillId="64" borderId="29" xfId="0" applyFont="1" applyFill="1" applyBorder="1" applyAlignment="1">
      <alignment horizontal="left" vertical="top"/>
    </xf>
    <xf numFmtId="0" fontId="1" fillId="40" borderId="23" xfId="0" applyFont="1" applyFill="1" applyBorder="1" applyAlignment="1">
      <alignment horizontal="justify" vertical="top" wrapText="1"/>
    </xf>
    <xf numFmtId="0" fontId="61" fillId="40" borderId="24" xfId="0" applyFont="1" applyFill="1" applyBorder="1" applyAlignment="1">
      <alignment horizontal="justify" vertical="top" wrapText="1"/>
    </xf>
    <xf numFmtId="0" fontId="61" fillId="40" borderId="25" xfId="0" applyFont="1" applyFill="1" applyBorder="1" applyAlignment="1">
      <alignment horizontal="justify" vertical="top" wrapText="1"/>
    </xf>
    <xf numFmtId="0" fontId="61" fillId="40" borderId="26" xfId="0" applyFont="1" applyFill="1" applyBorder="1" applyAlignment="1">
      <alignment horizontal="justify" vertical="top" wrapText="1"/>
    </xf>
    <xf numFmtId="0" fontId="61" fillId="40" borderId="0" xfId="0" applyFont="1" applyFill="1" applyBorder="1" applyAlignment="1">
      <alignment horizontal="justify" vertical="top" wrapText="1"/>
    </xf>
    <xf numFmtId="0" fontId="61" fillId="40" borderId="27" xfId="0" applyFont="1" applyFill="1" applyBorder="1" applyAlignment="1">
      <alignment horizontal="justify" vertical="top" wrapText="1"/>
    </xf>
    <xf numFmtId="0" fontId="1" fillId="40" borderId="28" xfId="0" applyFont="1" applyFill="1" applyBorder="1" applyAlignment="1">
      <alignment horizontal="justify" vertical="top" wrapText="1"/>
    </xf>
    <xf numFmtId="0" fontId="1" fillId="40" borderId="48" xfId="0" applyFont="1" applyFill="1" applyBorder="1" applyAlignment="1">
      <alignment horizontal="justify" vertical="top" wrapText="1"/>
    </xf>
    <xf numFmtId="0" fontId="1" fillId="40" borderId="29" xfId="0" applyFont="1" applyFill="1" applyBorder="1" applyAlignment="1">
      <alignment horizontal="justify" vertical="top" wrapText="1"/>
    </xf>
    <xf numFmtId="0" fontId="1" fillId="44" borderId="23" xfId="0" applyFont="1" applyFill="1" applyBorder="1" applyAlignment="1">
      <alignment horizontal="justify" vertical="top" wrapText="1"/>
    </xf>
    <xf numFmtId="0" fontId="1" fillId="44" borderId="24" xfId="0" applyFont="1" applyFill="1" applyBorder="1" applyAlignment="1">
      <alignment horizontal="justify" vertical="top" wrapText="1"/>
    </xf>
    <xf numFmtId="0" fontId="1" fillId="44" borderId="25" xfId="0" applyFont="1" applyFill="1" applyBorder="1" applyAlignment="1">
      <alignment horizontal="justify" vertical="top" wrapText="1"/>
    </xf>
    <xf numFmtId="0" fontId="1" fillId="44" borderId="20" xfId="0" applyFont="1" applyFill="1" applyBorder="1" applyAlignment="1">
      <alignment horizontal="justify" vertical="top" wrapText="1"/>
    </xf>
    <xf numFmtId="0" fontId="1" fillId="44" borderId="21" xfId="0" applyFont="1" applyFill="1" applyBorder="1" applyAlignment="1">
      <alignment horizontal="justify" vertical="top" wrapText="1"/>
    </xf>
    <xf numFmtId="0" fontId="1" fillId="44" borderId="22" xfId="0" applyFont="1" applyFill="1" applyBorder="1" applyAlignment="1">
      <alignment horizontal="justify" vertical="top" wrapText="1"/>
    </xf>
    <xf numFmtId="0" fontId="1" fillId="63" borderId="15" xfId="0" applyFont="1" applyFill="1" applyBorder="1" applyAlignment="1">
      <alignment horizontal="justify" vertical="top" wrapText="1"/>
    </xf>
    <xf numFmtId="0" fontId="1" fillId="64" borderId="15" xfId="0" applyFont="1" applyFill="1" applyBorder="1" applyAlignment="1">
      <alignment horizontal="justify" vertical="top" wrapText="1"/>
    </xf>
    <xf numFmtId="0" fontId="19" fillId="162" borderId="23" xfId="0" applyFont="1" applyFill="1" applyBorder="1" applyAlignment="1" applyProtection="1">
      <alignment horizontal="justify" vertical="top" wrapText="1"/>
      <protection hidden="1"/>
    </xf>
    <xf numFmtId="0" fontId="19" fillId="162" borderId="24" xfId="0" applyFont="1" applyFill="1" applyBorder="1" applyAlignment="1" applyProtection="1">
      <alignment horizontal="justify" vertical="top" wrapText="1"/>
      <protection hidden="1"/>
    </xf>
    <xf numFmtId="0" fontId="19" fillId="162" borderId="25" xfId="0" applyFont="1" applyFill="1" applyBorder="1" applyAlignment="1" applyProtection="1">
      <alignment horizontal="justify" vertical="top" wrapText="1"/>
      <protection hidden="1"/>
    </xf>
    <xf numFmtId="0" fontId="19" fillId="162" borderId="26" xfId="0" applyFont="1" applyFill="1" applyBorder="1" applyAlignment="1" applyProtection="1">
      <alignment horizontal="justify" vertical="top" wrapText="1"/>
      <protection hidden="1"/>
    </xf>
    <xf numFmtId="0" fontId="19" fillId="162" borderId="0" xfId="0" applyFont="1" applyFill="1" applyBorder="1" applyAlignment="1" applyProtection="1">
      <alignment horizontal="justify" vertical="top" wrapText="1"/>
      <protection hidden="1"/>
    </xf>
    <xf numFmtId="0" fontId="19" fillId="162" borderId="27" xfId="0" applyFont="1" applyFill="1" applyBorder="1" applyAlignment="1" applyProtection="1">
      <alignment horizontal="justify" vertical="top" wrapText="1"/>
      <protection hidden="1"/>
    </xf>
    <xf numFmtId="0" fontId="19" fillId="162" borderId="20" xfId="0" applyFont="1" applyFill="1" applyBorder="1" applyAlignment="1" applyProtection="1">
      <alignment horizontal="justify" vertical="top" wrapText="1"/>
      <protection hidden="1"/>
    </xf>
    <xf numFmtId="0" fontId="19" fillId="162" borderId="21" xfId="0" applyFont="1" applyFill="1" applyBorder="1" applyAlignment="1" applyProtection="1">
      <alignment horizontal="justify" vertical="top" wrapText="1"/>
      <protection hidden="1"/>
    </xf>
    <xf numFmtId="0" fontId="19" fillId="162" borderId="22" xfId="0" applyFont="1" applyFill="1" applyBorder="1" applyAlignment="1" applyProtection="1">
      <alignment horizontal="justify" vertical="top" wrapText="1"/>
      <protection hidden="1"/>
    </xf>
    <xf numFmtId="0" fontId="19" fillId="40" borderId="20" xfId="0" applyFont="1" applyFill="1" applyBorder="1" applyAlignment="1">
      <alignment horizontal="justify" vertical="top" wrapText="1"/>
    </xf>
    <xf numFmtId="0" fontId="19" fillId="40" borderId="21" xfId="0" applyFont="1" applyFill="1" applyBorder="1" applyAlignment="1">
      <alignment horizontal="justify" vertical="top" wrapText="1"/>
    </xf>
    <xf numFmtId="0" fontId="19" fillId="40" borderId="22" xfId="0" applyFont="1" applyFill="1" applyBorder="1" applyAlignment="1">
      <alignment horizontal="justify" vertical="top" wrapText="1"/>
    </xf>
    <xf numFmtId="0" fontId="19" fillId="40" borderId="23" xfId="0" applyFont="1" applyFill="1" applyBorder="1" applyAlignment="1">
      <alignment horizontal="justify" vertical="top" wrapText="1"/>
    </xf>
    <xf numFmtId="0" fontId="19" fillId="40" borderId="24" xfId="0" applyFont="1" applyFill="1" applyBorder="1" applyAlignment="1">
      <alignment horizontal="justify" vertical="top" wrapText="1"/>
    </xf>
    <xf numFmtId="0" fontId="19" fillId="40" borderId="25" xfId="0" applyFont="1" applyFill="1" applyBorder="1" applyAlignment="1">
      <alignment horizontal="justify" vertical="top" wrapText="1"/>
    </xf>
    <xf numFmtId="0" fontId="19" fillId="40" borderId="26" xfId="0" applyFont="1" applyFill="1" applyBorder="1" applyAlignment="1">
      <alignment horizontal="justify" vertical="top" wrapText="1"/>
    </xf>
    <xf numFmtId="0" fontId="19" fillId="40" borderId="0" xfId="0" applyFont="1" applyFill="1" applyBorder="1" applyAlignment="1">
      <alignment horizontal="justify" vertical="top" wrapText="1"/>
    </xf>
    <xf numFmtId="0" fontId="19" fillId="40" borderId="27" xfId="0" applyFont="1" applyFill="1" applyBorder="1" applyAlignment="1">
      <alignment horizontal="justify" vertical="top" wrapText="1"/>
    </xf>
    <xf numFmtId="0" fontId="19" fillId="40" borderId="26" xfId="0" applyFont="1" applyFill="1" applyBorder="1" applyAlignment="1">
      <alignment horizontal="left" vertical="top" wrapText="1"/>
    </xf>
    <xf numFmtId="0" fontId="19" fillId="40" borderId="0" xfId="0" applyFont="1" applyFill="1" applyBorder="1" applyAlignment="1">
      <alignment horizontal="left" vertical="top" wrapText="1"/>
    </xf>
    <xf numFmtId="0" fontId="19" fillId="40" borderId="27" xfId="0" applyFont="1" applyFill="1" applyBorder="1" applyAlignment="1">
      <alignment horizontal="left" vertical="top" wrapText="1"/>
    </xf>
    <xf numFmtId="0" fontId="45" fillId="40" borderId="15" xfId="0" applyFont="1" applyFill="1" applyBorder="1" applyAlignment="1">
      <alignment horizontal="justify" vertical="top" wrapText="1"/>
    </xf>
    <xf numFmtId="0" fontId="19" fillId="40" borderId="28" xfId="0" applyFont="1" applyFill="1" applyBorder="1" applyAlignment="1">
      <alignment horizontal="justify" vertical="top" wrapText="1"/>
    </xf>
    <xf numFmtId="0" fontId="0" fillId="0" borderId="48" xfId="0" applyBorder="1" applyAlignment="1">
      <alignment/>
    </xf>
    <xf numFmtId="0" fontId="0" fillId="0" borderId="29" xfId="0" applyBorder="1" applyAlignment="1">
      <alignment/>
    </xf>
    <xf numFmtId="0" fontId="19" fillId="163" borderId="15" xfId="0" applyFont="1" applyFill="1" applyBorder="1" applyAlignment="1">
      <alignment horizontal="left"/>
    </xf>
    <xf numFmtId="0" fontId="19" fillId="40" borderId="23" xfId="0" applyFont="1" applyFill="1" applyBorder="1" applyAlignment="1">
      <alignment horizontal="justify" vertical="center" wrapText="1"/>
    </xf>
    <xf numFmtId="0" fontId="19" fillId="40" borderId="24" xfId="0" applyFont="1" applyFill="1" applyBorder="1" applyAlignment="1">
      <alignment horizontal="justify" vertical="center" wrapText="1"/>
    </xf>
    <xf numFmtId="0" fontId="19" fillId="40" borderId="25" xfId="0" applyFont="1" applyFill="1" applyBorder="1" applyAlignment="1">
      <alignment horizontal="justify" vertical="center" wrapText="1"/>
    </xf>
    <xf numFmtId="0" fontId="19" fillId="40" borderId="20" xfId="0" applyFont="1" applyFill="1" applyBorder="1" applyAlignment="1">
      <alignment horizontal="justify" vertical="center" wrapText="1"/>
    </xf>
    <xf numFmtId="0" fontId="19" fillId="40" borderId="21" xfId="0" applyFont="1" applyFill="1" applyBorder="1" applyAlignment="1">
      <alignment horizontal="justify" vertical="center" wrapText="1"/>
    </xf>
    <xf numFmtId="0" fontId="19" fillId="40" borderId="22" xfId="0" applyFont="1" applyFill="1" applyBorder="1" applyAlignment="1">
      <alignment horizontal="justify" vertical="center" wrapText="1"/>
    </xf>
    <xf numFmtId="0" fontId="66" fillId="64" borderId="15" xfId="0" applyFont="1" applyFill="1" applyBorder="1" applyAlignment="1">
      <alignment horizontal="left"/>
    </xf>
    <xf numFmtId="0" fontId="1" fillId="40" borderId="23" xfId="0" applyFont="1" applyFill="1" applyBorder="1" applyAlignment="1">
      <alignment horizontal="justify" vertical="center" wrapText="1"/>
    </xf>
    <xf numFmtId="0" fontId="61" fillId="40" borderId="24" xfId="0" applyFont="1" applyFill="1" applyBorder="1" applyAlignment="1">
      <alignment horizontal="justify" vertical="center" wrapText="1"/>
    </xf>
    <xf numFmtId="0" fontId="61" fillId="40" borderId="25" xfId="0" applyFont="1" applyFill="1" applyBorder="1" applyAlignment="1">
      <alignment horizontal="justify" vertical="center" wrapText="1"/>
    </xf>
    <xf numFmtId="0" fontId="61" fillId="40" borderId="20" xfId="0" applyFont="1" applyFill="1" applyBorder="1" applyAlignment="1">
      <alignment horizontal="justify" vertical="center" wrapText="1"/>
    </xf>
    <xf numFmtId="0" fontId="61" fillId="40" borderId="21" xfId="0" applyFont="1" applyFill="1" applyBorder="1" applyAlignment="1">
      <alignment horizontal="justify" vertical="center" wrapText="1"/>
    </xf>
    <xf numFmtId="0" fontId="61" fillId="40" borderId="22" xfId="0" applyFont="1" applyFill="1" applyBorder="1" applyAlignment="1">
      <alignment horizontal="justify" vertical="center" wrapText="1"/>
    </xf>
    <xf numFmtId="0" fontId="19" fillId="0" borderId="28" xfId="0" applyFont="1" applyFill="1" applyBorder="1" applyAlignment="1">
      <alignment horizontal="justify" vertical="top" wrapText="1"/>
    </xf>
    <xf numFmtId="0" fontId="19" fillId="0" borderId="48" xfId="0" applyFont="1" applyFill="1" applyBorder="1" applyAlignment="1">
      <alignment horizontal="justify" vertical="top" wrapText="1"/>
    </xf>
    <xf numFmtId="0" fontId="19" fillId="0" borderId="29" xfId="0" applyFont="1" applyFill="1" applyBorder="1" applyAlignment="1">
      <alignment horizontal="justify" vertical="top" wrapText="1"/>
    </xf>
    <xf numFmtId="0" fontId="26" fillId="163" borderId="15" xfId="0" applyFont="1" applyFill="1" applyBorder="1" applyAlignment="1">
      <alignment horizontal="left"/>
    </xf>
    <xf numFmtId="0" fontId="19" fillId="163" borderId="15" xfId="0" applyFont="1" applyFill="1" applyBorder="1" applyAlignment="1" quotePrefix="1">
      <alignment horizontal="justify" vertical="top"/>
    </xf>
    <xf numFmtId="0" fontId="19" fillId="163" borderId="15" xfId="0" applyFont="1" applyFill="1" applyBorder="1" applyAlignment="1">
      <alignment horizontal="justify" vertical="top"/>
    </xf>
    <xf numFmtId="0" fontId="41" fillId="40" borderId="15" xfId="0" applyFont="1" applyFill="1" applyBorder="1" applyAlignment="1">
      <alignment horizontal="justify" vertical="top" wrapText="1"/>
    </xf>
    <xf numFmtId="0" fontId="19" fillId="40" borderId="28" xfId="0" applyFont="1" applyFill="1" applyBorder="1" applyAlignment="1">
      <alignment horizontal="left"/>
    </xf>
    <xf numFmtId="0" fontId="19" fillId="40" borderId="48" xfId="0" applyFont="1" applyFill="1" applyBorder="1" applyAlignment="1">
      <alignment horizontal="left"/>
    </xf>
    <xf numFmtId="0" fontId="19" fillId="40" borderId="29" xfId="0" applyFont="1" applyFill="1" applyBorder="1" applyAlignment="1">
      <alignment horizontal="left"/>
    </xf>
    <xf numFmtId="0" fontId="19" fillId="40" borderId="50" xfId="0" applyFont="1" applyFill="1" applyBorder="1" applyAlignment="1">
      <alignment horizontal="justify" vertical="top" wrapText="1"/>
    </xf>
    <xf numFmtId="0" fontId="19" fillId="40" borderId="33" xfId="0" applyFont="1" applyFill="1" applyBorder="1" applyAlignment="1">
      <alignment horizontal="justify" vertical="top" wrapText="1"/>
    </xf>
    <xf numFmtId="0" fontId="40" fillId="40" borderId="28" xfId="0" applyFont="1" applyFill="1" applyBorder="1" applyAlignment="1">
      <alignment horizontal="left"/>
    </xf>
    <xf numFmtId="0" fontId="23" fillId="26" borderId="0" xfId="0" applyFont="1" applyFill="1" applyAlignment="1">
      <alignment horizontal="center" vertical="center"/>
    </xf>
    <xf numFmtId="0" fontId="23" fillId="27" borderId="0" xfId="0" applyFont="1" applyFill="1" applyAlignment="1">
      <alignment horizontal="center" vertical="center"/>
    </xf>
    <xf numFmtId="0" fontId="23" fillId="0" borderId="0" xfId="0" applyFont="1" applyAlignment="1">
      <alignment horizontal="center" vertical="center"/>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1 1" xfId="59"/>
    <cellStyle name="Título 2" xfId="60"/>
    <cellStyle name="Título 3" xfId="61"/>
    <cellStyle name="Título 4" xfId="62"/>
    <cellStyle name="Total" xfId="63"/>
  </cellStyles>
  <dxfs count="72">
    <dxf>
      <fill>
        <patternFill>
          <bgColor theme="0"/>
        </patternFill>
      </fill>
    </dxf>
    <dxf>
      <font>
        <color theme="0"/>
      </font>
    </dxf>
    <dxf>
      <fill>
        <patternFill>
          <fgColor indexed="64"/>
          <bgColor indexed="9"/>
        </patternFill>
      </fill>
    </dxf>
    <dxf>
      <fill>
        <patternFill>
          <bgColor theme="0"/>
        </patternFill>
      </fill>
    </dxf>
    <dxf>
      <font>
        <color theme="0"/>
      </font>
    </dxf>
    <dxf>
      <fill>
        <patternFill>
          <fgColor indexed="64"/>
          <bgColor indexed="9"/>
        </patternFill>
      </fill>
    </dxf>
    <dxf>
      <fill>
        <patternFill>
          <fgColor indexed="64"/>
          <bgColor indexed="9"/>
        </patternFill>
      </fill>
    </dxf>
    <dxf>
      <fill>
        <patternFill>
          <bgColor theme="0"/>
        </patternFill>
      </fill>
    </dxf>
    <dxf>
      <font>
        <color theme="0"/>
      </font>
    </dxf>
    <dxf>
      <fill>
        <patternFill>
          <fgColor indexed="64"/>
          <bgColor indexed="9"/>
        </patternFill>
      </fill>
    </dxf>
    <dxf>
      <fill>
        <patternFill>
          <bgColor theme="0"/>
        </patternFill>
      </fill>
    </dxf>
    <dxf>
      <font>
        <color theme="0"/>
      </font>
    </dxf>
    <dxf>
      <fill>
        <patternFill>
          <fgColor indexed="64"/>
          <bgColor indexed="9"/>
        </patternFill>
      </fill>
    </dxf>
    <dxf>
      <font>
        <color theme="0"/>
      </font>
    </dxf>
    <dxf>
      <fill>
        <patternFill>
          <bgColor theme="0"/>
        </patternFill>
      </fill>
    </dxf>
    <dxf>
      <font>
        <color theme="0"/>
      </font>
    </dxf>
    <dxf>
      <fill>
        <patternFill>
          <fgColor indexed="64"/>
          <bgColor indexed="9"/>
        </patternFill>
      </fill>
    </dxf>
    <dxf>
      <fill>
        <patternFill>
          <bgColor theme="0"/>
        </patternFill>
      </fill>
    </dxf>
    <dxf>
      <font>
        <color theme="0"/>
      </font>
    </dxf>
    <dxf>
      <fill>
        <patternFill>
          <fgColor indexed="64"/>
          <bgColor indexed="9"/>
        </patternFill>
      </fill>
    </dxf>
    <dxf>
      <fill>
        <patternFill>
          <bgColor theme="0"/>
        </patternFill>
      </fill>
    </dxf>
    <dxf>
      <font>
        <color theme="0"/>
      </font>
    </dxf>
    <dxf>
      <fill>
        <patternFill>
          <fgColor indexed="64"/>
          <bgColor indexed="9"/>
        </patternFill>
      </fill>
    </dxf>
    <dxf>
      <fill>
        <patternFill>
          <fgColor indexed="64"/>
          <bgColor indexed="9"/>
        </patternFill>
      </fill>
    </dxf>
    <dxf>
      <fill>
        <patternFill>
          <bgColor theme="0"/>
        </patternFill>
      </fill>
    </dxf>
    <dxf>
      <font>
        <color theme="0"/>
      </font>
    </dxf>
    <dxf>
      <fill>
        <patternFill>
          <bgColor theme="0"/>
        </patternFill>
      </fill>
    </dxf>
    <dxf>
      <font>
        <color theme="0"/>
      </font>
    </dxf>
    <dxf>
      <fill>
        <patternFill>
          <fgColor indexed="64"/>
          <bgColor indexed="9"/>
        </patternFill>
      </fill>
    </dxf>
    <dxf>
      <fill>
        <patternFill>
          <bgColor theme="0"/>
        </patternFill>
      </fill>
    </dxf>
    <dxf>
      <font>
        <color theme="0"/>
      </font>
    </dxf>
    <dxf>
      <fill>
        <patternFill>
          <fgColor indexed="64"/>
          <bgColor indexed="9"/>
        </patternFill>
      </fill>
    </dxf>
    <dxf>
      <fill>
        <patternFill>
          <fgColor indexed="64"/>
          <bgColor indexed="9"/>
        </patternFill>
      </fill>
    </dxf>
    <dxf>
      <fill>
        <patternFill>
          <bgColor theme="0"/>
        </patternFill>
      </fill>
    </dxf>
    <dxf>
      <font>
        <color theme="0"/>
      </font>
    </dxf>
    <dxf>
      <fill>
        <patternFill>
          <fgColor indexed="64"/>
          <bgColor indexed="9"/>
        </patternFill>
      </fill>
    </dxf>
    <dxf>
      <fill>
        <patternFill>
          <bgColor theme="0"/>
        </patternFill>
      </fill>
    </dxf>
    <dxf>
      <font>
        <color theme="0"/>
      </font>
    </dxf>
    <dxf>
      <fill>
        <patternFill>
          <fgColor indexed="64"/>
          <bgColor indexed="9"/>
        </patternFill>
      </fill>
    </dxf>
    <dxf>
      <fill>
        <patternFill>
          <bgColor theme="0"/>
        </patternFill>
      </fill>
    </dxf>
    <dxf>
      <font>
        <color theme="0"/>
      </font>
    </dxf>
    <dxf>
      <fill>
        <patternFill>
          <fgColor indexed="64"/>
          <bgColor indexed="9"/>
        </patternFill>
      </fill>
    </dxf>
    <dxf>
      <fill>
        <patternFill>
          <bgColor theme="0"/>
        </patternFill>
      </fill>
    </dxf>
    <dxf>
      <font>
        <color theme="0"/>
      </font>
    </dxf>
    <dxf>
      <fill>
        <patternFill>
          <fgColor indexed="64"/>
          <bgColor indexed="9"/>
        </patternFill>
      </fill>
    </dxf>
    <dxf>
      <fill>
        <patternFill>
          <fgColor indexed="64"/>
          <bgColor indexed="9"/>
        </patternFill>
      </fill>
    </dxf>
    <dxf>
      <fill>
        <patternFill>
          <fgColor indexed="64"/>
          <bgColor indexed="9"/>
        </patternFill>
      </fill>
    </dxf>
    <dxf>
      <fill>
        <patternFill>
          <bgColor theme="0"/>
        </patternFill>
      </fill>
    </dxf>
    <dxf>
      <font>
        <color theme="0"/>
      </font>
    </dxf>
    <dxf>
      <fill>
        <patternFill>
          <fgColor indexed="64"/>
          <bgColor indexed="9"/>
        </patternFill>
      </fill>
    </dxf>
    <dxf>
      <fill>
        <patternFill>
          <bgColor theme="0"/>
        </patternFill>
      </fill>
    </dxf>
    <dxf>
      <font>
        <color theme="0"/>
      </font>
    </dxf>
    <dxf>
      <fill>
        <patternFill>
          <fgColor indexed="64"/>
          <bgColor indexed="9"/>
        </patternFill>
      </fill>
    </dxf>
    <dxf>
      <fill>
        <patternFill>
          <fgColor indexed="64"/>
          <bgColor indexed="9"/>
        </patternFill>
      </fill>
    </dxf>
    <dxf>
      <fill>
        <patternFill>
          <fgColor indexed="64"/>
          <bgColor indexed="9"/>
        </patternFill>
      </fill>
    </dxf>
    <dxf>
      <fill>
        <patternFill>
          <fgColor indexed="64"/>
          <bgColor indexed="9"/>
        </patternFill>
      </fill>
    </dxf>
    <dxf>
      <fill>
        <patternFill>
          <fgColor indexed="64"/>
          <bgColor indexed="9"/>
        </patternFill>
      </fill>
    </dxf>
    <dxf>
      <fill>
        <patternFill>
          <fgColor indexed="64"/>
          <bgColor indexed="9"/>
        </patternFill>
      </fill>
    </dxf>
    <dxf>
      <fill>
        <patternFill>
          <fgColor indexed="64"/>
          <bgColor indexed="9"/>
        </patternFill>
      </fill>
    </dxf>
    <dxf>
      <fill>
        <patternFill>
          <fgColor indexed="64"/>
          <bgColor indexed="9"/>
        </patternFill>
      </fill>
    </dxf>
    <dxf>
      <fill>
        <patternFill>
          <fgColor indexed="64"/>
          <bgColor indexed="9"/>
        </patternFill>
      </fill>
    </dxf>
    <dxf>
      <fill>
        <patternFill>
          <fgColor indexed="64"/>
          <bgColor indexed="9"/>
        </patternFill>
      </fill>
    </dxf>
    <dxf>
      <fill>
        <patternFill>
          <bgColor theme="0"/>
        </patternFill>
      </fill>
    </dxf>
    <dxf>
      <font>
        <color theme="0"/>
      </font>
    </dxf>
    <dxf>
      <fill>
        <patternFill>
          <bgColor theme="0"/>
        </patternFill>
      </fill>
    </dxf>
    <dxf>
      <font>
        <color theme="0"/>
      </font>
    </dxf>
    <dxf>
      <fill>
        <patternFill>
          <fgColor indexed="64"/>
          <bgColor indexed="9"/>
        </patternFill>
      </fill>
    </dxf>
    <dxf>
      <fill>
        <gradientFill type="path" left="0.5" right="0.5" top="0.5" bottom="0.5">
          <stop position="0">
            <color theme="0"/>
          </stop>
          <stop position="1">
            <color rgb="FFFF6600"/>
          </stop>
        </gradientFill>
      </fill>
      <border/>
    </dxf>
    <dxf>
      <font>
        <color theme="0"/>
      </font>
      <border/>
    </dxf>
    <dxf>
      <fill>
        <gradientFill type="path" left="0.5" right="0.5" top="0.5" bottom="0.5">
          <stop position="0">
            <color theme="0"/>
          </stop>
          <stop position="1">
            <color rgb="FF00FF00"/>
          </stop>
        </gradientFill>
      </fill>
      <border/>
    </dxf>
    <dxf>
      <fill>
        <gradientFill type="path" left="0.5" right="0.5" top="0.5" bottom="0.5">
          <stop position="0">
            <color theme="0"/>
          </stop>
          <stop position="1">
            <color theme="9" tint="-0.2509700059890747"/>
          </stop>
        </gradientFill>
      </fill>
      <border/>
    </dxf>
    <dxf>
      <fill>
        <gradientFill type="path" left="0.5" right="0.5" top="0.5" bottom="0.5">
          <stop position="0">
            <color theme="0"/>
          </stop>
          <stop position="1">
            <color theme="8" tint="-0.2509700059890747"/>
          </stop>
        </gradient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57150</xdr:rowOff>
    </xdr:from>
    <xdr:to>
      <xdr:col>1</xdr:col>
      <xdr:colOff>342900</xdr:colOff>
      <xdr:row>4</xdr:row>
      <xdr:rowOff>114300</xdr:rowOff>
    </xdr:to>
    <xdr:pic>
      <xdr:nvPicPr>
        <xdr:cNvPr id="1" name="Imagem 1"/>
        <xdr:cNvPicPr preferRelativeResize="1">
          <a:picLocks noChangeAspect="1"/>
        </xdr:cNvPicPr>
      </xdr:nvPicPr>
      <xdr:blipFill>
        <a:blip r:embed="rId1"/>
        <a:stretch>
          <a:fillRect/>
        </a:stretch>
      </xdr:blipFill>
      <xdr:spPr>
        <a:xfrm>
          <a:off x="257175" y="57150"/>
          <a:ext cx="809625" cy="704850"/>
        </a:xfrm>
        <a:prstGeom prst="rect">
          <a:avLst/>
        </a:prstGeom>
        <a:solidFill>
          <a:srgbClr val="FFFFFF"/>
        </a:solidFill>
        <a:ln w="9525" cmpd="sng">
          <a:noFill/>
        </a:ln>
      </xdr:spPr>
    </xdr:pic>
    <xdr:clientData/>
  </xdr:twoCellAnchor>
  <xdr:twoCellAnchor>
    <xdr:from>
      <xdr:col>12</xdr:col>
      <xdr:colOff>581025</xdr:colOff>
      <xdr:row>0</xdr:row>
      <xdr:rowOff>57150</xdr:rowOff>
    </xdr:from>
    <xdr:to>
      <xdr:col>14</xdr:col>
      <xdr:colOff>0</xdr:colOff>
      <xdr:row>4</xdr:row>
      <xdr:rowOff>133350</xdr:rowOff>
    </xdr:to>
    <xdr:pic>
      <xdr:nvPicPr>
        <xdr:cNvPr id="2" name="Imagem 2"/>
        <xdr:cNvPicPr preferRelativeResize="1">
          <a:picLocks noChangeAspect="1"/>
        </xdr:cNvPicPr>
      </xdr:nvPicPr>
      <xdr:blipFill>
        <a:blip r:embed="rId2"/>
        <a:stretch>
          <a:fillRect/>
        </a:stretch>
      </xdr:blipFill>
      <xdr:spPr>
        <a:xfrm>
          <a:off x="8124825" y="57150"/>
          <a:ext cx="638175" cy="7239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portal.inep.gov.br/enade" TargetMode="External" /><Relationship Id="rId2" Type="http://schemas.openxmlformats.org/officeDocument/2006/relationships/hyperlink" Target="http://www.planalto.gov.br/ccivil_03/_ato2004-2006/2004/lei/l10.861.htm" TargetMode="External" /><Relationship Id="rId3" Type="http://schemas.openxmlformats.org/officeDocument/2006/relationships/hyperlink" Target="http://meclegis.mec.gov.br/documento/view/id/17" TargetMode="External" /><Relationship Id="rId4" Type="http://schemas.openxmlformats.org/officeDocument/2006/relationships/hyperlink" Target="http://www.cga.ufg.br/pages/26682" TargetMode="External" /><Relationship Id="rId5" Type="http://schemas.openxmlformats.org/officeDocument/2006/relationships/hyperlink" Target="http://www.cga.ufg.br/" TargetMode="External" /><Relationship Id="rId6" Type="http://schemas.openxmlformats.org/officeDocument/2006/relationships/hyperlink" Target="http://www.prograd.ufg.br/" TargetMode="External" /><Relationship Id="rId7" Type="http://schemas.openxmlformats.org/officeDocument/2006/relationships/hyperlink" Target="http://www.ufg.br/page.php" TargetMode="External" /><Relationship Id="rId8" Type="http://schemas.openxmlformats.org/officeDocument/2006/relationships/hyperlink" Target="http://portal.mec.gov.br/index.php" TargetMode="External" /><Relationship Id="rId9" Type="http://schemas.openxmlformats.org/officeDocument/2006/relationships/hyperlink" Target="mailto:registrodediplomas.cga@ufg.br" TargetMode="External" /><Relationship Id="rId10" Type="http://schemas.openxmlformats.org/officeDocument/2006/relationships/hyperlink" Target="http://download.inep.gov.br/download/superior/2011/portaria_normativa_n40_12_dezembro_2007.pdf" TargetMode="External" /><Relationship Id="rId11" Type="http://schemas.openxmlformats.org/officeDocument/2006/relationships/hyperlink" Target="http://enadeies.inep.gov.br/enadeIes/consultarHistoricoEstudante/" TargetMode="External" /><Relationship Id="rId12" Type="http://schemas.openxmlformats.org/officeDocument/2006/relationships/hyperlink" Target="http://www.planalto.gov.br/ccivil_03/_ato2004-2006/2006/decreto/d5773.htm" TargetMode="External" /><Relationship Id="rId13" Type="http://schemas.openxmlformats.org/officeDocument/2006/relationships/hyperlink" Target="http://www.planalto.gov.br/ccivil_03/_ato2004-2006/2006/decreto/d5773.htm" TargetMode="External" /><Relationship Id="rId14" Type="http://schemas.openxmlformats.org/officeDocument/2006/relationships/hyperlink" Target="http://www.planalto.gov.br/ccivil_03/_ato2015-2018/2017/decreto/D9235.htm" TargetMode="External" /><Relationship Id="rId15" Type="http://schemas.openxmlformats.org/officeDocument/2006/relationships/hyperlink" Target="http://meclegis.mec.gov.br/documento/view/id/16" TargetMode="External" /><Relationship Id="rId16" Type="http://schemas.openxmlformats.org/officeDocument/2006/relationships/hyperlink" Target="http://download.inep.gov.br/download/superior/condicoesdeensino/Portaria_N_4_de_5_de_agosto_2008.pdf" TargetMode="External" /><Relationship Id="rId17" Type="http://schemas.openxmlformats.org/officeDocument/2006/relationships/hyperlink" Target="http://meclegis.mec.gov.br/documento/view/id/17" TargetMode="External" /><Relationship Id="rId18" Type="http://schemas.openxmlformats.org/officeDocument/2006/relationships/hyperlink" Target="http://download.inep.gov.br/download/superior/2011/portaria_normativa_n40_12_dezembro_2007.pdf" TargetMode="External" /><Relationship Id="rId19" Type="http://schemas.openxmlformats.org/officeDocument/2006/relationships/hyperlink" Target="http://www.angrad.org.br/_resources/files/_modules/files/files_677_tn_20171215170956dc72.pdf" TargetMode="External" /><Relationship Id="rId20" Type="http://schemas.openxmlformats.org/officeDocument/2006/relationships/hyperlink" Target="http://www.ufac.br/cpa/menu/portarias/portarias-normativas/portaria-2-051-mec-de-09-de-julho-de-2004.pdf" TargetMode="External" /><Relationship Id="rId21" Type="http://schemas.openxmlformats.org/officeDocument/2006/relationships/hyperlink" Target="http://portal.inep.gov.br/web/guest/enade/legislacao-2004" TargetMode="External" /><Relationship Id="rId22" Type="http://schemas.openxmlformats.org/officeDocument/2006/relationships/hyperlink" Target="http://download.inep.gov.br/educacao_superior/enade/legislacao/2015/portaria_n3_06032015_enade_2015.pdf" TargetMode="External" /><Relationship Id="rId23" Type="http://schemas.openxmlformats.org/officeDocument/2006/relationships/hyperlink" Target="http://download.inep.gov.br/educacao_superior/enade/legislacao/2014/portaria_normativa_mec_n8_08052014_enade2014.pdf" TargetMode="External" /><Relationship Id="rId24" Type="http://schemas.openxmlformats.org/officeDocument/2006/relationships/hyperlink" Target="http://download.inep.gov.br/educacao_superior/enade/legislacao/2013/portaria_normativa_n6_27032013.pdf" TargetMode="External" /><Relationship Id="rId25" Type="http://schemas.openxmlformats.org/officeDocument/2006/relationships/hyperlink" Target="http://download.inep.gov.br/educacao_superior/enade/legislacao/2012/portaria_normativa_n6_14032012.pdf" TargetMode="External" /><Relationship Id="rId26" Type="http://schemas.openxmlformats.org/officeDocument/2006/relationships/hyperlink" Target="http://download.inep.gov.br/download/enade/2011/portaria_normativa_8.pdf" TargetMode="External" /><Relationship Id="rId27" Type="http://schemas.openxmlformats.org/officeDocument/2006/relationships/hyperlink" Target="http://download.inep.gov.br/download/enade/2010/portaria_normativa_5_22_fev_2010.pdf" TargetMode="External" /><Relationship Id="rId28" Type="http://schemas.openxmlformats.org/officeDocument/2006/relationships/hyperlink" Target="http://download.inep.gov.br/download/enade/2009/Enade_1.pdf" TargetMode="External" /><Relationship Id="rId29" Type="http://schemas.openxmlformats.org/officeDocument/2006/relationships/hyperlink" Target="http://download.inep.gov.br/download/superior/enade/PORTARIA_NORMATIVA_3_ALTERACOES_2SETEMBRO.pdf" TargetMode="External" /><Relationship Id="rId30" Type="http://schemas.openxmlformats.org/officeDocument/2006/relationships/hyperlink" Target="http://download.inep.gov.br/download/imprensa/2007/Port_050307.pdf" TargetMode="External" /><Relationship Id="rId31" Type="http://schemas.openxmlformats.org/officeDocument/2006/relationships/hyperlink" Target="http://download.inep.gov.br/download/enade/2006/port_603.pdf" TargetMode="External" /><Relationship Id="rId32" Type="http://schemas.openxmlformats.org/officeDocument/2006/relationships/hyperlink" Target="http://download.inep.gov.br/download/superior/enade/portaria_2205.pdf" TargetMode="External" /><Relationship Id="rId33" Type="http://schemas.openxmlformats.org/officeDocument/2006/relationships/hyperlink" Target="http://portal.inep.gov.br/web/guest/enade/legislacao-2004" TargetMode="External" /><Relationship Id="rId34" Type="http://schemas.openxmlformats.org/officeDocument/2006/relationships/hyperlink" Target="http://download.inep.gov.br/educacao_superior/enade/legislacao/2016/portaria_normativa_n05_de_09032016.pdf" TargetMode="External" /><Relationship Id="rId35" Type="http://schemas.openxmlformats.org/officeDocument/2006/relationships/hyperlink" Target="http://portal.inep.gov.br/web/guest/enade/legislacao-2004" TargetMode="External" /><Relationship Id="rId36" Type="http://schemas.openxmlformats.org/officeDocument/2006/relationships/hyperlink" Target="http://portal.inep.gov.br/web/guest/enade/legislacao-2004" TargetMode="External" /><Relationship Id="rId37" Type="http://schemas.openxmlformats.org/officeDocument/2006/relationships/hyperlink" Target="http://download.inep.gov.br/educacao_superior/enade/legislacao/2015/portaria_n3_06032015_enade_2015.pdf" TargetMode="External" /><Relationship Id="rId38" Type="http://schemas.openxmlformats.org/officeDocument/2006/relationships/hyperlink" Target="http://download.inep.gov.br/educacao_superior/enade/legislacao/2014/portaria_normativa_mec_n8_08052014_enade2014.pdf" TargetMode="External" /><Relationship Id="rId39" Type="http://schemas.openxmlformats.org/officeDocument/2006/relationships/hyperlink" Target="http://download.inep.gov.br/educacao_superior/enade/legislacao/2013/portaria_normativa_n6_27032013.pdf" TargetMode="External" /><Relationship Id="rId40" Type="http://schemas.openxmlformats.org/officeDocument/2006/relationships/hyperlink" Target="http://download.inep.gov.br/educacao_superior/enade/legislacao/2012/portaria_normativa_n6_14032012.pdf" TargetMode="External" /><Relationship Id="rId41" Type="http://schemas.openxmlformats.org/officeDocument/2006/relationships/hyperlink" Target="http://download.inep.gov.br/download/enade/2011/portaria_normativa_8.pdf" TargetMode="External" /><Relationship Id="rId42" Type="http://schemas.openxmlformats.org/officeDocument/2006/relationships/hyperlink" Target="http://download.inep.gov.br/download/enade/2010/portaria_normativa_5_22_fev_2010.pdf" TargetMode="External" /><Relationship Id="rId43" Type="http://schemas.openxmlformats.org/officeDocument/2006/relationships/hyperlink" Target="http://download.inep.gov.br/download/enade/2009/Enade_1.pdf" TargetMode="External" /><Relationship Id="rId44" Type="http://schemas.openxmlformats.org/officeDocument/2006/relationships/hyperlink" Target="http://download.inep.gov.br/download/superior/enade/PORTARIA_NORMATIVA_3_ALTERACOES_2SETEMBRO.pdf" TargetMode="External" /><Relationship Id="rId45" Type="http://schemas.openxmlformats.org/officeDocument/2006/relationships/hyperlink" Target="http://download.inep.gov.br/download/imprensa/2007/Port_050307.pdf" TargetMode="External" /><Relationship Id="rId46" Type="http://schemas.openxmlformats.org/officeDocument/2006/relationships/hyperlink" Target="http://download.inep.gov.br/download/enade/2006/port_603.pdf" TargetMode="External" /><Relationship Id="rId47" Type="http://schemas.openxmlformats.org/officeDocument/2006/relationships/hyperlink" Target="http://download.inep.gov.br/download/superior/enade/portaria_2205.pdf" TargetMode="External" /><Relationship Id="rId48" Type="http://schemas.openxmlformats.org/officeDocument/2006/relationships/hyperlink" Target="http://portal.inep.gov.br/web/guest/enade/legislacao-2004" TargetMode="External" /><Relationship Id="rId49" Type="http://schemas.openxmlformats.org/officeDocument/2006/relationships/hyperlink" Target="http://download.inep.gov.br/educacao_superior/enade/legislacao/2016/portaria_normativa_n05_de_09032016.pdf" TargetMode="External" /><Relationship Id="rId50" Type="http://schemas.openxmlformats.org/officeDocument/2006/relationships/hyperlink" Target="http://portal.inep.gov.br/web/guest/enade/legislacao-2004" TargetMode="External" /><Relationship Id="rId51" Type="http://schemas.openxmlformats.org/officeDocument/2006/relationships/comments" Target="../comments2.xml" /><Relationship Id="rId52" Type="http://schemas.openxmlformats.org/officeDocument/2006/relationships/vmlDrawing" Target="../drawings/vmlDrawing1.vml" /><Relationship Id="rId53" Type="http://schemas.openxmlformats.org/officeDocument/2006/relationships/drawing" Target="../drawings/drawing1.xml" /><Relationship Id="rId5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205"/>
  <sheetViews>
    <sheetView showGridLines="0" zoomScalePageLayoutView="0" workbookViewId="0" topLeftCell="A1">
      <pane ySplit="2" topLeftCell="A3" activePane="bottomLeft" state="frozen"/>
      <selection pane="topLeft" activeCell="A1" sqref="A1"/>
      <selection pane="bottomLeft" activeCell="Z86" sqref="Z86"/>
    </sheetView>
  </sheetViews>
  <sheetFormatPr defaultColWidth="9.140625" defaultRowHeight="15"/>
  <cols>
    <col min="1" max="7" width="6.7109375" style="1" customWidth="1"/>
    <col min="8" max="8" width="13.57421875" style="1" customWidth="1"/>
    <col min="9" max="14" width="4.421875" style="1" bestFit="1" customWidth="1"/>
    <col min="15" max="15" width="8.140625" style="1" bestFit="1" customWidth="1"/>
    <col min="16" max="16" width="7.140625" style="1" bestFit="1" customWidth="1"/>
    <col min="17" max="17" width="4.421875" style="1" bestFit="1" customWidth="1"/>
    <col min="18" max="18" width="8.140625" style="1" bestFit="1" customWidth="1"/>
    <col min="19" max="19" width="7.140625" style="1" bestFit="1" customWidth="1"/>
    <col min="20" max="20" width="4.421875" style="1" bestFit="1" customWidth="1"/>
    <col min="21" max="21" width="8.140625" style="1" bestFit="1" customWidth="1"/>
    <col min="22" max="22" width="7.140625" style="118" bestFit="1" customWidth="1"/>
    <col min="23" max="23" width="4.421875" style="1" bestFit="1" customWidth="1"/>
    <col min="24" max="24" width="8.140625" style="173" bestFit="1" customWidth="1"/>
    <col min="25" max="25" width="7.57421875" style="542" bestFit="1" customWidth="1"/>
    <col min="26" max="26" width="5.7109375" style="173" bestFit="1" customWidth="1"/>
    <col min="27" max="16384" width="9.140625" style="1" customWidth="1"/>
  </cols>
  <sheetData>
    <row r="1" spans="1:34" ht="15" customHeight="1">
      <c r="A1" s="281" t="s">
        <v>208</v>
      </c>
      <c r="B1" s="282"/>
      <c r="C1" s="282"/>
      <c r="D1" s="283"/>
      <c r="E1" s="287" t="s">
        <v>8</v>
      </c>
      <c r="F1" s="287"/>
      <c r="G1" s="287"/>
      <c r="H1" s="287"/>
      <c r="I1" s="259" t="s">
        <v>9</v>
      </c>
      <c r="J1" s="260"/>
      <c r="K1" s="260"/>
      <c r="L1" s="260"/>
      <c r="M1" s="260"/>
      <c r="N1" s="260"/>
      <c r="O1" s="260"/>
      <c r="P1" s="260"/>
      <c r="Q1" s="260"/>
      <c r="R1" s="260"/>
      <c r="S1" s="260"/>
      <c r="T1" s="260"/>
      <c r="U1" s="260"/>
      <c r="V1" s="260"/>
      <c r="W1" s="168"/>
      <c r="X1" s="172"/>
      <c r="Y1" s="541"/>
      <c r="Z1" s="172"/>
      <c r="AA1" s="168"/>
      <c r="AB1" s="168"/>
      <c r="AC1" s="168"/>
      <c r="AD1" s="168"/>
      <c r="AE1" s="168"/>
      <c r="AF1" s="168"/>
      <c r="AG1" s="168"/>
      <c r="AH1" s="168"/>
    </row>
    <row r="2" spans="1:34" ht="11.25">
      <c r="A2" s="284"/>
      <c r="B2" s="285"/>
      <c r="C2" s="285"/>
      <c r="D2" s="286"/>
      <c r="E2" s="287"/>
      <c r="F2" s="287"/>
      <c r="G2" s="287"/>
      <c r="H2" s="287"/>
      <c r="I2" s="104">
        <v>2004</v>
      </c>
      <c r="J2" s="105">
        <v>2005</v>
      </c>
      <c r="K2" s="106">
        <v>2006</v>
      </c>
      <c r="L2" s="107">
        <v>2007</v>
      </c>
      <c r="M2" s="108">
        <v>2008</v>
      </c>
      <c r="N2" s="109">
        <v>2009</v>
      </c>
      <c r="O2" s="110">
        <v>2010</v>
      </c>
      <c r="P2" s="111">
        <v>2011</v>
      </c>
      <c r="Q2" s="112">
        <v>2012</v>
      </c>
      <c r="R2" s="113">
        <v>2013</v>
      </c>
      <c r="S2" s="114">
        <v>2014</v>
      </c>
      <c r="T2" s="115">
        <v>2015</v>
      </c>
      <c r="U2" s="116">
        <v>2016</v>
      </c>
      <c r="V2" s="117">
        <v>2017</v>
      </c>
      <c r="W2" s="115">
        <v>2018</v>
      </c>
      <c r="X2" s="170">
        <v>2019</v>
      </c>
      <c r="Y2" s="540">
        <v>2020</v>
      </c>
      <c r="Z2" s="244">
        <v>2021</v>
      </c>
      <c r="AA2" s="168"/>
      <c r="AB2" s="168"/>
      <c r="AC2" s="168"/>
      <c r="AD2" s="168"/>
      <c r="AE2" s="168"/>
      <c r="AF2" s="168"/>
      <c r="AG2" s="168"/>
      <c r="AH2" s="168"/>
    </row>
    <row r="3" spans="1:34" ht="11.25">
      <c r="A3" s="257" t="s">
        <v>10</v>
      </c>
      <c r="B3" s="257"/>
      <c r="C3" s="257"/>
      <c r="D3" s="257"/>
      <c r="E3" s="262"/>
      <c r="F3" s="262"/>
      <c r="G3" s="262"/>
      <c r="H3" s="262"/>
      <c r="I3" s="2">
        <v>2004</v>
      </c>
      <c r="J3" s="264"/>
      <c r="K3" s="25"/>
      <c r="L3" s="3">
        <v>2007</v>
      </c>
      <c r="M3" s="69"/>
      <c r="N3" s="25"/>
      <c r="O3" s="4">
        <v>2010</v>
      </c>
      <c r="P3" s="268"/>
      <c r="Q3" s="264"/>
      <c r="R3" s="27">
        <v>2013</v>
      </c>
      <c r="S3" s="69"/>
      <c r="T3" s="69"/>
      <c r="U3" s="122">
        <v>2016</v>
      </c>
      <c r="V3" s="84"/>
      <c r="W3" s="69"/>
      <c r="X3" s="169">
        <v>2019</v>
      </c>
      <c r="Y3" s="541"/>
      <c r="Z3" s="172"/>
      <c r="AA3" s="168"/>
      <c r="AB3" s="168"/>
      <c r="AC3" s="168"/>
      <c r="AD3" s="168"/>
      <c r="AE3" s="168"/>
      <c r="AF3" s="168"/>
      <c r="AG3" s="168"/>
      <c r="AH3" s="168"/>
    </row>
    <row r="4" spans="1:34" ht="11.25">
      <c r="A4" s="257" t="s">
        <v>39</v>
      </c>
      <c r="B4" s="257"/>
      <c r="C4" s="257"/>
      <c r="D4" s="257"/>
      <c r="E4" s="262"/>
      <c r="F4" s="262"/>
      <c r="G4" s="262"/>
      <c r="H4" s="276"/>
      <c r="I4" s="5"/>
      <c r="J4" s="265"/>
      <c r="K4" s="63">
        <v>2006</v>
      </c>
      <c r="L4" s="3">
        <v>2007</v>
      </c>
      <c r="M4" s="16"/>
      <c r="N4" s="26"/>
      <c r="O4" s="4">
        <v>2010</v>
      </c>
      <c r="P4" s="269"/>
      <c r="Q4" s="265"/>
      <c r="R4" s="27">
        <v>2013</v>
      </c>
      <c r="S4" s="16"/>
      <c r="T4" s="16"/>
      <c r="U4" s="123">
        <v>2016</v>
      </c>
      <c r="V4" s="83"/>
      <c r="W4" s="16"/>
      <c r="X4" s="169">
        <v>2019</v>
      </c>
      <c r="Y4" s="541"/>
      <c r="Z4" s="172"/>
      <c r="AA4" s="168"/>
      <c r="AB4" s="168"/>
      <c r="AC4" s="168"/>
      <c r="AD4" s="168"/>
      <c r="AE4" s="168"/>
      <c r="AF4" s="168"/>
      <c r="AG4" s="168"/>
      <c r="AH4" s="168"/>
    </row>
    <row r="5" spans="1:34" ht="11.25">
      <c r="A5" s="257" t="s">
        <v>11</v>
      </c>
      <c r="B5" s="257"/>
      <c r="C5" s="257"/>
      <c r="D5" s="257"/>
      <c r="E5" s="262"/>
      <c r="F5" s="262"/>
      <c r="G5" s="262"/>
      <c r="H5" s="262"/>
      <c r="I5" s="2">
        <v>2004</v>
      </c>
      <c r="J5" s="265"/>
      <c r="K5" s="266"/>
      <c r="L5" s="3">
        <v>2007</v>
      </c>
      <c r="M5" s="16"/>
      <c r="N5" s="26"/>
      <c r="O5" s="4" t="s">
        <v>79</v>
      </c>
      <c r="P5" s="8" t="s">
        <v>85</v>
      </c>
      <c r="Q5" s="16"/>
      <c r="R5" s="27" t="s">
        <v>239</v>
      </c>
      <c r="S5" s="64" t="s">
        <v>240</v>
      </c>
      <c r="T5" s="15"/>
      <c r="U5" s="123" t="s">
        <v>269</v>
      </c>
      <c r="V5" s="124" t="s">
        <v>400</v>
      </c>
      <c r="W5" s="15"/>
      <c r="X5" s="169" t="s">
        <v>548</v>
      </c>
      <c r="Y5" s="540" t="s">
        <v>620</v>
      </c>
      <c r="Z5" s="245">
        <v>2021</v>
      </c>
      <c r="AA5" s="168"/>
      <c r="AB5" s="168"/>
      <c r="AC5" s="168"/>
      <c r="AD5" s="168"/>
      <c r="AE5" s="168"/>
      <c r="AF5" s="168"/>
      <c r="AG5" s="168"/>
      <c r="AH5" s="168"/>
    </row>
    <row r="6" spans="1:34" ht="11.25">
      <c r="A6" s="257" t="s">
        <v>12</v>
      </c>
      <c r="B6" s="257"/>
      <c r="C6" s="257"/>
      <c r="D6" s="257"/>
      <c r="E6" s="262"/>
      <c r="F6" s="262"/>
      <c r="G6" s="262"/>
      <c r="H6" s="262"/>
      <c r="I6" s="2">
        <v>2004</v>
      </c>
      <c r="J6" s="265"/>
      <c r="K6" s="266"/>
      <c r="L6" s="3">
        <v>2007</v>
      </c>
      <c r="M6" s="16"/>
      <c r="N6" s="26"/>
      <c r="O6" s="4">
        <v>2010</v>
      </c>
      <c r="P6" s="16"/>
      <c r="Q6" s="16"/>
      <c r="R6" s="27">
        <v>2013</v>
      </c>
      <c r="S6" s="69"/>
      <c r="T6" s="16"/>
      <c r="U6" s="123">
        <v>2016</v>
      </c>
      <c r="V6" s="83"/>
      <c r="W6" s="16"/>
      <c r="X6" s="169">
        <v>2019</v>
      </c>
      <c r="Y6" s="541"/>
      <c r="Z6" s="172"/>
      <c r="AA6" s="168"/>
      <c r="AB6" s="168"/>
      <c r="AC6" s="168"/>
      <c r="AD6" s="168"/>
      <c r="AE6" s="168"/>
      <c r="AF6" s="168"/>
      <c r="AG6" s="168"/>
      <c r="AH6" s="168"/>
    </row>
    <row r="7" spans="1:34" ht="11.25">
      <c r="A7" s="257" t="s">
        <v>13</v>
      </c>
      <c r="B7" s="257"/>
      <c r="C7" s="257"/>
      <c r="D7" s="257"/>
      <c r="E7" s="262"/>
      <c r="F7" s="262"/>
      <c r="G7" s="262"/>
      <c r="H7" s="262"/>
      <c r="I7" s="2">
        <v>2004</v>
      </c>
      <c r="J7" s="265"/>
      <c r="K7" s="266"/>
      <c r="L7" s="3">
        <v>2007</v>
      </c>
      <c r="M7" s="16"/>
      <c r="N7" s="26"/>
      <c r="O7" s="4">
        <v>2010</v>
      </c>
      <c r="P7" s="16"/>
      <c r="Q7" s="16"/>
      <c r="R7" s="27">
        <v>2013</v>
      </c>
      <c r="S7" s="16"/>
      <c r="T7" s="16"/>
      <c r="U7" s="123">
        <v>2016</v>
      </c>
      <c r="V7" s="83"/>
      <c r="W7" s="16"/>
      <c r="X7" s="169">
        <v>2019</v>
      </c>
      <c r="Y7" s="541"/>
      <c r="Z7" s="172"/>
      <c r="AA7" s="168"/>
      <c r="AB7" s="168"/>
      <c r="AC7" s="168"/>
      <c r="AD7" s="168"/>
      <c r="AE7" s="168"/>
      <c r="AF7" s="168"/>
      <c r="AG7" s="168"/>
      <c r="AH7" s="168"/>
    </row>
    <row r="8" spans="1:34" ht="11.25">
      <c r="A8" s="257" t="s">
        <v>14</v>
      </c>
      <c r="B8" s="257"/>
      <c r="C8" s="257"/>
      <c r="D8" s="257"/>
      <c r="E8" s="262"/>
      <c r="F8" s="262"/>
      <c r="G8" s="262"/>
      <c r="H8" s="262"/>
      <c r="I8" s="2">
        <v>2004</v>
      </c>
      <c r="J8" s="265"/>
      <c r="K8" s="266"/>
      <c r="L8" s="3">
        <v>2007</v>
      </c>
      <c r="M8" s="16"/>
      <c r="N8" s="26"/>
      <c r="O8" s="4">
        <v>2010</v>
      </c>
      <c r="P8" s="16"/>
      <c r="Q8" s="16"/>
      <c r="R8" s="27">
        <v>2013</v>
      </c>
      <c r="S8" s="16"/>
      <c r="T8" s="16"/>
      <c r="U8" s="123">
        <v>2016</v>
      </c>
      <c r="V8" s="83"/>
      <c r="W8" s="16"/>
      <c r="X8" s="169">
        <v>2019</v>
      </c>
      <c r="Y8" s="541"/>
      <c r="Z8" s="172"/>
      <c r="AA8" s="168"/>
      <c r="AB8" s="168"/>
      <c r="AC8" s="168"/>
      <c r="AD8" s="168"/>
      <c r="AE8" s="168"/>
      <c r="AF8" s="168"/>
      <c r="AG8" s="168"/>
      <c r="AH8" s="168"/>
    </row>
    <row r="9" spans="1:34" ht="11.25">
      <c r="A9" s="257" t="s">
        <v>15</v>
      </c>
      <c r="B9" s="257"/>
      <c r="C9" s="257"/>
      <c r="D9" s="257"/>
      <c r="E9" s="262"/>
      <c r="F9" s="262"/>
      <c r="G9" s="262"/>
      <c r="H9" s="262"/>
      <c r="I9" s="2">
        <v>2004</v>
      </c>
      <c r="J9" s="265"/>
      <c r="K9" s="266"/>
      <c r="L9" s="3">
        <v>2007</v>
      </c>
      <c r="M9" s="16"/>
      <c r="N9" s="26"/>
      <c r="O9" s="4">
        <v>2010</v>
      </c>
      <c r="P9" s="16"/>
      <c r="Q9" s="16"/>
      <c r="R9" s="27">
        <v>2013</v>
      </c>
      <c r="S9" s="16"/>
      <c r="T9" s="16"/>
      <c r="U9" s="123">
        <v>2016</v>
      </c>
      <c r="V9" s="83"/>
      <c r="W9" s="16"/>
      <c r="X9" s="169">
        <v>2019</v>
      </c>
      <c r="Y9" s="541"/>
      <c r="Z9" s="172"/>
      <c r="AA9" s="168"/>
      <c r="AB9" s="168"/>
      <c r="AC9" s="168"/>
      <c r="AD9" s="168"/>
      <c r="AE9" s="168"/>
      <c r="AF9" s="168"/>
      <c r="AG9" s="168"/>
      <c r="AH9" s="168"/>
    </row>
    <row r="10" spans="1:34" ht="11.25">
      <c r="A10" s="257" t="s">
        <v>16</v>
      </c>
      <c r="B10" s="257"/>
      <c r="C10" s="257"/>
      <c r="D10" s="257"/>
      <c r="E10" s="262"/>
      <c r="F10" s="262"/>
      <c r="G10" s="262"/>
      <c r="H10" s="262"/>
      <c r="I10" s="2">
        <v>2004</v>
      </c>
      <c r="J10" s="265"/>
      <c r="K10" s="266"/>
      <c r="L10" s="3">
        <v>2007</v>
      </c>
      <c r="M10" s="16"/>
      <c r="N10" s="26"/>
      <c r="O10" s="4">
        <v>2010</v>
      </c>
      <c r="P10" s="16"/>
      <c r="Q10" s="16"/>
      <c r="R10" s="27">
        <v>2013</v>
      </c>
      <c r="S10" s="16"/>
      <c r="T10" s="16"/>
      <c r="U10" s="123">
        <v>2016</v>
      </c>
      <c r="V10" s="83"/>
      <c r="W10" s="16"/>
      <c r="X10" s="169">
        <v>2019</v>
      </c>
      <c r="Y10" s="541"/>
      <c r="Z10" s="172"/>
      <c r="AA10" s="168"/>
      <c r="AB10" s="168"/>
      <c r="AC10" s="168"/>
      <c r="AD10" s="168"/>
      <c r="AE10" s="168"/>
      <c r="AF10" s="168"/>
      <c r="AG10" s="168"/>
      <c r="AH10" s="168"/>
    </row>
    <row r="11" spans="1:34" ht="11.25">
      <c r="A11" s="257" t="s">
        <v>17</v>
      </c>
      <c r="B11" s="257"/>
      <c r="C11" s="257"/>
      <c r="D11" s="257"/>
      <c r="E11" s="262"/>
      <c r="F11" s="262"/>
      <c r="G11" s="262"/>
      <c r="H11" s="262"/>
      <c r="I11" s="2">
        <v>2004</v>
      </c>
      <c r="J11" s="265"/>
      <c r="K11" s="266"/>
      <c r="L11" s="3">
        <v>2007</v>
      </c>
      <c r="M11" s="16"/>
      <c r="N11" s="26"/>
      <c r="O11" s="4">
        <v>2010</v>
      </c>
      <c r="P11" s="16"/>
      <c r="Q11" s="16"/>
      <c r="R11" s="27">
        <v>2013</v>
      </c>
      <c r="S11" s="16"/>
      <c r="T11" s="16"/>
      <c r="U11" s="123">
        <v>2016</v>
      </c>
      <c r="V11" s="83"/>
      <c r="W11" s="16"/>
      <c r="X11" s="169">
        <v>2019</v>
      </c>
      <c r="Y11" s="541"/>
      <c r="Z11" s="172"/>
      <c r="AA11" s="168"/>
      <c r="AB11" s="168"/>
      <c r="AC11" s="168"/>
      <c r="AD11" s="168"/>
      <c r="AE11" s="168"/>
      <c r="AF11" s="168"/>
      <c r="AG11" s="168"/>
      <c r="AH11" s="168"/>
    </row>
    <row r="12" spans="1:34" ht="11.25">
      <c r="A12" s="257" t="s">
        <v>18</v>
      </c>
      <c r="B12" s="257"/>
      <c r="C12" s="257"/>
      <c r="D12" s="257"/>
      <c r="E12" s="262"/>
      <c r="F12" s="262"/>
      <c r="G12" s="262"/>
      <c r="H12" s="262"/>
      <c r="I12" s="2">
        <v>2004</v>
      </c>
      <c r="J12" s="265"/>
      <c r="K12" s="266"/>
      <c r="L12" s="3">
        <v>2007</v>
      </c>
      <c r="M12" s="16"/>
      <c r="N12" s="26"/>
      <c r="O12" s="4">
        <v>2010</v>
      </c>
      <c r="P12" s="16"/>
      <c r="Q12" s="16"/>
      <c r="R12" s="27">
        <v>2013</v>
      </c>
      <c r="S12" s="16"/>
      <c r="T12" s="16"/>
      <c r="U12" s="123">
        <v>2016</v>
      </c>
      <c r="V12" s="83"/>
      <c r="W12" s="16"/>
      <c r="X12" s="169">
        <v>2019</v>
      </c>
      <c r="Y12" s="541"/>
      <c r="Z12" s="172"/>
      <c r="AA12" s="168"/>
      <c r="AB12" s="168"/>
      <c r="AC12" s="168"/>
      <c r="AD12" s="168"/>
      <c r="AE12" s="168"/>
      <c r="AF12" s="168"/>
      <c r="AG12" s="168"/>
      <c r="AH12" s="168"/>
    </row>
    <row r="13" spans="1:34" ht="11.25">
      <c r="A13" s="257" t="s">
        <v>19</v>
      </c>
      <c r="B13" s="257"/>
      <c r="C13" s="257"/>
      <c r="D13" s="257"/>
      <c r="E13" s="262"/>
      <c r="F13" s="262"/>
      <c r="G13" s="262"/>
      <c r="H13" s="262"/>
      <c r="I13" s="2">
        <v>2004</v>
      </c>
      <c r="J13" s="265"/>
      <c r="K13" s="266"/>
      <c r="L13" s="3">
        <v>2007</v>
      </c>
      <c r="M13" s="16"/>
      <c r="N13" s="26"/>
      <c r="O13" s="4">
        <v>2010</v>
      </c>
      <c r="P13" s="16"/>
      <c r="Q13" s="16"/>
      <c r="R13" s="27">
        <v>2013</v>
      </c>
      <c r="S13" s="16"/>
      <c r="T13" s="16"/>
      <c r="U13" s="123">
        <v>2016</v>
      </c>
      <c r="V13" s="83"/>
      <c r="W13" s="16"/>
      <c r="X13" s="169">
        <v>2019</v>
      </c>
      <c r="Y13" s="541"/>
      <c r="Z13" s="172"/>
      <c r="AA13" s="168"/>
      <c r="AB13" s="168"/>
      <c r="AC13" s="168"/>
      <c r="AD13" s="168"/>
      <c r="AE13" s="168"/>
      <c r="AF13" s="168"/>
      <c r="AG13" s="168"/>
      <c r="AH13" s="168"/>
    </row>
    <row r="14" spans="1:34" ht="11.25">
      <c r="A14" s="257" t="s">
        <v>20</v>
      </c>
      <c r="B14" s="257"/>
      <c r="C14" s="257"/>
      <c r="D14" s="257"/>
      <c r="E14" s="262"/>
      <c r="F14" s="262"/>
      <c r="G14" s="262"/>
      <c r="H14" s="262"/>
      <c r="I14" s="2">
        <v>2004</v>
      </c>
      <c r="J14" s="265"/>
      <c r="K14" s="266"/>
      <c r="L14" s="3">
        <v>2007</v>
      </c>
      <c r="M14" s="16"/>
      <c r="N14" s="26"/>
      <c r="O14" s="4">
        <v>2010</v>
      </c>
      <c r="P14" s="16"/>
      <c r="Q14" s="16"/>
      <c r="R14" s="27">
        <v>2013</v>
      </c>
      <c r="S14" s="16"/>
      <c r="T14" s="16"/>
      <c r="U14" s="123">
        <v>2016</v>
      </c>
      <c r="V14" s="83"/>
      <c r="W14" s="183">
        <v>2018</v>
      </c>
      <c r="X14" s="172"/>
      <c r="Y14" s="541"/>
      <c r="Z14" s="172"/>
      <c r="AA14" s="168"/>
      <c r="AB14" s="168"/>
      <c r="AC14" s="168"/>
      <c r="AD14" s="168"/>
      <c r="AE14" s="168"/>
      <c r="AF14" s="168"/>
      <c r="AG14" s="168"/>
      <c r="AH14" s="168"/>
    </row>
    <row r="15" spans="1:34" ht="11.25">
      <c r="A15" s="257" t="s">
        <v>21</v>
      </c>
      <c r="B15" s="257"/>
      <c r="C15" s="257"/>
      <c r="D15" s="257"/>
      <c r="E15" s="262"/>
      <c r="F15" s="262"/>
      <c r="G15" s="262"/>
      <c r="H15" s="262"/>
      <c r="I15" s="2">
        <v>2004</v>
      </c>
      <c r="J15" s="265"/>
      <c r="K15" s="266"/>
      <c r="L15" s="3">
        <v>2007</v>
      </c>
      <c r="M15" s="16"/>
      <c r="N15" s="26"/>
      <c r="O15" s="4">
        <v>2010</v>
      </c>
      <c r="P15" s="16"/>
      <c r="Q15" s="16"/>
      <c r="R15" s="16"/>
      <c r="S15" s="16"/>
      <c r="T15" s="16"/>
      <c r="U15" s="16"/>
      <c r="V15" s="83"/>
      <c r="W15" s="16"/>
      <c r="X15" s="172"/>
      <c r="Y15" s="541"/>
      <c r="Z15" s="172"/>
      <c r="AA15" s="168"/>
      <c r="AB15" s="168"/>
      <c r="AC15" s="168"/>
      <c r="AD15" s="168"/>
      <c r="AE15" s="168"/>
      <c r="AF15" s="168"/>
      <c r="AG15" s="168"/>
      <c r="AH15" s="168"/>
    </row>
    <row r="16" spans="1:34" ht="11.25">
      <c r="A16" s="257" t="s">
        <v>22</v>
      </c>
      <c r="B16" s="257"/>
      <c r="C16" s="257"/>
      <c r="D16" s="257"/>
      <c r="E16" s="262"/>
      <c r="F16" s="262"/>
      <c r="G16" s="262"/>
      <c r="H16" s="262"/>
      <c r="I16" s="2">
        <v>2004</v>
      </c>
      <c r="J16" s="265"/>
      <c r="K16" s="266"/>
      <c r="L16" s="3">
        <v>2007</v>
      </c>
      <c r="M16" s="16"/>
      <c r="N16" s="26"/>
      <c r="O16" s="4">
        <v>2010</v>
      </c>
      <c r="P16" s="16"/>
      <c r="Q16" s="16"/>
      <c r="R16" s="27">
        <v>2013</v>
      </c>
      <c r="S16" s="16"/>
      <c r="T16" s="16"/>
      <c r="U16" s="123">
        <v>2016</v>
      </c>
      <c r="V16" s="83"/>
      <c r="W16" s="16"/>
      <c r="X16" s="169">
        <v>2019</v>
      </c>
      <c r="Y16" s="541"/>
      <c r="Z16" s="172"/>
      <c r="AA16" s="168"/>
      <c r="AB16" s="168"/>
      <c r="AC16" s="168"/>
      <c r="AD16" s="168"/>
      <c r="AE16" s="168"/>
      <c r="AF16" s="168"/>
      <c r="AG16" s="168"/>
      <c r="AH16" s="168"/>
    </row>
    <row r="17" spans="1:34" ht="11.25">
      <c r="A17" s="174"/>
      <c r="B17" s="69"/>
      <c r="C17" s="69"/>
      <c r="D17" s="25"/>
      <c r="E17" s="175" t="s">
        <v>81</v>
      </c>
      <c r="F17" s="176"/>
      <c r="G17" s="176"/>
      <c r="H17" s="177"/>
      <c r="I17" s="15"/>
      <c r="J17" s="16"/>
      <c r="K17" s="16"/>
      <c r="L17" s="3">
        <v>2007</v>
      </c>
      <c r="M17" s="16"/>
      <c r="N17" s="26"/>
      <c r="O17" s="4">
        <v>2010</v>
      </c>
      <c r="P17" s="16"/>
      <c r="Q17" s="16"/>
      <c r="R17" s="16"/>
      <c r="S17" s="16"/>
      <c r="T17" s="16"/>
      <c r="U17" s="16"/>
      <c r="V17" s="83"/>
      <c r="W17" s="16"/>
      <c r="X17" s="172"/>
      <c r="Y17" s="541"/>
      <c r="Z17" s="172"/>
      <c r="AA17" s="168"/>
      <c r="AB17" s="168"/>
      <c r="AC17" s="168"/>
      <c r="AD17" s="168"/>
      <c r="AE17" s="168"/>
      <c r="AF17" s="168"/>
      <c r="AG17" s="168"/>
      <c r="AH17" s="168"/>
    </row>
    <row r="18" spans="1:34" ht="11.25">
      <c r="A18" s="15"/>
      <c r="B18" s="16"/>
      <c r="C18" s="16"/>
      <c r="D18" s="26"/>
      <c r="E18" s="175" t="s">
        <v>210</v>
      </c>
      <c r="F18" s="176"/>
      <c r="G18" s="176"/>
      <c r="H18" s="177"/>
      <c r="I18" s="15"/>
      <c r="J18" s="16"/>
      <c r="K18" s="16"/>
      <c r="L18" s="69"/>
      <c r="M18" s="16"/>
      <c r="N18" s="26"/>
      <c r="O18" s="4">
        <v>2010</v>
      </c>
      <c r="P18" s="16"/>
      <c r="Q18" s="16"/>
      <c r="R18" s="27">
        <v>2013</v>
      </c>
      <c r="S18" s="16"/>
      <c r="T18" s="16"/>
      <c r="U18" s="123">
        <v>2016</v>
      </c>
      <c r="V18" s="83"/>
      <c r="W18" s="16"/>
      <c r="X18" s="169">
        <v>2019</v>
      </c>
      <c r="Y18" s="541"/>
      <c r="Z18" s="172"/>
      <c r="AA18" s="168"/>
      <c r="AB18" s="168"/>
      <c r="AC18" s="168"/>
      <c r="AD18" s="168"/>
      <c r="AE18" s="168"/>
      <c r="AF18" s="168"/>
      <c r="AG18" s="168"/>
      <c r="AH18" s="168"/>
    </row>
    <row r="19" spans="1:34" ht="11.25">
      <c r="A19" s="15"/>
      <c r="B19" s="16"/>
      <c r="C19" s="16"/>
      <c r="D19" s="26"/>
      <c r="E19" s="175" t="s">
        <v>395</v>
      </c>
      <c r="F19" s="176"/>
      <c r="G19" s="176"/>
      <c r="H19" s="177"/>
      <c r="I19" s="15"/>
      <c r="J19" s="16"/>
      <c r="K19" s="16"/>
      <c r="L19" s="16"/>
      <c r="M19" s="16"/>
      <c r="N19" s="16"/>
      <c r="O19" s="70"/>
      <c r="P19" s="16"/>
      <c r="Q19" s="16"/>
      <c r="R19" s="16"/>
      <c r="S19" s="16"/>
      <c r="T19" s="16"/>
      <c r="U19" s="123">
        <v>2016</v>
      </c>
      <c r="V19" s="83"/>
      <c r="W19" s="16"/>
      <c r="X19" s="169">
        <v>2019</v>
      </c>
      <c r="Y19" s="541"/>
      <c r="Z19" s="172"/>
      <c r="AA19" s="168"/>
      <c r="AB19" s="168"/>
      <c r="AC19" s="168"/>
      <c r="AD19" s="168"/>
      <c r="AE19" s="168"/>
      <c r="AF19" s="168"/>
      <c r="AG19" s="168"/>
      <c r="AH19" s="168"/>
    </row>
    <row r="20" spans="1:34" ht="11.25">
      <c r="A20" s="15"/>
      <c r="B20" s="16"/>
      <c r="C20" s="16"/>
      <c r="D20" s="26"/>
      <c r="E20" s="175" t="s">
        <v>82</v>
      </c>
      <c r="F20" s="176"/>
      <c r="G20" s="176"/>
      <c r="H20" s="177"/>
      <c r="I20" s="15"/>
      <c r="J20" s="16"/>
      <c r="K20" s="16"/>
      <c r="L20" s="16"/>
      <c r="M20" s="16"/>
      <c r="N20" s="26"/>
      <c r="O20" s="4">
        <v>2010</v>
      </c>
      <c r="P20" s="16"/>
      <c r="Q20" s="16"/>
      <c r="R20" s="27">
        <v>2013</v>
      </c>
      <c r="S20" s="16"/>
      <c r="T20" s="16"/>
      <c r="U20" s="123">
        <v>2016</v>
      </c>
      <c r="V20" s="83"/>
      <c r="W20" s="16"/>
      <c r="X20" s="169">
        <v>2019</v>
      </c>
      <c r="Y20" s="541"/>
      <c r="Z20" s="172"/>
      <c r="AA20" s="168"/>
      <c r="AB20" s="168"/>
      <c r="AC20" s="168"/>
      <c r="AD20" s="168"/>
      <c r="AE20" s="168"/>
      <c r="AF20" s="168"/>
      <c r="AG20" s="168"/>
      <c r="AH20" s="168"/>
    </row>
    <row r="21" spans="1:34" ht="11.25">
      <c r="A21" s="15"/>
      <c r="B21" s="16"/>
      <c r="C21" s="16"/>
      <c r="D21" s="26"/>
      <c r="E21" s="175" t="s">
        <v>83</v>
      </c>
      <c r="F21" s="176"/>
      <c r="G21" s="176"/>
      <c r="H21" s="177"/>
      <c r="I21" s="15"/>
      <c r="J21" s="16"/>
      <c r="K21" s="16"/>
      <c r="L21" s="16"/>
      <c r="M21" s="16"/>
      <c r="N21" s="26"/>
      <c r="O21" s="4">
        <v>2010</v>
      </c>
      <c r="P21" s="16"/>
      <c r="Q21" s="16"/>
      <c r="R21" s="27">
        <v>2013</v>
      </c>
      <c r="S21" s="16"/>
      <c r="T21" s="16"/>
      <c r="U21" s="123">
        <v>2016</v>
      </c>
      <c r="V21" s="83"/>
      <c r="W21" s="16"/>
      <c r="X21" s="169">
        <v>2019</v>
      </c>
      <c r="Y21" s="541"/>
      <c r="Z21" s="172"/>
      <c r="AA21" s="168"/>
      <c r="AB21" s="168"/>
      <c r="AC21" s="168"/>
      <c r="AD21" s="168"/>
      <c r="AE21" s="168"/>
      <c r="AF21" s="168"/>
      <c r="AG21" s="168"/>
      <c r="AH21" s="168"/>
    </row>
    <row r="22" spans="1:34" ht="11.25">
      <c r="A22" s="171"/>
      <c r="B22" s="17"/>
      <c r="C22" s="17"/>
      <c r="D22" s="178"/>
      <c r="E22" s="175" t="s">
        <v>80</v>
      </c>
      <c r="F22" s="176"/>
      <c r="G22" s="176"/>
      <c r="H22" s="177"/>
      <c r="I22" s="15"/>
      <c r="J22" s="16"/>
      <c r="K22" s="16"/>
      <c r="L22" s="3">
        <v>2007</v>
      </c>
      <c r="M22" s="16"/>
      <c r="N22" s="26"/>
      <c r="O22" s="4">
        <v>2010</v>
      </c>
      <c r="P22" s="16"/>
      <c r="Q22" s="16"/>
      <c r="R22" s="27">
        <v>2013</v>
      </c>
      <c r="S22" s="17"/>
      <c r="T22" s="16"/>
      <c r="U22" s="123">
        <v>2016</v>
      </c>
      <c r="V22" s="83"/>
      <c r="W22" s="16"/>
      <c r="X22" s="169">
        <v>2019</v>
      </c>
      <c r="Y22" s="541"/>
      <c r="Z22" s="172"/>
      <c r="AA22" s="168"/>
      <c r="AB22" s="168"/>
      <c r="AC22" s="168"/>
      <c r="AD22" s="168"/>
      <c r="AE22" s="168"/>
      <c r="AF22" s="168"/>
      <c r="AG22" s="168"/>
      <c r="AH22" s="168"/>
    </row>
    <row r="23" spans="1:34" ht="11.25">
      <c r="A23" s="257" t="s">
        <v>50</v>
      </c>
      <c r="B23" s="257"/>
      <c r="C23" s="257"/>
      <c r="D23" s="257"/>
      <c r="E23" s="15"/>
      <c r="F23" s="16"/>
      <c r="G23" s="16"/>
      <c r="H23" s="16"/>
      <c r="I23" s="16"/>
      <c r="J23" s="6">
        <v>2005</v>
      </c>
      <c r="K23" s="16"/>
      <c r="L23" s="16"/>
      <c r="M23" s="7">
        <v>2008</v>
      </c>
      <c r="N23" s="16"/>
      <c r="O23" s="26"/>
      <c r="P23" s="8">
        <v>2011</v>
      </c>
      <c r="Q23" s="15"/>
      <c r="R23" s="16"/>
      <c r="S23" s="64">
        <v>2014</v>
      </c>
      <c r="T23" s="15"/>
      <c r="U23" s="72"/>
      <c r="V23" s="124">
        <v>2017</v>
      </c>
      <c r="W23" s="15"/>
      <c r="X23" s="169">
        <v>2019</v>
      </c>
      <c r="Y23" s="541"/>
      <c r="Z23" s="172"/>
      <c r="AA23" s="168"/>
      <c r="AB23" s="168"/>
      <c r="AC23" s="168"/>
      <c r="AD23" s="168"/>
      <c r="AE23" s="168"/>
      <c r="AF23" s="168"/>
      <c r="AG23" s="168"/>
      <c r="AH23" s="168"/>
    </row>
    <row r="24" spans="1:34" ht="11.25">
      <c r="A24" s="257" t="s">
        <v>23</v>
      </c>
      <c r="B24" s="257"/>
      <c r="C24" s="257"/>
      <c r="D24" s="257"/>
      <c r="E24" s="15"/>
      <c r="F24" s="16"/>
      <c r="G24" s="16"/>
      <c r="H24" s="16"/>
      <c r="I24" s="16"/>
      <c r="J24" s="6">
        <v>2005</v>
      </c>
      <c r="K24" s="16"/>
      <c r="L24" s="16"/>
      <c r="M24" s="7">
        <v>2008</v>
      </c>
      <c r="N24" s="16"/>
      <c r="O24" s="26"/>
      <c r="P24" s="8">
        <v>2011</v>
      </c>
      <c r="Q24" s="15"/>
      <c r="R24" s="16"/>
      <c r="S24" s="64">
        <v>2014</v>
      </c>
      <c r="T24" s="15"/>
      <c r="U24" s="72"/>
      <c r="V24" s="124">
        <v>2017</v>
      </c>
      <c r="W24" s="15"/>
      <c r="X24" s="169">
        <v>2019</v>
      </c>
      <c r="Y24" s="541"/>
      <c r="Z24" s="172"/>
      <c r="AA24" s="168"/>
      <c r="AB24" s="168"/>
      <c r="AC24" s="168"/>
      <c r="AD24" s="168"/>
      <c r="AE24" s="168"/>
      <c r="AF24" s="168"/>
      <c r="AG24" s="168"/>
      <c r="AH24" s="168"/>
    </row>
    <row r="25" spans="1:34" ht="11.25">
      <c r="A25" s="257" t="s">
        <v>84</v>
      </c>
      <c r="B25" s="257"/>
      <c r="C25" s="257"/>
      <c r="D25" s="257"/>
      <c r="E25" s="15"/>
      <c r="F25" s="16"/>
      <c r="G25" s="16"/>
      <c r="H25" s="16"/>
      <c r="I25" s="16"/>
      <c r="J25" s="5"/>
      <c r="K25" s="16"/>
      <c r="L25" s="16"/>
      <c r="M25" s="5"/>
      <c r="N25" s="16"/>
      <c r="O25" s="26"/>
      <c r="P25" s="8" t="s">
        <v>85</v>
      </c>
      <c r="Q25" s="15"/>
      <c r="R25" s="16"/>
      <c r="S25" s="64" t="s">
        <v>240</v>
      </c>
      <c r="T25" s="15"/>
      <c r="U25" s="72"/>
      <c r="V25" s="124" t="s">
        <v>400</v>
      </c>
      <c r="W25" s="15"/>
      <c r="X25" s="172"/>
      <c r="Y25" s="540" t="s">
        <v>445</v>
      </c>
      <c r="Z25" s="245" t="s">
        <v>593</v>
      </c>
      <c r="AA25" s="168"/>
      <c r="AB25" s="168"/>
      <c r="AC25" s="168"/>
      <c r="AD25" s="168"/>
      <c r="AE25" s="168"/>
      <c r="AF25" s="168"/>
      <c r="AG25" s="168"/>
      <c r="AH25" s="168"/>
    </row>
    <row r="26" spans="1:34" ht="11.25">
      <c r="A26" s="257" t="s">
        <v>24</v>
      </c>
      <c r="B26" s="257"/>
      <c r="C26" s="257"/>
      <c r="D26" s="257"/>
      <c r="E26" s="15"/>
      <c r="F26" s="16"/>
      <c r="G26" s="16"/>
      <c r="H26" s="16"/>
      <c r="I26" s="16"/>
      <c r="J26" s="6">
        <v>2005</v>
      </c>
      <c r="K26" s="16"/>
      <c r="L26" s="16"/>
      <c r="M26" s="7">
        <v>2008</v>
      </c>
      <c r="N26" s="16"/>
      <c r="O26" s="26"/>
      <c r="P26" s="8">
        <v>2011</v>
      </c>
      <c r="Q26" s="15"/>
      <c r="R26" s="16"/>
      <c r="S26" s="69"/>
      <c r="T26" s="16"/>
      <c r="U26" s="72"/>
      <c r="V26" s="83"/>
      <c r="W26" s="16"/>
      <c r="X26" s="172"/>
      <c r="Y26" s="541"/>
      <c r="Z26" s="172"/>
      <c r="AA26" s="168"/>
      <c r="AB26" s="168"/>
      <c r="AC26" s="168"/>
      <c r="AD26" s="168"/>
      <c r="AE26" s="168"/>
      <c r="AF26" s="168"/>
      <c r="AG26" s="168"/>
      <c r="AH26" s="168"/>
    </row>
    <row r="27" spans="1:34" ht="11.25">
      <c r="A27" s="257" t="s">
        <v>51</v>
      </c>
      <c r="B27" s="257"/>
      <c r="C27" s="257"/>
      <c r="D27" s="257"/>
      <c r="E27" s="15"/>
      <c r="F27" s="16"/>
      <c r="G27" s="16"/>
      <c r="H27" s="16"/>
      <c r="I27" s="16"/>
      <c r="J27" s="6">
        <v>2005</v>
      </c>
      <c r="K27" s="16"/>
      <c r="L27" s="16"/>
      <c r="M27" s="7">
        <v>2008</v>
      </c>
      <c r="N27" s="16"/>
      <c r="O27" s="26"/>
      <c r="P27" s="8">
        <v>2011</v>
      </c>
      <c r="Q27" s="15"/>
      <c r="R27" s="16"/>
      <c r="S27" s="17"/>
      <c r="T27" s="16"/>
      <c r="U27" s="72"/>
      <c r="V27" s="83"/>
      <c r="W27" s="16"/>
      <c r="X27" s="172"/>
      <c r="Y27" s="541"/>
      <c r="Z27" s="172"/>
      <c r="AA27" s="168"/>
      <c r="AB27" s="168"/>
      <c r="AC27" s="168"/>
      <c r="AD27" s="168"/>
      <c r="AE27" s="168"/>
      <c r="AF27" s="168"/>
      <c r="AG27" s="168"/>
      <c r="AH27" s="168"/>
    </row>
    <row r="28" spans="1:34" ht="11.25">
      <c r="A28" s="257" t="s">
        <v>52</v>
      </c>
      <c r="B28" s="257"/>
      <c r="C28" s="257"/>
      <c r="D28" s="257"/>
      <c r="E28" s="15"/>
      <c r="F28" s="16"/>
      <c r="G28" s="16"/>
      <c r="H28" s="16"/>
      <c r="I28" s="16"/>
      <c r="J28" s="6">
        <v>2005</v>
      </c>
      <c r="K28" s="16"/>
      <c r="L28" s="16"/>
      <c r="M28" s="7">
        <v>2008</v>
      </c>
      <c r="N28" s="16"/>
      <c r="O28" s="26"/>
      <c r="P28" s="8">
        <v>2011</v>
      </c>
      <c r="Q28" s="15"/>
      <c r="R28" s="16"/>
      <c r="S28" s="64">
        <v>2014</v>
      </c>
      <c r="T28" s="15"/>
      <c r="U28" s="72"/>
      <c r="V28" s="124">
        <v>2017</v>
      </c>
      <c r="W28" s="15"/>
      <c r="X28" s="172"/>
      <c r="Y28" s="540" t="s">
        <v>445</v>
      </c>
      <c r="Z28" s="245">
        <v>2021</v>
      </c>
      <c r="AA28" s="168"/>
      <c r="AB28" s="168"/>
      <c r="AC28" s="168"/>
      <c r="AD28" s="168"/>
      <c r="AE28" s="168"/>
      <c r="AF28" s="168"/>
      <c r="AG28" s="168"/>
      <c r="AH28" s="168"/>
    </row>
    <row r="29" spans="1:34" ht="11.25">
      <c r="A29" s="257" t="s">
        <v>25</v>
      </c>
      <c r="B29" s="257"/>
      <c r="C29" s="257"/>
      <c r="D29" s="257"/>
      <c r="E29" s="15"/>
      <c r="F29" s="16"/>
      <c r="G29" s="16"/>
      <c r="H29" s="16"/>
      <c r="I29" s="16"/>
      <c r="J29" s="6">
        <v>2005</v>
      </c>
      <c r="K29" s="16"/>
      <c r="L29" s="16"/>
      <c r="M29" s="7">
        <v>2008</v>
      </c>
      <c r="N29" s="16"/>
      <c r="O29" s="26"/>
      <c r="P29" s="8">
        <v>2011</v>
      </c>
      <c r="Q29" s="15"/>
      <c r="R29" s="16"/>
      <c r="S29" s="64">
        <v>2014</v>
      </c>
      <c r="T29" s="15"/>
      <c r="U29" s="72"/>
      <c r="V29" s="124">
        <v>2017</v>
      </c>
      <c r="W29" s="15"/>
      <c r="X29" s="172"/>
      <c r="Y29" s="540" t="s">
        <v>445</v>
      </c>
      <c r="Z29" s="245">
        <v>2021</v>
      </c>
      <c r="AA29" s="168"/>
      <c r="AB29" s="168"/>
      <c r="AC29" s="168"/>
      <c r="AD29" s="168"/>
      <c r="AE29" s="168"/>
      <c r="AF29" s="168"/>
      <c r="AG29" s="168"/>
      <c r="AH29" s="168"/>
    </row>
    <row r="30" spans="1:34" ht="11.25">
      <c r="A30" s="257" t="s">
        <v>26</v>
      </c>
      <c r="B30" s="257"/>
      <c r="C30" s="257"/>
      <c r="D30" s="257"/>
      <c r="E30" s="15"/>
      <c r="F30" s="16"/>
      <c r="G30" s="16"/>
      <c r="H30" s="16"/>
      <c r="I30" s="16"/>
      <c r="J30" s="6">
        <v>2005</v>
      </c>
      <c r="K30" s="16"/>
      <c r="L30" s="16"/>
      <c r="M30" s="7">
        <v>2008</v>
      </c>
      <c r="N30" s="16"/>
      <c r="O30" s="26"/>
      <c r="P30" s="8">
        <v>2011</v>
      </c>
      <c r="Q30" s="15"/>
      <c r="R30" s="16"/>
      <c r="S30" s="64">
        <v>2014</v>
      </c>
      <c r="T30" s="15"/>
      <c r="U30" s="72"/>
      <c r="V30" s="83"/>
      <c r="W30" s="15"/>
      <c r="X30" s="172"/>
      <c r="Y30" s="541"/>
      <c r="Z30" s="172"/>
      <c r="AA30" s="168"/>
      <c r="AB30" s="168"/>
      <c r="AC30" s="168"/>
      <c r="AD30" s="168"/>
      <c r="AE30" s="168"/>
      <c r="AF30" s="168"/>
      <c r="AG30" s="168"/>
      <c r="AH30" s="168"/>
    </row>
    <row r="31" spans="1:34" ht="11.25">
      <c r="A31" s="257" t="s">
        <v>53</v>
      </c>
      <c r="B31" s="257"/>
      <c r="C31" s="257"/>
      <c r="D31" s="257"/>
      <c r="E31" s="15"/>
      <c r="F31" s="16"/>
      <c r="G31" s="16"/>
      <c r="H31" s="16"/>
      <c r="I31" s="16"/>
      <c r="J31" s="6">
        <v>2005</v>
      </c>
      <c r="K31" s="16"/>
      <c r="L31" s="16"/>
      <c r="M31" s="7">
        <v>2008</v>
      </c>
      <c r="N31" s="16"/>
      <c r="O31" s="26"/>
      <c r="P31" s="8">
        <v>2011</v>
      </c>
      <c r="Q31" s="15"/>
      <c r="R31" s="16"/>
      <c r="S31" s="64">
        <v>2014</v>
      </c>
      <c r="T31" s="15"/>
      <c r="U31" s="72"/>
      <c r="V31" s="124">
        <v>2017</v>
      </c>
      <c r="W31" s="15"/>
      <c r="X31" s="172"/>
      <c r="Y31" s="540" t="s">
        <v>445</v>
      </c>
      <c r="Z31" s="245">
        <v>2021</v>
      </c>
      <c r="AA31" s="168"/>
      <c r="AB31" s="168"/>
      <c r="AC31" s="168"/>
      <c r="AD31" s="168"/>
      <c r="AE31" s="168"/>
      <c r="AF31" s="168"/>
      <c r="AG31" s="168"/>
      <c r="AH31" s="168"/>
    </row>
    <row r="32" spans="1:34" ht="11.25">
      <c r="A32" s="257" t="s">
        <v>54</v>
      </c>
      <c r="B32" s="257"/>
      <c r="C32" s="257"/>
      <c r="D32" s="257"/>
      <c r="E32" s="15"/>
      <c r="F32" s="16"/>
      <c r="G32" s="16"/>
      <c r="H32" s="16"/>
      <c r="I32" s="16"/>
      <c r="J32" s="6">
        <v>2005</v>
      </c>
      <c r="K32" s="16"/>
      <c r="L32" s="16"/>
      <c r="M32" s="7">
        <v>2008</v>
      </c>
      <c r="N32" s="16"/>
      <c r="O32" s="26"/>
      <c r="P32" s="8">
        <v>2011</v>
      </c>
      <c r="Q32" s="15"/>
      <c r="R32" s="16"/>
      <c r="S32" s="64">
        <v>2014</v>
      </c>
      <c r="T32" s="15"/>
      <c r="U32" s="72"/>
      <c r="V32" s="83"/>
      <c r="W32" s="15"/>
      <c r="X32" s="169">
        <v>2019</v>
      </c>
      <c r="Y32" s="541"/>
      <c r="Z32" s="172"/>
      <c r="AA32" s="168"/>
      <c r="AB32" s="168"/>
      <c r="AC32" s="168"/>
      <c r="AD32" s="168"/>
      <c r="AE32" s="168"/>
      <c r="AF32" s="168"/>
      <c r="AG32" s="168"/>
      <c r="AH32" s="168"/>
    </row>
    <row r="33" spans="1:34" ht="11.25">
      <c r="A33" s="257" t="s">
        <v>56</v>
      </c>
      <c r="B33" s="257"/>
      <c r="C33" s="257"/>
      <c r="D33" s="257"/>
      <c r="E33" s="15"/>
      <c r="F33" s="16"/>
      <c r="G33" s="16"/>
      <c r="H33" s="16"/>
      <c r="I33" s="16"/>
      <c r="J33" s="6">
        <v>2005</v>
      </c>
      <c r="K33" s="16"/>
      <c r="L33" s="16"/>
      <c r="M33" s="7">
        <v>2008</v>
      </c>
      <c r="N33" s="16"/>
      <c r="O33" s="26"/>
      <c r="P33" s="8">
        <v>2011</v>
      </c>
      <c r="Q33" s="15"/>
      <c r="R33" s="16"/>
      <c r="S33" s="70"/>
      <c r="T33" s="16"/>
      <c r="U33" s="72"/>
      <c r="V33" s="83"/>
      <c r="W33" s="16"/>
      <c r="X33" s="172"/>
      <c r="Y33" s="541"/>
      <c r="Z33" s="172"/>
      <c r="AA33" s="168"/>
      <c r="AB33" s="168"/>
      <c r="AC33" s="168"/>
      <c r="AD33" s="168"/>
      <c r="AE33" s="168"/>
      <c r="AF33" s="168"/>
      <c r="AG33" s="168"/>
      <c r="AH33" s="168"/>
    </row>
    <row r="34" spans="1:34" ht="11.25">
      <c r="A34" s="257" t="s">
        <v>57</v>
      </c>
      <c r="B34" s="257"/>
      <c r="C34" s="257"/>
      <c r="D34" s="257"/>
      <c r="E34" s="15"/>
      <c r="F34" s="16"/>
      <c r="G34" s="16"/>
      <c r="H34" s="16"/>
      <c r="I34" s="16"/>
      <c r="J34" s="6">
        <v>2005</v>
      </c>
      <c r="K34" s="16"/>
      <c r="L34" s="16"/>
      <c r="M34" s="7">
        <v>2008</v>
      </c>
      <c r="N34" s="16"/>
      <c r="O34" s="26"/>
      <c r="P34" s="8">
        <v>2011</v>
      </c>
      <c r="Q34" s="15"/>
      <c r="R34" s="16"/>
      <c r="S34" s="64">
        <v>2014</v>
      </c>
      <c r="T34" s="15"/>
      <c r="U34" s="72"/>
      <c r="V34" s="124">
        <v>2017</v>
      </c>
      <c r="W34" s="15"/>
      <c r="X34" s="172"/>
      <c r="Y34" s="540" t="s">
        <v>445</v>
      </c>
      <c r="Z34" s="245">
        <v>2021</v>
      </c>
      <c r="AA34" s="168"/>
      <c r="AB34" s="168"/>
      <c r="AC34" s="168"/>
      <c r="AD34" s="168"/>
      <c r="AE34" s="168"/>
      <c r="AF34" s="168"/>
      <c r="AG34" s="168"/>
      <c r="AH34" s="168"/>
    </row>
    <row r="35" spans="1:34" ht="11.25">
      <c r="A35" s="257" t="s">
        <v>55</v>
      </c>
      <c r="B35" s="257"/>
      <c r="C35" s="257"/>
      <c r="D35" s="257"/>
      <c r="E35" s="15"/>
      <c r="F35" s="16"/>
      <c r="G35" s="16"/>
      <c r="H35" s="16"/>
      <c r="I35" s="16"/>
      <c r="J35" s="6">
        <v>2005</v>
      </c>
      <c r="K35" s="16"/>
      <c r="L35" s="16"/>
      <c r="M35" s="7">
        <v>2008</v>
      </c>
      <c r="N35" s="16"/>
      <c r="O35" s="26"/>
      <c r="P35" s="8">
        <v>2011</v>
      </c>
      <c r="Q35" s="15"/>
      <c r="R35" s="16"/>
      <c r="S35" s="70"/>
      <c r="T35" s="16"/>
      <c r="U35" s="72"/>
      <c r="V35" s="83"/>
      <c r="W35" s="16"/>
      <c r="X35" s="172"/>
      <c r="Y35" s="541"/>
      <c r="Z35" s="172"/>
      <c r="AA35" s="168"/>
      <c r="AB35" s="168"/>
      <c r="AC35" s="168"/>
      <c r="AD35" s="168"/>
      <c r="AE35" s="168"/>
      <c r="AF35" s="168"/>
      <c r="AG35" s="168"/>
      <c r="AH35" s="168"/>
    </row>
    <row r="36" spans="1:34" ht="11.25">
      <c r="A36" s="257" t="s">
        <v>27</v>
      </c>
      <c r="B36" s="257"/>
      <c r="C36" s="257"/>
      <c r="D36" s="257"/>
      <c r="E36" s="15"/>
      <c r="F36" s="16"/>
      <c r="G36" s="16"/>
      <c r="H36" s="16"/>
      <c r="I36" s="16"/>
      <c r="J36" s="6">
        <v>2005</v>
      </c>
      <c r="K36" s="16"/>
      <c r="L36" s="16"/>
      <c r="M36" s="7">
        <v>2008</v>
      </c>
      <c r="N36" s="16"/>
      <c r="O36" s="26"/>
      <c r="P36" s="8">
        <v>2011</v>
      </c>
      <c r="Q36" s="15"/>
      <c r="R36" s="16"/>
      <c r="S36" s="64">
        <v>2014</v>
      </c>
      <c r="T36" s="15"/>
      <c r="U36" s="72"/>
      <c r="V36" s="124">
        <v>2017</v>
      </c>
      <c r="W36" s="15"/>
      <c r="X36" s="169">
        <v>2019</v>
      </c>
      <c r="Y36" s="541"/>
      <c r="Z36" s="172"/>
      <c r="AA36" s="168"/>
      <c r="AB36" s="168"/>
      <c r="AC36" s="168"/>
      <c r="AD36" s="168"/>
      <c r="AE36" s="168"/>
      <c r="AF36" s="168"/>
      <c r="AG36" s="168"/>
      <c r="AH36" s="168"/>
    </row>
    <row r="37" spans="1:34" ht="11.25">
      <c r="A37" s="257" t="s">
        <v>28</v>
      </c>
      <c r="B37" s="257"/>
      <c r="C37" s="257"/>
      <c r="D37" s="257"/>
      <c r="E37" s="15"/>
      <c r="F37" s="16"/>
      <c r="G37" s="16"/>
      <c r="H37" s="16"/>
      <c r="I37" s="16"/>
      <c r="J37" s="6">
        <v>2005</v>
      </c>
      <c r="K37" s="16"/>
      <c r="L37" s="16"/>
      <c r="M37" s="7">
        <v>2008</v>
      </c>
      <c r="N37" s="16"/>
      <c r="O37" s="26"/>
      <c r="P37" s="8">
        <v>2011</v>
      </c>
      <c r="Q37" s="15"/>
      <c r="R37" s="16"/>
      <c r="S37" s="64">
        <v>2014</v>
      </c>
      <c r="T37" s="15"/>
      <c r="U37" s="72"/>
      <c r="V37" s="124">
        <v>2017</v>
      </c>
      <c r="W37" s="15"/>
      <c r="X37" s="172"/>
      <c r="Y37" s="540" t="s">
        <v>445</v>
      </c>
      <c r="Z37" s="245">
        <v>2021</v>
      </c>
      <c r="AA37" s="168"/>
      <c r="AB37" s="168"/>
      <c r="AC37" s="168"/>
      <c r="AD37" s="168"/>
      <c r="AE37" s="168"/>
      <c r="AF37" s="168"/>
      <c r="AG37" s="168"/>
      <c r="AH37" s="168"/>
    </row>
    <row r="38" spans="1:34" ht="11.25">
      <c r="A38" s="257" t="s">
        <v>29</v>
      </c>
      <c r="B38" s="257"/>
      <c r="C38" s="257"/>
      <c r="D38" s="257"/>
      <c r="E38" s="15"/>
      <c r="F38" s="16"/>
      <c r="G38" s="16"/>
      <c r="H38" s="16"/>
      <c r="I38" s="16"/>
      <c r="J38" s="6">
        <v>2005</v>
      </c>
      <c r="K38" s="16"/>
      <c r="L38" s="16"/>
      <c r="M38" s="7">
        <v>2008</v>
      </c>
      <c r="N38" s="16"/>
      <c r="O38" s="26"/>
      <c r="P38" s="8">
        <v>2011</v>
      </c>
      <c r="Q38" s="15"/>
      <c r="R38" s="16"/>
      <c r="S38" s="64">
        <v>2014</v>
      </c>
      <c r="T38" s="15"/>
      <c r="U38" s="72"/>
      <c r="V38" s="124">
        <v>2017</v>
      </c>
      <c r="W38" s="15"/>
      <c r="X38" s="172"/>
      <c r="Y38" s="540" t="s">
        <v>445</v>
      </c>
      <c r="Z38" s="245" t="s">
        <v>593</v>
      </c>
      <c r="AA38" s="168"/>
      <c r="AB38" s="168"/>
      <c r="AC38" s="168"/>
      <c r="AD38" s="168"/>
      <c r="AE38" s="168"/>
      <c r="AF38" s="168"/>
      <c r="AG38" s="168"/>
      <c r="AH38" s="168"/>
    </row>
    <row r="39" spans="1:34" ht="11.25">
      <c r="A39" s="257" t="s">
        <v>30</v>
      </c>
      <c r="B39" s="257"/>
      <c r="C39" s="257"/>
      <c r="D39" s="257"/>
      <c r="E39" s="15"/>
      <c r="F39" s="16"/>
      <c r="G39" s="16"/>
      <c r="H39" s="16"/>
      <c r="I39" s="16"/>
      <c r="J39" s="6">
        <v>2005</v>
      </c>
      <c r="K39" s="16"/>
      <c r="L39" s="16"/>
      <c r="M39" s="7">
        <v>2008</v>
      </c>
      <c r="N39" s="16"/>
      <c r="O39" s="26"/>
      <c r="P39" s="8">
        <v>2011</v>
      </c>
      <c r="Q39" s="15"/>
      <c r="R39" s="16"/>
      <c r="S39" s="64">
        <v>2014</v>
      </c>
      <c r="T39" s="15"/>
      <c r="U39" s="72"/>
      <c r="V39" s="124">
        <v>2017</v>
      </c>
      <c r="W39" s="15"/>
      <c r="X39" s="172"/>
      <c r="Y39" s="540" t="s">
        <v>445</v>
      </c>
      <c r="Z39" s="245">
        <v>2021</v>
      </c>
      <c r="AA39" s="168"/>
      <c r="AB39" s="168"/>
      <c r="AC39" s="168"/>
      <c r="AD39" s="168"/>
      <c r="AE39" s="168"/>
      <c r="AF39" s="168"/>
      <c r="AG39" s="168"/>
      <c r="AH39" s="168"/>
    </row>
    <row r="40" spans="1:34" ht="11.25">
      <c r="A40" s="257" t="s">
        <v>31</v>
      </c>
      <c r="B40" s="257"/>
      <c r="C40" s="257"/>
      <c r="D40" s="257"/>
      <c r="E40" s="15"/>
      <c r="F40" s="16"/>
      <c r="G40" s="16"/>
      <c r="H40" s="16"/>
      <c r="I40" s="16"/>
      <c r="J40" s="6">
        <v>2005</v>
      </c>
      <c r="K40" s="16"/>
      <c r="L40" s="16"/>
      <c r="M40" s="7">
        <v>2008</v>
      </c>
      <c r="N40" s="16"/>
      <c r="O40" s="26"/>
      <c r="P40" s="8">
        <v>2011</v>
      </c>
      <c r="Q40" s="15"/>
      <c r="R40" s="16"/>
      <c r="S40" s="64">
        <v>2014</v>
      </c>
      <c r="T40" s="15"/>
      <c r="U40" s="72"/>
      <c r="V40" s="124">
        <v>2017</v>
      </c>
      <c r="W40" s="15"/>
      <c r="X40" s="172"/>
      <c r="Y40" s="540" t="s">
        <v>445</v>
      </c>
      <c r="Z40" s="245">
        <v>2021</v>
      </c>
      <c r="AA40" s="168"/>
      <c r="AB40" s="168"/>
      <c r="AC40" s="168"/>
      <c r="AD40" s="168"/>
      <c r="AE40" s="168"/>
      <c r="AF40" s="168"/>
      <c r="AG40" s="168"/>
      <c r="AH40" s="168"/>
    </row>
    <row r="41" spans="1:34" ht="11.25">
      <c r="A41" s="257" t="s">
        <v>32</v>
      </c>
      <c r="B41" s="257"/>
      <c r="C41" s="257"/>
      <c r="D41" s="257"/>
      <c r="E41" s="15"/>
      <c r="F41" s="16"/>
      <c r="G41" s="16"/>
      <c r="H41" s="16"/>
      <c r="I41" s="16"/>
      <c r="J41" s="6">
        <v>2005</v>
      </c>
      <c r="K41" s="16"/>
      <c r="L41" s="16"/>
      <c r="M41" s="7">
        <v>2008</v>
      </c>
      <c r="N41" s="16"/>
      <c r="O41" s="26"/>
      <c r="P41" s="8">
        <v>2011</v>
      </c>
      <c r="Q41" s="15"/>
      <c r="R41" s="16"/>
      <c r="S41" s="64">
        <v>2014</v>
      </c>
      <c r="T41" s="15"/>
      <c r="U41" s="72"/>
      <c r="V41" s="124">
        <v>2017</v>
      </c>
      <c r="W41" s="15"/>
      <c r="X41" s="172"/>
      <c r="Y41" s="540" t="s">
        <v>445</v>
      </c>
      <c r="Z41" s="245" t="s">
        <v>593</v>
      </c>
      <c r="AA41" s="168"/>
      <c r="AB41" s="168"/>
      <c r="AC41" s="168"/>
      <c r="AD41" s="168"/>
      <c r="AE41" s="168"/>
      <c r="AF41" s="168"/>
      <c r="AG41" s="168"/>
      <c r="AH41" s="168"/>
    </row>
    <row r="42" spans="1:34" ht="11.25">
      <c r="A42" s="257" t="s">
        <v>33</v>
      </c>
      <c r="B42" s="257"/>
      <c r="C42" s="257"/>
      <c r="D42" s="257"/>
      <c r="E42" s="15"/>
      <c r="F42" s="16"/>
      <c r="G42" s="16"/>
      <c r="H42" s="16"/>
      <c r="I42" s="16"/>
      <c r="J42" s="6">
        <v>2005</v>
      </c>
      <c r="K42" s="16"/>
      <c r="L42" s="16"/>
      <c r="M42" s="7">
        <v>2008</v>
      </c>
      <c r="N42" s="16"/>
      <c r="O42" s="26"/>
      <c r="P42" s="8">
        <v>2011</v>
      </c>
      <c r="Q42" s="15"/>
      <c r="R42" s="16"/>
      <c r="S42" s="64">
        <v>2014</v>
      </c>
      <c r="T42" s="15"/>
      <c r="U42" s="72"/>
      <c r="V42" s="124">
        <v>2017</v>
      </c>
      <c r="W42" s="15"/>
      <c r="X42" s="172"/>
      <c r="Y42" s="540" t="s">
        <v>445</v>
      </c>
      <c r="Z42" s="245" t="s">
        <v>593</v>
      </c>
      <c r="AA42" s="168"/>
      <c r="AB42" s="168"/>
      <c r="AC42" s="168"/>
      <c r="AD42" s="168"/>
      <c r="AE42" s="168"/>
      <c r="AF42" s="168"/>
      <c r="AG42" s="168"/>
      <c r="AH42" s="168"/>
    </row>
    <row r="43" spans="1:34" ht="11.25">
      <c r="A43" s="257" t="s">
        <v>34</v>
      </c>
      <c r="B43" s="257"/>
      <c r="C43" s="257"/>
      <c r="D43" s="257"/>
      <c r="E43" s="15"/>
      <c r="F43" s="16"/>
      <c r="G43" s="16"/>
      <c r="H43" s="16"/>
      <c r="I43" s="16"/>
      <c r="J43" s="6">
        <v>2005</v>
      </c>
      <c r="K43" s="16"/>
      <c r="L43" s="16"/>
      <c r="M43" s="7">
        <v>2008</v>
      </c>
      <c r="N43" s="16"/>
      <c r="O43" s="26"/>
      <c r="P43" s="8">
        <v>2011</v>
      </c>
      <c r="Q43" s="15"/>
      <c r="R43" s="16"/>
      <c r="S43" s="64">
        <v>2014</v>
      </c>
      <c r="T43" s="15"/>
      <c r="U43" s="72"/>
      <c r="V43" s="124">
        <v>2017</v>
      </c>
      <c r="W43" s="15"/>
      <c r="X43" s="172"/>
      <c r="Y43" s="540" t="s">
        <v>445</v>
      </c>
      <c r="Z43" s="245">
        <v>2021</v>
      </c>
      <c r="AA43" s="168"/>
      <c r="AB43" s="168"/>
      <c r="AC43" s="168"/>
      <c r="AD43" s="168"/>
      <c r="AE43" s="168"/>
      <c r="AF43" s="168"/>
      <c r="AG43" s="168"/>
      <c r="AH43" s="168"/>
    </row>
    <row r="44" spans="1:34" ht="11.25">
      <c r="A44" s="257" t="s">
        <v>35</v>
      </c>
      <c r="B44" s="257"/>
      <c r="C44" s="257"/>
      <c r="D44" s="257"/>
      <c r="E44" s="15"/>
      <c r="F44" s="16"/>
      <c r="G44" s="16"/>
      <c r="H44" s="16"/>
      <c r="I44" s="16"/>
      <c r="J44" s="6">
        <v>2005</v>
      </c>
      <c r="K44" s="16"/>
      <c r="L44" s="16"/>
      <c r="M44" s="7">
        <v>2008</v>
      </c>
      <c r="N44" s="16"/>
      <c r="O44" s="26"/>
      <c r="P44" s="8">
        <v>2011</v>
      </c>
      <c r="Q44" s="15"/>
      <c r="R44" s="16"/>
      <c r="S44" s="64">
        <v>2014</v>
      </c>
      <c r="T44" s="15"/>
      <c r="U44" s="72"/>
      <c r="V44" s="124">
        <v>2017</v>
      </c>
      <c r="W44" s="15"/>
      <c r="X44" s="172"/>
      <c r="Y44" s="540" t="s">
        <v>445</v>
      </c>
      <c r="Z44" s="245">
        <v>2021</v>
      </c>
      <c r="AA44" s="168"/>
      <c r="AB44" s="168"/>
      <c r="AC44" s="168"/>
      <c r="AD44" s="168"/>
      <c r="AE44" s="168"/>
      <c r="AF44" s="168"/>
      <c r="AG44" s="168"/>
      <c r="AH44" s="168"/>
    </row>
    <row r="45" spans="1:34" ht="11.25">
      <c r="A45" s="267"/>
      <c r="B45" s="267"/>
      <c r="C45" s="267"/>
      <c r="D45" s="267"/>
      <c r="E45" s="258" t="s">
        <v>60</v>
      </c>
      <c r="F45" s="258"/>
      <c r="G45" s="258"/>
      <c r="H45" s="258"/>
      <c r="I45" s="261"/>
      <c r="J45" s="261"/>
      <c r="K45" s="261"/>
      <c r="L45" s="261"/>
      <c r="M45" s="7">
        <v>2008</v>
      </c>
      <c r="N45" s="16"/>
      <c r="O45" s="26"/>
      <c r="P45" s="8">
        <v>2011</v>
      </c>
      <c r="Q45" s="15"/>
      <c r="R45" s="16"/>
      <c r="S45" s="69"/>
      <c r="T45" s="16"/>
      <c r="U45" s="72"/>
      <c r="V45" s="83"/>
      <c r="W45" s="16"/>
      <c r="X45" s="172"/>
      <c r="Y45" s="541"/>
      <c r="Z45" s="172"/>
      <c r="AA45" s="168"/>
      <c r="AB45" s="168"/>
      <c r="AC45" s="168"/>
      <c r="AD45" s="168"/>
      <c r="AE45" s="168"/>
      <c r="AF45" s="168"/>
      <c r="AG45" s="168"/>
      <c r="AH45" s="168"/>
    </row>
    <row r="46" spans="1:34" ht="11.25">
      <c r="A46" s="267"/>
      <c r="B46" s="267"/>
      <c r="C46" s="267"/>
      <c r="D46" s="267"/>
      <c r="E46" s="258" t="s">
        <v>105</v>
      </c>
      <c r="F46" s="258"/>
      <c r="G46" s="258"/>
      <c r="H46" s="258"/>
      <c r="I46" s="261"/>
      <c r="J46" s="261"/>
      <c r="K46" s="261"/>
      <c r="L46" s="261"/>
      <c r="M46" s="7">
        <v>2008</v>
      </c>
      <c r="N46" s="16"/>
      <c r="O46" s="26"/>
      <c r="P46" s="8">
        <v>2011</v>
      </c>
      <c r="Q46" s="15"/>
      <c r="R46" s="16"/>
      <c r="S46" s="16"/>
      <c r="T46" s="16"/>
      <c r="U46" s="72"/>
      <c r="V46" s="83"/>
      <c r="W46" s="16"/>
      <c r="X46" s="172"/>
      <c r="Y46" s="541"/>
      <c r="Z46" s="172"/>
      <c r="AA46" s="168"/>
      <c r="AB46" s="168"/>
      <c r="AC46" s="168"/>
      <c r="AD46" s="168"/>
      <c r="AE46" s="168"/>
      <c r="AF46" s="168"/>
      <c r="AG46" s="168"/>
      <c r="AH46" s="168"/>
    </row>
    <row r="47" spans="1:34" ht="11.25">
      <c r="A47" s="267"/>
      <c r="B47" s="267"/>
      <c r="C47" s="267"/>
      <c r="D47" s="267"/>
      <c r="E47" s="258" t="s">
        <v>61</v>
      </c>
      <c r="F47" s="258"/>
      <c r="G47" s="258"/>
      <c r="H47" s="258"/>
      <c r="I47" s="262"/>
      <c r="J47" s="262"/>
      <c r="K47" s="262"/>
      <c r="L47" s="262"/>
      <c r="M47" s="7">
        <v>2008</v>
      </c>
      <c r="N47" s="16"/>
      <c r="O47" s="26"/>
      <c r="P47" s="8">
        <v>2011</v>
      </c>
      <c r="Q47" s="15"/>
      <c r="R47" s="16"/>
      <c r="S47" s="17"/>
      <c r="T47" s="16"/>
      <c r="U47" s="72"/>
      <c r="V47" s="83"/>
      <c r="W47" s="16"/>
      <c r="X47" s="172"/>
      <c r="Y47" s="541"/>
      <c r="Z47" s="172"/>
      <c r="AA47" s="168"/>
      <c r="AB47" s="168"/>
      <c r="AC47" s="168"/>
      <c r="AD47" s="168"/>
      <c r="AE47" s="168"/>
      <c r="AF47" s="168"/>
      <c r="AG47" s="168"/>
      <c r="AH47" s="168"/>
    </row>
    <row r="48" spans="1:34" ht="11.25">
      <c r="A48" s="267"/>
      <c r="B48" s="267"/>
      <c r="C48" s="267"/>
      <c r="D48" s="267"/>
      <c r="E48" s="258" t="s">
        <v>62</v>
      </c>
      <c r="F48" s="258"/>
      <c r="G48" s="258"/>
      <c r="H48" s="258"/>
      <c r="I48" s="262"/>
      <c r="J48" s="262"/>
      <c r="K48" s="262"/>
      <c r="L48" s="262"/>
      <c r="M48" s="7">
        <v>2008</v>
      </c>
      <c r="N48" s="16"/>
      <c r="O48" s="26"/>
      <c r="P48" s="8">
        <v>2011</v>
      </c>
      <c r="Q48" s="15"/>
      <c r="R48" s="16"/>
      <c r="S48" s="64">
        <v>2014</v>
      </c>
      <c r="T48" s="15"/>
      <c r="U48" s="72"/>
      <c r="V48" s="83"/>
      <c r="W48" s="15"/>
      <c r="X48" s="172"/>
      <c r="Y48" s="541"/>
      <c r="Z48" s="172"/>
      <c r="AA48" s="168"/>
      <c r="AB48" s="168"/>
      <c r="AC48" s="168"/>
      <c r="AD48" s="168"/>
      <c r="AE48" s="168"/>
      <c r="AF48" s="168"/>
      <c r="AG48" s="168"/>
      <c r="AH48" s="168"/>
    </row>
    <row r="49" spans="1:34" ht="11.25">
      <c r="A49" s="267"/>
      <c r="B49" s="267"/>
      <c r="C49" s="267"/>
      <c r="D49" s="267"/>
      <c r="E49" s="258" t="s">
        <v>63</v>
      </c>
      <c r="F49" s="258"/>
      <c r="G49" s="258"/>
      <c r="H49" s="258"/>
      <c r="I49" s="262"/>
      <c r="J49" s="262"/>
      <c r="K49" s="262"/>
      <c r="L49" s="262"/>
      <c r="M49" s="7">
        <v>2008</v>
      </c>
      <c r="N49" s="16"/>
      <c r="O49" s="26"/>
      <c r="P49" s="8">
        <v>2011</v>
      </c>
      <c r="Q49" s="15"/>
      <c r="R49" s="16"/>
      <c r="S49" s="64">
        <v>2014</v>
      </c>
      <c r="T49" s="15"/>
      <c r="U49" s="72"/>
      <c r="V49" s="124">
        <v>2017</v>
      </c>
      <c r="W49" s="15"/>
      <c r="X49" s="172"/>
      <c r="Y49" s="541"/>
      <c r="Z49" s="172"/>
      <c r="AA49" s="168"/>
      <c r="AB49" s="168"/>
      <c r="AC49" s="168"/>
      <c r="AD49" s="168"/>
      <c r="AE49" s="168"/>
      <c r="AF49" s="168"/>
      <c r="AG49" s="168"/>
      <c r="AH49" s="168"/>
    </row>
    <row r="50" spans="1:34" ht="11.25">
      <c r="A50" s="267"/>
      <c r="B50" s="267"/>
      <c r="C50" s="267"/>
      <c r="D50" s="267"/>
      <c r="E50" s="258" t="s">
        <v>64</v>
      </c>
      <c r="F50" s="258"/>
      <c r="G50" s="258"/>
      <c r="H50" s="258"/>
      <c r="I50" s="262"/>
      <c r="J50" s="262"/>
      <c r="K50" s="262"/>
      <c r="L50" s="262"/>
      <c r="M50" s="7">
        <v>2008</v>
      </c>
      <c r="N50" s="16"/>
      <c r="O50" s="26"/>
      <c r="P50" s="8">
        <v>2011</v>
      </c>
      <c r="Q50" s="15"/>
      <c r="R50" s="16"/>
      <c r="S50" s="69"/>
      <c r="T50" s="16"/>
      <c r="U50" s="72"/>
      <c r="V50" s="83"/>
      <c r="W50" s="16"/>
      <c r="X50" s="172"/>
      <c r="Y50" s="541"/>
      <c r="Z50" s="172"/>
      <c r="AA50" s="168"/>
      <c r="AB50" s="168"/>
      <c r="AC50" s="168"/>
      <c r="AD50" s="168"/>
      <c r="AE50" s="168"/>
      <c r="AF50" s="168"/>
      <c r="AG50" s="168"/>
      <c r="AH50" s="168"/>
    </row>
    <row r="51" spans="1:34" ht="11.25">
      <c r="A51" s="267"/>
      <c r="B51" s="267"/>
      <c r="C51" s="267"/>
      <c r="D51" s="267"/>
      <c r="E51" s="258" t="s">
        <v>65</v>
      </c>
      <c r="F51" s="258"/>
      <c r="G51" s="258"/>
      <c r="H51" s="258"/>
      <c r="I51" s="262"/>
      <c r="J51" s="262"/>
      <c r="K51" s="262"/>
      <c r="L51" s="262"/>
      <c r="M51" s="7">
        <v>2008</v>
      </c>
      <c r="N51" s="16"/>
      <c r="O51" s="26"/>
      <c r="P51" s="8">
        <v>2011</v>
      </c>
      <c r="Q51" s="15"/>
      <c r="R51" s="16"/>
      <c r="S51" s="16"/>
      <c r="T51" s="16"/>
      <c r="U51" s="72"/>
      <c r="V51" s="83"/>
      <c r="W51" s="16"/>
      <c r="X51" s="172"/>
      <c r="Y51" s="541"/>
      <c r="Z51" s="172"/>
      <c r="AA51" s="168"/>
      <c r="AB51" s="168"/>
      <c r="AC51" s="168"/>
      <c r="AD51" s="168"/>
      <c r="AE51" s="168"/>
      <c r="AF51" s="168"/>
      <c r="AG51" s="168"/>
      <c r="AH51" s="168"/>
    </row>
    <row r="52" spans="1:34" ht="11.25">
      <c r="A52" s="267"/>
      <c r="B52" s="267"/>
      <c r="C52" s="267"/>
      <c r="D52" s="267"/>
      <c r="E52" s="258" t="s">
        <v>66</v>
      </c>
      <c r="F52" s="258"/>
      <c r="G52" s="258"/>
      <c r="H52" s="258"/>
      <c r="I52" s="262"/>
      <c r="J52" s="262"/>
      <c r="K52" s="262"/>
      <c r="L52" s="262"/>
      <c r="M52" s="7">
        <v>2008</v>
      </c>
      <c r="N52" s="16"/>
      <c r="O52" s="26"/>
      <c r="P52" s="8">
        <v>2011</v>
      </c>
      <c r="Q52" s="15"/>
      <c r="R52" s="16"/>
      <c r="S52" s="17"/>
      <c r="T52" s="16"/>
      <c r="U52" s="72"/>
      <c r="V52" s="83"/>
      <c r="W52" s="16"/>
      <c r="X52" s="172"/>
      <c r="Y52" s="541"/>
      <c r="Z52" s="172"/>
      <c r="AA52" s="168"/>
      <c r="AB52" s="168"/>
      <c r="AC52" s="168"/>
      <c r="AD52" s="168"/>
      <c r="AE52" s="168"/>
      <c r="AF52" s="168"/>
      <c r="AG52" s="168"/>
      <c r="AH52" s="168"/>
    </row>
    <row r="53" spans="1:34" ht="11.25">
      <c r="A53" s="267"/>
      <c r="B53" s="267"/>
      <c r="C53" s="267"/>
      <c r="D53" s="267"/>
      <c r="E53" s="258" t="s">
        <v>67</v>
      </c>
      <c r="F53" s="258"/>
      <c r="G53" s="258"/>
      <c r="H53" s="258"/>
      <c r="I53" s="262"/>
      <c r="J53" s="262"/>
      <c r="K53" s="262"/>
      <c r="L53" s="262"/>
      <c r="M53" s="7">
        <v>2008</v>
      </c>
      <c r="N53" s="16"/>
      <c r="O53" s="26"/>
      <c r="P53" s="8">
        <v>2011</v>
      </c>
      <c r="Q53" s="15"/>
      <c r="R53" s="16"/>
      <c r="S53" s="64">
        <v>2014</v>
      </c>
      <c r="T53" s="15"/>
      <c r="U53" s="72"/>
      <c r="V53" s="124">
        <v>2017</v>
      </c>
      <c r="W53" s="15"/>
      <c r="X53" s="172"/>
      <c r="Y53" s="540" t="s">
        <v>445</v>
      </c>
      <c r="Z53" s="245">
        <v>2021</v>
      </c>
      <c r="AA53" s="168"/>
      <c r="AB53" s="168"/>
      <c r="AC53" s="168"/>
      <c r="AD53" s="168"/>
      <c r="AE53" s="168"/>
      <c r="AF53" s="168"/>
      <c r="AG53" s="168"/>
      <c r="AH53" s="168"/>
    </row>
    <row r="54" spans="1:34" ht="11.25">
      <c r="A54" s="267"/>
      <c r="B54" s="267"/>
      <c r="C54" s="267"/>
      <c r="D54" s="267"/>
      <c r="E54" s="258" t="s">
        <v>68</v>
      </c>
      <c r="F54" s="258"/>
      <c r="G54" s="258"/>
      <c r="H54" s="258"/>
      <c r="I54" s="262"/>
      <c r="J54" s="262"/>
      <c r="K54" s="262"/>
      <c r="L54" s="262"/>
      <c r="M54" s="7">
        <v>2008</v>
      </c>
      <c r="N54" s="16"/>
      <c r="O54" s="26"/>
      <c r="P54" s="8">
        <v>2011</v>
      </c>
      <c r="Q54" s="15"/>
      <c r="R54" s="16"/>
      <c r="S54" s="64">
        <v>2014</v>
      </c>
      <c r="T54" s="15"/>
      <c r="U54" s="72"/>
      <c r="V54" s="124">
        <v>2017</v>
      </c>
      <c r="W54" s="15"/>
      <c r="X54" s="172"/>
      <c r="Y54" s="540" t="s">
        <v>445</v>
      </c>
      <c r="Z54" s="245">
        <v>2021</v>
      </c>
      <c r="AA54" s="168"/>
      <c r="AB54" s="168"/>
      <c r="AC54" s="168"/>
      <c r="AD54" s="168"/>
      <c r="AE54" s="168"/>
      <c r="AF54" s="168"/>
      <c r="AG54" s="168"/>
      <c r="AH54" s="168"/>
    </row>
    <row r="55" spans="1:34" ht="11.25">
      <c r="A55" s="267"/>
      <c r="B55" s="267"/>
      <c r="C55" s="267"/>
      <c r="D55" s="267"/>
      <c r="E55" s="258" t="s">
        <v>106</v>
      </c>
      <c r="F55" s="258"/>
      <c r="G55" s="258"/>
      <c r="H55" s="258"/>
      <c r="I55" s="263"/>
      <c r="J55" s="263"/>
      <c r="K55" s="263"/>
      <c r="L55" s="263"/>
      <c r="M55" s="7">
        <v>2008</v>
      </c>
      <c r="N55" s="16"/>
      <c r="O55" s="26"/>
      <c r="P55" s="8">
        <v>2011</v>
      </c>
      <c r="Q55" s="15"/>
      <c r="R55" s="16"/>
      <c r="S55" s="16"/>
      <c r="T55" s="16"/>
      <c r="U55" s="72"/>
      <c r="V55" s="83"/>
      <c r="W55" s="16"/>
      <c r="X55" s="172"/>
      <c r="Y55" s="541"/>
      <c r="Z55" s="172"/>
      <c r="AA55" s="168"/>
      <c r="AB55" s="168"/>
      <c r="AC55" s="168"/>
      <c r="AD55" s="168"/>
      <c r="AE55" s="168"/>
      <c r="AF55" s="168"/>
      <c r="AG55" s="168"/>
      <c r="AH55" s="168"/>
    </row>
    <row r="56" spans="1:34" ht="11.25">
      <c r="A56" s="267"/>
      <c r="B56" s="267"/>
      <c r="C56" s="267"/>
      <c r="D56" s="267"/>
      <c r="E56" s="258" t="s">
        <v>107</v>
      </c>
      <c r="F56" s="258"/>
      <c r="G56" s="258"/>
      <c r="H56" s="258"/>
      <c r="I56" s="263"/>
      <c r="J56" s="263"/>
      <c r="K56" s="263"/>
      <c r="L56" s="263"/>
      <c r="M56" s="7">
        <v>2008</v>
      </c>
      <c r="N56" s="16"/>
      <c r="O56" s="26"/>
      <c r="P56" s="8">
        <v>2011</v>
      </c>
      <c r="Q56" s="15"/>
      <c r="R56" s="16"/>
      <c r="S56" s="16"/>
      <c r="T56" s="16"/>
      <c r="U56" s="72"/>
      <c r="V56" s="83"/>
      <c r="W56" s="16"/>
      <c r="X56" s="172"/>
      <c r="Y56" s="541"/>
      <c r="Z56" s="172"/>
      <c r="AA56" s="168"/>
      <c r="AB56" s="168"/>
      <c r="AC56" s="168"/>
      <c r="AD56" s="168"/>
      <c r="AE56" s="168"/>
      <c r="AF56" s="168"/>
      <c r="AG56" s="168"/>
      <c r="AH56" s="168"/>
    </row>
    <row r="57" spans="1:34" ht="11.25">
      <c r="A57" s="267"/>
      <c r="B57" s="267"/>
      <c r="C57" s="267"/>
      <c r="D57" s="267"/>
      <c r="E57" s="258" t="s">
        <v>69</v>
      </c>
      <c r="F57" s="258"/>
      <c r="G57" s="258"/>
      <c r="H57" s="258"/>
      <c r="I57" s="263"/>
      <c r="J57" s="263"/>
      <c r="K57" s="263"/>
      <c r="L57" s="263"/>
      <c r="M57" s="7">
        <v>2008</v>
      </c>
      <c r="N57" s="16"/>
      <c r="O57" s="26"/>
      <c r="P57" s="8">
        <v>2011</v>
      </c>
      <c r="Q57" s="171"/>
      <c r="R57" s="16"/>
      <c r="S57" s="16"/>
      <c r="T57" s="17"/>
      <c r="U57" s="72"/>
      <c r="V57" s="83"/>
      <c r="W57" s="17"/>
      <c r="X57" s="172"/>
      <c r="Y57" s="541"/>
      <c r="Z57" s="172"/>
      <c r="AA57" s="168"/>
      <c r="AB57" s="168"/>
      <c r="AC57" s="168"/>
      <c r="AD57" s="168"/>
      <c r="AE57" s="168"/>
      <c r="AF57" s="168"/>
      <c r="AG57" s="168"/>
      <c r="AH57" s="168"/>
    </row>
    <row r="58" spans="1:34" ht="11.25">
      <c r="A58" s="257" t="s">
        <v>36</v>
      </c>
      <c r="B58" s="257"/>
      <c r="C58" s="257"/>
      <c r="D58" s="257"/>
      <c r="E58" s="268"/>
      <c r="F58" s="264"/>
      <c r="G58" s="264"/>
      <c r="H58" s="264"/>
      <c r="I58" s="265"/>
      <c r="J58" s="266"/>
      <c r="K58" s="9">
        <v>2006</v>
      </c>
      <c r="L58" s="269"/>
      <c r="M58" s="271"/>
      <c r="N58" s="10">
        <v>2009</v>
      </c>
      <c r="O58" s="16"/>
      <c r="P58" s="16"/>
      <c r="Q58" s="11">
        <v>2012</v>
      </c>
      <c r="R58" s="16"/>
      <c r="S58" s="26"/>
      <c r="T58" s="79">
        <v>2015</v>
      </c>
      <c r="U58" s="72"/>
      <c r="V58" s="83"/>
      <c r="W58" s="135">
        <v>2018</v>
      </c>
      <c r="X58" s="172"/>
      <c r="Y58" s="541"/>
      <c r="Z58" s="172"/>
      <c r="AA58" s="168"/>
      <c r="AB58" s="168"/>
      <c r="AC58" s="168"/>
      <c r="AD58" s="168"/>
      <c r="AE58" s="168"/>
      <c r="AF58" s="168"/>
      <c r="AG58" s="168"/>
      <c r="AH58" s="168"/>
    </row>
    <row r="59" spans="1:34" ht="11.25">
      <c r="A59" s="278" t="s">
        <v>257</v>
      </c>
      <c r="B59" s="279"/>
      <c r="C59" s="279"/>
      <c r="D59" s="280"/>
      <c r="E59" s="269"/>
      <c r="F59" s="265"/>
      <c r="G59" s="265"/>
      <c r="H59" s="265"/>
      <c r="I59" s="265"/>
      <c r="J59" s="265"/>
      <c r="K59" s="5"/>
      <c r="L59" s="265"/>
      <c r="M59" s="265"/>
      <c r="N59" s="5"/>
      <c r="O59" s="16"/>
      <c r="P59" s="16"/>
      <c r="Q59" s="23"/>
      <c r="R59" s="16"/>
      <c r="S59" s="16"/>
      <c r="T59" s="80">
        <v>2015</v>
      </c>
      <c r="U59" s="72"/>
      <c r="V59" s="83"/>
      <c r="W59" s="135">
        <v>2018</v>
      </c>
      <c r="X59" s="172"/>
      <c r="Y59" s="541"/>
      <c r="Z59" s="172"/>
      <c r="AA59" s="168"/>
      <c r="AB59" s="168"/>
      <c r="AC59" s="168"/>
      <c r="AD59" s="168"/>
      <c r="AE59" s="168"/>
      <c r="AF59" s="168"/>
      <c r="AG59" s="168"/>
      <c r="AH59" s="168"/>
    </row>
    <row r="60" spans="1:34" ht="11.25">
      <c r="A60" s="257" t="s">
        <v>37</v>
      </c>
      <c r="B60" s="257"/>
      <c r="C60" s="257"/>
      <c r="D60" s="257"/>
      <c r="E60" s="269"/>
      <c r="F60" s="265"/>
      <c r="G60" s="265"/>
      <c r="H60" s="265"/>
      <c r="I60" s="265"/>
      <c r="J60" s="266"/>
      <c r="K60" s="12">
        <v>2006</v>
      </c>
      <c r="L60" s="269"/>
      <c r="M60" s="266"/>
      <c r="N60" s="13">
        <v>2009</v>
      </c>
      <c r="O60" s="16"/>
      <c r="P60" s="16"/>
      <c r="Q60" s="255"/>
      <c r="R60" s="16"/>
      <c r="S60" s="16"/>
      <c r="T60" s="256"/>
      <c r="U60" s="289"/>
      <c r="V60" s="83"/>
      <c r="W60" s="69"/>
      <c r="X60" s="172"/>
      <c r="Y60" s="541"/>
      <c r="Z60" s="172"/>
      <c r="AA60" s="168"/>
      <c r="AB60" s="168"/>
      <c r="AC60" s="168"/>
      <c r="AD60" s="168"/>
      <c r="AE60" s="168"/>
      <c r="AF60" s="168"/>
      <c r="AG60" s="168"/>
      <c r="AH60" s="168"/>
    </row>
    <row r="61" spans="1:34" ht="11.25">
      <c r="A61" s="257" t="s">
        <v>38</v>
      </c>
      <c r="B61" s="257"/>
      <c r="C61" s="257"/>
      <c r="D61" s="257"/>
      <c r="E61" s="269"/>
      <c r="F61" s="265"/>
      <c r="G61" s="265"/>
      <c r="H61" s="265"/>
      <c r="I61" s="265"/>
      <c r="J61" s="266"/>
      <c r="K61" s="12">
        <v>2006</v>
      </c>
      <c r="L61" s="269"/>
      <c r="M61" s="266"/>
      <c r="N61" s="13">
        <v>2009</v>
      </c>
      <c r="O61" s="16"/>
      <c r="P61" s="16"/>
      <c r="Q61" s="256"/>
      <c r="R61" s="16"/>
      <c r="S61" s="16"/>
      <c r="T61" s="256"/>
      <c r="U61" s="289"/>
      <c r="V61" s="83"/>
      <c r="W61" s="16"/>
      <c r="X61" s="172"/>
      <c r="Y61" s="541"/>
      <c r="Z61" s="172"/>
      <c r="AA61" s="168"/>
      <c r="AB61" s="168"/>
      <c r="AC61" s="168"/>
      <c r="AD61" s="168"/>
      <c r="AE61" s="168"/>
      <c r="AF61" s="168"/>
      <c r="AG61" s="168"/>
      <c r="AH61" s="168"/>
    </row>
    <row r="62" spans="1:34" ht="11.25">
      <c r="A62" s="257" t="s">
        <v>39</v>
      </c>
      <c r="B62" s="257"/>
      <c r="C62" s="257"/>
      <c r="D62" s="257"/>
      <c r="E62" s="269"/>
      <c r="F62" s="265"/>
      <c r="G62" s="265"/>
      <c r="H62" s="265"/>
      <c r="I62" s="265"/>
      <c r="J62" s="266"/>
      <c r="K62" s="12">
        <v>2006</v>
      </c>
      <c r="L62" s="269"/>
      <c r="M62" s="265"/>
      <c r="N62" s="5"/>
      <c r="O62" s="16"/>
      <c r="P62" s="16"/>
      <c r="Q62" s="256"/>
      <c r="R62" s="16"/>
      <c r="S62" s="16"/>
      <c r="T62" s="256"/>
      <c r="U62" s="289"/>
      <c r="V62" s="83"/>
      <c r="W62" s="17"/>
      <c r="X62" s="172"/>
      <c r="Y62" s="541"/>
      <c r="Z62" s="172"/>
      <c r="AA62" s="168"/>
      <c r="AB62" s="168"/>
      <c r="AC62" s="168"/>
      <c r="AD62" s="168"/>
      <c r="AE62" s="168"/>
      <c r="AF62" s="168"/>
      <c r="AG62" s="168"/>
      <c r="AH62" s="168"/>
    </row>
    <row r="63" spans="1:34" ht="11.25">
      <c r="A63" s="257" t="s">
        <v>40</v>
      </c>
      <c r="B63" s="257"/>
      <c r="C63" s="257"/>
      <c r="D63" s="257"/>
      <c r="E63" s="269"/>
      <c r="F63" s="265"/>
      <c r="G63" s="265"/>
      <c r="H63" s="265"/>
      <c r="I63" s="265"/>
      <c r="J63" s="266"/>
      <c r="K63" s="12">
        <v>2006</v>
      </c>
      <c r="L63" s="269"/>
      <c r="M63" s="266"/>
      <c r="N63" s="13">
        <v>2009</v>
      </c>
      <c r="O63" s="16"/>
      <c r="P63" s="16"/>
      <c r="Q63" s="11">
        <v>2012</v>
      </c>
      <c r="R63" s="16"/>
      <c r="S63" s="26"/>
      <c r="T63" s="79">
        <v>2015</v>
      </c>
      <c r="U63" s="72"/>
      <c r="V63" s="83"/>
      <c r="W63" s="135">
        <v>2018</v>
      </c>
      <c r="X63" s="172"/>
      <c r="Y63" s="541"/>
      <c r="Z63" s="172"/>
      <c r="AA63" s="168"/>
      <c r="AB63" s="168"/>
      <c r="AC63" s="168"/>
      <c r="AD63" s="168"/>
      <c r="AE63" s="168"/>
      <c r="AF63" s="168"/>
      <c r="AG63" s="168"/>
      <c r="AH63" s="168"/>
    </row>
    <row r="64" spans="1:34" ht="11.25">
      <c r="A64" s="257" t="s">
        <v>41</v>
      </c>
      <c r="B64" s="257"/>
      <c r="C64" s="257"/>
      <c r="D64" s="257"/>
      <c r="E64" s="269"/>
      <c r="F64" s="265"/>
      <c r="G64" s="265"/>
      <c r="H64" s="265"/>
      <c r="I64" s="265"/>
      <c r="J64" s="266"/>
      <c r="K64" s="12">
        <v>2006</v>
      </c>
      <c r="L64" s="269"/>
      <c r="M64" s="266"/>
      <c r="N64" s="13">
        <v>2009</v>
      </c>
      <c r="O64" s="16"/>
      <c r="P64" s="16"/>
      <c r="Q64" s="11">
        <v>2012</v>
      </c>
      <c r="R64" s="16"/>
      <c r="S64" s="26"/>
      <c r="T64" s="79">
        <v>2015</v>
      </c>
      <c r="U64" s="72"/>
      <c r="V64" s="83"/>
      <c r="W64" s="135">
        <v>2018</v>
      </c>
      <c r="X64" s="172"/>
      <c r="Y64" s="541"/>
      <c r="Z64" s="172"/>
      <c r="AA64" s="168"/>
      <c r="AB64" s="168"/>
      <c r="AC64" s="168"/>
      <c r="AD64" s="168"/>
      <c r="AE64" s="168"/>
      <c r="AF64" s="168"/>
      <c r="AG64" s="168"/>
      <c r="AH64" s="168"/>
    </row>
    <row r="65" spans="1:34" ht="11.25">
      <c r="A65" s="257" t="s">
        <v>42</v>
      </c>
      <c r="B65" s="257"/>
      <c r="C65" s="257"/>
      <c r="D65" s="257"/>
      <c r="E65" s="269"/>
      <c r="F65" s="265"/>
      <c r="G65" s="265"/>
      <c r="H65" s="265"/>
      <c r="I65" s="265"/>
      <c r="J65" s="266"/>
      <c r="K65" s="12">
        <v>2006</v>
      </c>
      <c r="L65" s="269"/>
      <c r="M65" s="266"/>
      <c r="N65" s="13">
        <v>2009</v>
      </c>
      <c r="O65" s="16"/>
      <c r="P65" s="16"/>
      <c r="Q65" s="11">
        <v>2012</v>
      </c>
      <c r="R65" s="16"/>
      <c r="S65" s="26"/>
      <c r="T65" s="79">
        <v>2015</v>
      </c>
      <c r="U65" s="72"/>
      <c r="V65" s="83"/>
      <c r="W65" s="135">
        <v>2018</v>
      </c>
      <c r="X65" s="172"/>
      <c r="Y65" s="541"/>
      <c r="Z65" s="172"/>
      <c r="AA65" s="168"/>
      <c r="AB65" s="168"/>
      <c r="AC65" s="168"/>
      <c r="AD65" s="168"/>
      <c r="AE65" s="168"/>
      <c r="AF65" s="168"/>
      <c r="AG65" s="168"/>
      <c r="AH65" s="168"/>
    </row>
    <row r="66" spans="1:34" ht="11.25">
      <c r="A66" s="257" t="s">
        <v>263</v>
      </c>
      <c r="B66" s="257"/>
      <c r="C66" s="257"/>
      <c r="D66" s="257"/>
      <c r="E66" s="269"/>
      <c r="F66" s="265"/>
      <c r="G66" s="265"/>
      <c r="H66" s="265"/>
      <c r="I66" s="265"/>
      <c r="J66" s="266"/>
      <c r="K66" s="12">
        <v>2006</v>
      </c>
      <c r="L66" s="269"/>
      <c r="M66" s="266"/>
      <c r="N66" s="13">
        <v>2009</v>
      </c>
      <c r="O66" s="16"/>
      <c r="P66" s="16"/>
      <c r="Q66" s="11">
        <v>2012</v>
      </c>
      <c r="R66" s="16"/>
      <c r="S66" s="26"/>
      <c r="T66" s="79">
        <v>2015</v>
      </c>
      <c r="U66" s="72"/>
      <c r="V66" s="83"/>
      <c r="W66" s="135">
        <v>2018</v>
      </c>
      <c r="X66" s="172"/>
      <c r="Y66" s="541"/>
      <c r="Z66" s="172"/>
      <c r="AA66" s="168"/>
      <c r="AB66" s="168"/>
      <c r="AC66" s="168"/>
      <c r="AD66" s="168"/>
      <c r="AE66" s="168"/>
      <c r="AF66" s="168"/>
      <c r="AG66" s="168"/>
      <c r="AH66" s="168"/>
    </row>
    <row r="67" spans="1:34" ht="11.25">
      <c r="A67" s="257" t="s">
        <v>264</v>
      </c>
      <c r="B67" s="257"/>
      <c r="C67" s="257"/>
      <c r="D67" s="257"/>
      <c r="E67" s="269"/>
      <c r="F67" s="265"/>
      <c r="G67" s="265"/>
      <c r="H67" s="265"/>
      <c r="I67" s="265"/>
      <c r="J67" s="266"/>
      <c r="K67" s="12">
        <v>2006</v>
      </c>
      <c r="L67" s="269"/>
      <c r="M67" s="266"/>
      <c r="N67" s="13">
        <v>2009</v>
      </c>
      <c r="O67" s="16"/>
      <c r="P67" s="16"/>
      <c r="Q67" s="11">
        <v>2012</v>
      </c>
      <c r="R67" s="16"/>
      <c r="S67" s="26"/>
      <c r="T67" s="79">
        <v>2015</v>
      </c>
      <c r="U67" s="72"/>
      <c r="V67" s="83"/>
      <c r="W67" s="135">
        <v>2018</v>
      </c>
      <c r="X67" s="172"/>
      <c r="Y67" s="541"/>
      <c r="Z67" s="172"/>
      <c r="AA67" s="168"/>
      <c r="AB67" s="168"/>
      <c r="AC67" s="168"/>
      <c r="AD67" s="168"/>
      <c r="AE67" s="168"/>
      <c r="AF67" s="168"/>
      <c r="AG67" s="168"/>
      <c r="AH67" s="168"/>
    </row>
    <row r="68" spans="1:34" ht="11.25">
      <c r="A68" s="257" t="s">
        <v>43</v>
      </c>
      <c r="B68" s="257"/>
      <c r="C68" s="257"/>
      <c r="D68" s="257"/>
      <c r="E68" s="269"/>
      <c r="F68" s="265"/>
      <c r="G68" s="265"/>
      <c r="H68" s="265"/>
      <c r="I68" s="265"/>
      <c r="J68" s="266"/>
      <c r="K68" s="12">
        <v>2006</v>
      </c>
      <c r="L68" s="269"/>
      <c r="M68" s="266"/>
      <c r="N68" s="13">
        <v>2009</v>
      </c>
      <c r="O68" s="16"/>
      <c r="P68" s="16"/>
      <c r="Q68" s="11">
        <v>2012</v>
      </c>
      <c r="R68" s="16"/>
      <c r="S68" s="26"/>
      <c r="T68" s="79">
        <v>2015</v>
      </c>
      <c r="U68" s="72"/>
      <c r="V68" s="83"/>
      <c r="W68" s="135">
        <v>2018</v>
      </c>
      <c r="X68" s="172"/>
      <c r="Y68" s="540" t="s">
        <v>445</v>
      </c>
      <c r="Z68" s="245">
        <v>2021</v>
      </c>
      <c r="AA68" s="168"/>
      <c r="AB68" s="168"/>
      <c r="AC68" s="168"/>
      <c r="AD68" s="168"/>
      <c r="AE68" s="168"/>
      <c r="AF68" s="168"/>
      <c r="AG68" s="168"/>
      <c r="AH68" s="168"/>
    </row>
    <row r="69" spans="1:34" ht="11.25" hidden="1">
      <c r="A69" s="257" t="s">
        <v>44</v>
      </c>
      <c r="B69" s="257"/>
      <c r="C69" s="257"/>
      <c r="D69" s="257"/>
      <c r="E69" s="269"/>
      <c r="F69" s="265"/>
      <c r="G69" s="265"/>
      <c r="H69" s="265"/>
      <c r="I69" s="265"/>
      <c r="J69" s="266"/>
      <c r="K69" s="12">
        <v>2006</v>
      </c>
      <c r="L69" s="269"/>
      <c r="M69" s="266"/>
      <c r="N69" s="13">
        <v>2009</v>
      </c>
      <c r="O69" s="16"/>
      <c r="P69" s="16"/>
      <c r="Q69" s="11">
        <v>2012</v>
      </c>
      <c r="R69" s="16"/>
      <c r="S69" s="26"/>
      <c r="T69" s="79">
        <v>2015</v>
      </c>
      <c r="U69" s="72"/>
      <c r="V69" s="83"/>
      <c r="W69" s="135" t="s">
        <v>445</v>
      </c>
      <c r="X69" s="172"/>
      <c r="Y69" s="541"/>
      <c r="Z69" s="172"/>
      <c r="AA69" s="168"/>
      <c r="AB69" s="168"/>
      <c r="AC69" s="168"/>
      <c r="AD69" s="168"/>
      <c r="AE69" s="168"/>
      <c r="AF69" s="168"/>
      <c r="AG69" s="168"/>
      <c r="AH69" s="168"/>
    </row>
    <row r="70" spans="1:34" ht="11.25">
      <c r="A70" s="257" t="s">
        <v>45</v>
      </c>
      <c r="B70" s="257"/>
      <c r="C70" s="257"/>
      <c r="D70" s="257"/>
      <c r="E70" s="269"/>
      <c r="F70" s="265"/>
      <c r="G70" s="265"/>
      <c r="H70" s="265"/>
      <c r="I70" s="265"/>
      <c r="J70" s="266"/>
      <c r="K70" s="12">
        <v>2006</v>
      </c>
      <c r="L70" s="269"/>
      <c r="M70" s="266"/>
      <c r="N70" s="13">
        <v>2009</v>
      </c>
      <c r="O70" s="16"/>
      <c r="P70" s="16"/>
      <c r="Q70" s="11">
        <v>2012</v>
      </c>
      <c r="R70" s="16"/>
      <c r="S70" s="26"/>
      <c r="T70" s="79">
        <v>2015</v>
      </c>
      <c r="U70" s="72"/>
      <c r="V70" s="83"/>
      <c r="W70" s="137"/>
      <c r="X70" s="172"/>
      <c r="Y70" s="541"/>
      <c r="Z70" s="172"/>
      <c r="AA70" s="168"/>
      <c r="AB70" s="168"/>
      <c r="AC70" s="168"/>
      <c r="AD70" s="168"/>
      <c r="AE70" s="168"/>
      <c r="AF70" s="168"/>
      <c r="AG70" s="168"/>
      <c r="AH70" s="168"/>
    </row>
    <row r="71" spans="1:34" ht="11.25">
      <c r="A71" s="257" t="s">
        <v>46</v>
      </c>
      <c r="B71" s="257"/>
      <c r="C71" s="257"/>
      <c r="D71" s="257"/>
      <c r="E71" s="269"/>
      <c r="F71" s="265"/>
      <c r="G71" s="265"/>
      <c r="H71" s="265"/>
      <c r="I71" s="265"/>
      <c r="J71" s="266"/>
      <c r="K71" s="12">
        <v>2006</v>
      </c>
      <c r="L71" s="269"/>
      <c r="M71" s="266"/>
      <c r="N71" s="13">
        <v>2009</v>
      </c>
      <c r="O71" s="16"/>
      <c r="P71" s="16"/>
      <c r="Q71" s="11">
        <v>2012</v>
      </c>
      <c r="R71" s="16"/>
      <c r="S71" s="26"/>
      <c r="T71" s="79">
        <v>2015</v>
      </c>
      <c r="U71" s="72"/>
      <c r="V71" s="83"/>
      <c r="W71" s="137"/>
      <c r="X71" s="172"/>
      <c r="Y71" s="541"/>
      <c r="Z71" s="172"/>
      <c r="AA71" s="168"/>
      <c r="AB71" s="168"/>
      <c r="AC71" s="168"/>
      <c r="AD71" s="168"/>
      <c r="AE71" s="168"/>
      <c r="AF71" s="168"/>
      <c r="AG71" s="168"/>
      <c r="AH71" s="168"/>
    </row>
    <row r="72" spans="1:34" ht="11.25">
      <c r="A72" s="257" t="s">
        <v>7</v>
      </c>
      <c r="B72" s="257"/>
      <c r="C72" s="257"/>
      <c r="D72" s="257"/>
      <c r="E72" s="269"/>
      <c r="F72" s="265"/>
      <c r="G72" s="265"/>
      <c r="H72" s="265"/>
      <c r="I72" s="265"/>
      <c r="J72" s="266"/>
      <c r="K72" s="12">
        <v>2006</v>
      </c>
      <c r="L72" s="269"/>
      <c r="M72" s="266"/>
      <c r="N72" s="13">
        <v>2009</v>
      </c>
      <c r="O72" s="16"/>
      <c r="P72" s="16"/>
      <c r="Q72" s="11">
        <v>2012</v>
      </c>
      <c r="R72" s="16"/>
      <c r="S72" s="26"/>
      <c r="T72" s="79">
        <v>2015</v>
      </c>
      <c r="U72" s="72"/>
      <c r="V72" s="83"/>
      <c r="W72" s="135">
        <v>2018</v>
      </c>
      <c r="X72" s="172"/>
      <c r="Y72" s="541"/>
      <c r="Z72" s="172"/>
      <c r="AA72" s="168"/>
      <c r="AB72" s="168"/>
      <c r="AC72" s="168"/>
      <c r="AD72" s="168"/>
      <c r="AE72" s="168"/>
      <c r="AF72" s="168"/>
      <c r="AG72" s="168"/>
      <c r="AH72" s="168"/>
    </row>
    <row r="73" spans="1:34" ht="11.25">
      <c r="A73" s="257" t="s">
        <v>70</v>
      </c>
      <c r="B73" s="257"/>
      <c r="C73" s="257"/>
      <c r="D73" s="257"/>
      <c r="E73" s="269"/>
      <c r="F73" s="265"/>
      <c r="G73" s="265"/>
      <c r="H73" s="265"/>
      <c r="I73" s="265"/>
      <c r="J73" s="265"/>
      <c r="K73" s="5"/>
      <c r="L73" s="265"/>
      <c r="M73" s="266"/>
      <c r="N73" s="13">
        <v>2009</v>
      </c>
      <c r="O73" s="16"/>
      <c r="P73" s="16"/>
      <c r="Q73" s="256"/>
      <c r="R73" s="16"/>
      <c r="S73" s="16"/>
      <c r="T73" s="69"/>
      <c r="U73" s="72"/>
      <c r="V73" s="83"/>
      <c r="W73" s="69"/>
      <c r="X73" s="172"/>
      <c r="Y73" s="541"/>
      <c r="Z73" s="172"/>
      <c r="AA73" s="168"/>
      <c r="AB73" s="168"/>
      <c r="AC73" s="168"/>
      <c r="AD73" s="168"/>
      <c r="AE73" s="168"/>
      <c r="AF73" s="168"/>
      <c r="AG73" s="168"/>
      <c r="AH73" s="168"/>
    </row>
    <row r="74" spans="1:34" ht="11.25">
      <c r="A74" s="257" t="s">
        <v>47</v>
      </c>
      <c r="B74" s="257"/>
      <c r="C74" s="257"/>
      <c r="D74" s="257"/>
      <c r="E74" s="269"/>
      <c r="F74" s="265"/>
      <c r="G74" s="265"/>
      <c r="H74" s="265"/>
      <c r="I74" s="265"/>
      <c r="J74" s="266"/>
      <c r="K74" s="12">
        <v>2006</v>
      </c>
      <c r="L74" s="269"/>
      <c r="M74" s="265"/>
      <c r="N74" s="5"/>
      <c r="O74" s="16"/>
      <c r="P74" s="16"/>
      <c r="Q74" s="256"/>
      <c r="R74" s="16"/>
      <c r="S74" s="16"/>
      <c r="T74" s="16"/>
      <c r="U74" s="72"/>
      <c r="V74" s="83"/>
      <c r="W74" s="16"/>
      <c r="X74" s="172"/>
      <c r="Y74" s="541"/>
      <c r="Z74" s="172"/>
      <c r="AA74" s="168"/>
      <c r="AB74" s="168"/>
      <c r="AC74" s="168"/>
      <c r="AD74" s="168"/>
      <c r="AE74" s="168"/>
      <c r="AF74" s="168"/>
      <c r="AG74" s="168"/>
      <c r="AH74" s="168"/>
    </row>
    <row r="75" spans="1:34" ht="11.25">
      <c r="A75" s="257" t="s">
        <v>108</v>
      </c>
      <c r="B75" s="257"/>
      <c r="C75" s="257"/>
      <c r="D75" s="257"/>
      <c r="E75" s="269"/>
      <c r="F75" s="265"/>
      <c r="G75" s="265"/>
      <c r="H75" s="265"/>
      <c r="I75" s="265"/>
      <c r="J75" s="266"/>
      <c r="K75" s="12">
        <v>2006</v>
      </c>
      <c r="L75" s="269"/>
      <c r="M75" s="266"/>
      <c r="N75" s="13">
        <v>2009</v>
      </c>
      <c r="O75" s="16"/>
      <c r="P75" s="8" t="s">
        <v>85</v>
      </c>
      <c r="Q75" s="264"/>
      <c r="R75" s="16"/>
      <c r="S75" s="64" t="s">
        <v>240</v>
      </c>
      <c r="T75" s="15"/>
      <c r="U75" s="72"/>
      <c r="V75" s="124" t="s">
        <v>400</v>
      </c>
      <c r="W75" s="15"/>
      <c r="X75" s="172"/>
      <c r="Y75" s="540" t="s">
        <v>445</v>
      </c>
      <c r="Z75" s="245">
        <v>2021</v>
      </c>
      <c r="AA75" s="168"/>
      <c r="AB75" s="168"/>
      <c r="AC75" s="168"/>
      <c r="AD75" s="168"/>
      <c r="AE75" s="168"/>
      <c r="AF75" s="168"/>
      <c r="AG75" s="168"/>
      <c r="AH75" s="168"/>
    </row>
    <row r="76" spans="1:34" ht="11.25">
      <c r="A76" s="278" t="s">
        <v>88</v>
      </c>
      <c r="B76" s="279"/>
      <c r="C76" s="279"/>
      <c r="D76" s="280"/>
      <c r="E76" s="269"/>
      <c r="F76" s="265"/>
      <c r="G76" s="265"/>
      <c r="H76" s="265"/>
      <c r="I76" s="265"/>
      <c r="J76" s="266"/>
      <c r="K76" s="12">
        <v>2006</v>
      </c>
      <c r="L76" s="269"/>
      <c r="M76" s="265"/>
      <c r="N76" s="5"/>
      <c r="O76" s="16"/>
      <c r="P76" s="16"/>
      <c r="Q76" s="68"/>
      <c r="R76" s="16"/>
      <c r="S76" s="16"/>
      <c r="T76" s="77"/>
      <c r="U76" s="72"/>
      <c r="V76" s="83"/>
      <c r="W76" s="130"/>
      <c r="X76" s="172"/>
      <c r="Y76" s="541"/>
      <c r="Z76" s="172"/>
      <c r="AA76" s="168"/>
      <c r="AB76" s="168"/>
      <c r="AC76" s="168"/>
      <c r="AD76" s="168"/>
      <c r="AE76" s="168"/>
      <c r="AF76" s="168"/>
      <c r="AG76" s="168"/>
      <c r="AH76" s="168"/>
    </row>
    <row r="77" spans="1:34" ht="11.25">
      <c r="A77" s="257" t="s">
        <v>48</v>
      </c>
      <c r="B77" s="257"/>
      <c r="C77" s="257"/>
      <c r="D77" s="257"/>
      <c r="E77" s="269"/>
      <c r="F77" s="265"/>
      <c r="G77" s="265"/>
      <c r="H77" s="265"/>
      <c r="I77" s="265"/>
      <c r="J77" s="266"/>
      <c r="K77" s="12">
        <v>2006</v>
      </c>
      <c r="L77" s="269"/>
      <c r="M77" s="266"/>
      <c r="N77" s="13">
        <v>2009</v>
      </c>
      <c r="O77" s="16"/>
      <c r="P77" s="16"/>
      <c r="Q77" s="11">
        <v>2012</v>
      </c>
      <c r="R77" s="16"/>
      <c r="S77" s="26"/>
      <c r="T77" s="79">
        <v>2015</v>
      </c>
      <c r="U77" s="72"/>
      <c r="V77" s="83"/>
      <c r="W77" s="135">
        <v>2018</v>
      </c>
      <c r="X77" s="172"/>
      <c r="Y77" s="541"/>
      <c r="Z77" s="172"/>
      <c r="AA77" s="168"/>
      <c r="AB77" s="168"/>
      <c r="AC77" s="168"/>
      <c r="AD77" s="168"/>
      <c r="AE77" s="168"/>
      <c r="AF77" s="168"/>
      <c r="AG77" s="168"/>
      <c r="AH77" s="168"/>
    </row>
    <row r="78" spans="1:34" ht="11.25">
      <c r="A78" s="257" t="s">
        <v>71</v>
      </c>
      <c r="B78" s="257"/>
      <c r="C78" s="257"/>
      <c r="D78" s="257"/>
      <c r="E78" s="269"/>
      <c r="F78" s="265"/>
      <c r="G78" s="265"/>
      <c r="H78" s="265"/>
      <c r="I78" s="265"/>
      <c r="J78" s="265"/>
      <c r="K78" s="5"/>
      <c r="L78" s="265"/>
      <c r="M78" s="266"/>
      <c r="N78" s="13">
        <v>2009</v>
      </c>
      <c r="O78" s="16"/>
      <c r="P78" s="16"/>
      <c r="Q78" s="11">
        <v>2012</v>
      </c>
      <c r="R78" s="16"/>
      <c r="S78" s="26"/>
      <c r="T78" s="79">
        <v>2015</v>
      </c>
      <c r="U78" s="72"/>
      <c r="V78" s="83"/>
      <c r="W78" s="135">
        <v>2018</v>
      </c>
      <c r="X78" s="172"/>
      <c r="Y78" s="541"/>
      <c r="Z78" s="172"/>
      <c r="AA78" s="168"/>
      <c r="AB78" s="168"/>
      <c r="AC78" s="168"/>
      <c r="AD78" s="168"/>
      <c r="AE78" s="168"/>
      <c r="AF78" s="168"/>
      <c r="AG78" s="168"/>
      <c r="AH78" s="168"/>
    </row>
    <row r="79" spans="1:34" ht="11.25">
      <c r="A79" s="257" t="s">
        <v>49</v>
      </c>
      <c r="B79" s="257"/>
      <c r="C79" s="257"/>
      <c r="D79" s="257"/>
      <c r="E79" s="269"/>
      <c r="F79" s="265"/>
      <c r="G79" s="265"/>
      <c r="H79" s="265"/>
      <c r="I79" s="265"/>
      <c r="J79" s="266"/>
      <c r="K79" s="12">
        <v>2006</v>
      </c>
      <c r="L79" s="269"/>
      <c r="M79" s="266"/>
      <c r="N79" s="13">
        <v>2009</v>
      </c>
      <c r="O79" s="16"/>
      <c r="P79" s="16"/>
      <c r="Q79" s="11">
        <v>2012</v>
      </c>
      <c r="R79" s="16"/>
      <c r="S79" s="26"/>
      <c r="T79" s="79">
        <v>2015</v>
      </c>
      <c r="U79" s="72"/>
      <c r="V79" s="83"/>
      <c r="W79" s="135">
        <v>2018</v>
      </c>
      <c r="X79" s="172"/>
      <c r="Y79" s="541"/>
      <c r="Z79" s="172"/>
      <c r="AA79" s="168"/>
      <c r="AB79" s="168"/>
      <c r="AC79" s="168"/>
      <c r="AD79" s="168"/>
      <c r="AE79" s="168"/>
      <c r="AF79" s="168"/>
      <c r="AG79" s="168"/>
      <c r="AH79" s="168"/>
    </row>
    <row r="80" spans="1:34" ht="11.25">
      <c r="A80" s="257" t="s">
        <v>58</v>
      </c>
      <c r="B80" s="257"/>
      <c r="C80" s="257"/>
      <c r="D80" s="257"/>
      <c r="E80" s="269"/>
      <c r="F80" s="265"/>
      <c r="G80" s="265"/>
      <c r="H80" s="265"/>
      <c r="I80" s="265"/>
      <c r="J80" s="266"/>
      <c r="K80" s="12">
        <v>2006</v>
      </c>
      <c r="L80" s="269"/>
      <c r="M80" s="266"/>
      <c r="N80" s="13">
        <v>2009</v>
      </c>
      <c r="O80" s="16"/>
      <c r="P80" s="16"/>
      <c r="Q80" s="23"/>
      <c r="R80" s="16"/>
      <c r="S80" s="16"/>
      <c r="T80" s="5"/>
      <c r="U80" s="72"/>
      <c r="V80" s="83"/>
      <c r="W80" s="5"/>
      <c r="X80" s="172"/>
      <c r="Y80" s="541"/>
      <c r="Z80" s="172"/>
      <c r="AA80" s="168"/>
      <c r="AB80" s="168"/>
      <c r="AC80" s="168"/>
      <c r="AD80" s="168"/>
      <c r="AE80" s="168"/>
      <c r="AF80" s="168"/>
      <c r="AG80" s="168"/>
      <c r="AH80" s="168"/>
    </row>
    <row r="81" spans="1:34" ht="11.25">
      <c r="A81" s="257" t="s">
        <v>258</v>
      </c>
      <c r="B81" s="257"/>
      <c r="C81" s="257"/>
      <c r="D81" s="257"/>
      <c r="E81" s="269"/>
      <c r="F81" s="265"/>
      <c r="G81" s="265"/>
      <c r="H81" s="265"/>
      <c r="I81" s="265"/>
      <c r="J81" s="265"/>
      <c r="K81" s="5"/>
      <c r="L81" s="265"/>
      <c r="M81" s="265"/>
      <c r="N81" s="5"/>
      <c r="O81" s="16"/>
      <c r="P81" s="16"/>
      <c r="Q81" s="24"/>
      <c r="R81" s="16"/>
      <c r="S81" s="16"/>
      <c r="T81" s="79">
        <v>2015</v>
      </c>
      <c r="U81" s="72"/>
      <c r="V81" s="83"/>
      <c r="W81" s="135">
        <v>2018</v>
      </c>
      <c r="X81" s="172"/>
      <c r="Y81" s="541"/>
      <c r="Z81" s="172"/>
      <c r="AA81" s="168"/>
      <c r="AB81" s="168"/>
      <c r="AC81" s="168"/>
      <c r="AD81" s="168"/>
      <c r="AE81" s="168"/>
      <c r="AF81" s="168"/>
      <c r="AG81" s="168"/>
      <c r="AH81" s="168"/>
    </row>
    <row r="82" spans="1:34" ht="11.25">
      <c r="A82" s="257" t="s">
        <v>59</v>
      </c>
      <c r="B82" s="257"/>
      <c r="C82" s="257"/>
      <c r="D82" s="257"/>
      <c r="E82" s="270"/>
      <c r="F82" s="255"/>
      <c r="G82" s="255"/>
      <c r="H82" s="255"/>
      <c r="I82" s="265"/>
      <c r="J82" s="266"/>
      <c r="K82" s="12">
        <v>2006</v>
      </c>
      <c r="L82" s="269"/>
      <c r="M82" s="266"/>
      <c r="N82" s="13">
        <v>2009</v>
      </c>
      <c r="O82" s="16"/>
      <c r="P82" s="16"/>
      <c r="Q82" s="11">
        <v>2012</v>
      </c>
      <c r="R82" s="16"/>
      <c r="S82" s="26"/>
      <c r="T82" s="79">
        <v>2015</v>
      </c>
      <c r="U82" s="72"/>
      <c r="V82" s="83"/>
      <c r="W82" s="135">
        <v>2018</v>
      </c>
      <c r="X82" s="172"/>
      <c r="Y82" s="541"/>
      <c r="Z82" s="172"/>
      <c r="AA82" s="168"/>
      <c r="AB82" s="168"/>
      <c r="AC82" s="168"/>
      <c r="AD82" s="168"/>
      <c r="AE82" s="168"/>
      <c r="AF82" s="168"/>
      <c r="AG82" s="168"/>
      <c r="AH82" s="168"/>
    </row>
    <row r="83" spans="1:34" ht="11.25">
      <c r="A83" s="75"/>
      <c r="B83" s="23"/>
      <c r="C83" s="23"/>
      <c r="D83" s="73"/>
      <c r="E83" s="258" t="s">
        <v>265</v>
      </c>
      <c r="F83" s="258"/>
      <c r="G83" s="258"/>
      <c r="H83" s="258"/>
      <c r="I83" s="67"/>
      <c r="J83" s="67"/>
      <c r="K83" s="23"/>
      <c r="L83" s="67"/>
      <c r="M83" s="67"/>
      <c r="N83" s="23"/>
      <c r="O83" s="16"/>
      <c r="P83" s="16"/>
      <c r="Q83" s="23"/>
      <c r="R83" s="16"/>
      <c r="S83" s="16"/>
      <c r="T83" s="81">
        <v>2015</v>
      </c>
      <c r="U83" s="72"/>
      <c r="V83" s="83"/>
      <c r="W83" s="135">
        <v>2018</v>
      </c>
      <c r="X83" s="172"/>
      <c r="Y83" s="541"/>
      <c r="Z83" s="172"/>
      <c r="AA83" s="168"/>
      <c r="AB83" s="168"/>
      <c r="AC83" s="168"/>
      <c r="AD83" s="168"/>
      <c r="AE83" s="168"/>
      <c r="AF83" s="168"/>
      <c r="AG83" s="168"/>
      <c r="AH83" s="168"/>
    </row>
    <row r="84" spans="1:34" ht="11.25">
      <c r="A84" s="76"/>
      <c r="B84" s="72"/>
      <c r="C84" s="72"/>
      <c r="D84" s="74"/>
      <c r="E84" s="258" t="s">
        <v>44</v>
      </c>
      <c r="F84" s="258"/>
      <c r="G84" s="258"/>
      <c r="H84" s="258"/>
      <c r="I84" s="67"/>
      <c r="J84" s="67"/>
      <c r="K84" s="72"/>
      <c r="L84" s="67"/>
      <c r="M84" s="67"/>
      <c r="N84" s="24"/>
      <c r="O84" s="16"/>
      <c r="P84" s="16"/>
      <c r="Q84" s="72"/>
      <c r="R84" s="16"/>
      <c r="S84" s="16"/>
      <c r="T84" s="81">
        <v>2015</v>
      </c>
      <c r="U84" s="72"/>
      <c r="V84" s="83"/>
      <c r="W84" s="135">
        <v>2018</v>
      </c>
      <c r="X84" s="172"/>
      <c r="Y84" s="541"/>
      <c r="Z84" s="172"/>
      <c r="AA84" s="168"/>
      <c r="AB84" s="168"/>
      <c r="AC84" s="168"/>
      <c r="AD84" s="168"/>
      <c r="AE84" s="168"/>
      <c r="AF84" s="168"/>
      <c r="AG84" s="168"/>
      <c r="AH84" s="168"/>
    </row>
    <row r="85" spans="1:34" ht="11.25">
      <c r="A85" s="261"/>
      <c r="B85" s="261"/>
      <c r="C85" s="261"/>
      <c r="D85" s="261"/>
      <c r="E85" s="258" t="s">
        <v>259</v>
      </c>
      <c r="F85" s="258"/>
      <c r="G85" s="258"/>
      <c r="H85" s="258"/>
      <c r="I85" s="261"/>
      <c r="J85" s="261"/>
      <c r="K85" s="261"/>
      <c r="L85" s="261"/>
      <c r="M85" s="261"/>
      <c r="N85" s="13">
        <v>2009</v>
      </c>
      <c r="O85" s="16"/>
      <c r="P85" s="16"/>
      <c r="Q85" s="265"/>
      <c r="R85" s="16"/>
      <c r="S85" s="16"/>
      <c r="T85" s="81">
        <v>2015</v>
      </c>
      <c r="U85" s="72"/>
      <c r="V85" s="83"/>
      <c r="W85" s="135">
        <v>2018</v>
      </c>
      <c r="X85" s="172"/>
      <c r="Y85" s="541"/>
      <c r="Z85" s="172"/>
      <c r="AA85" s="168"/>
      <c r="AB85" s="168"/>
      <c r="AC85" s="168"/>
      <c r="AD85" s="168"/>
      <c r="AE85" s="168"/>
      <c r="AF85" s="168"/>
      <c r="AG85" s="168"/>
      <c r="AH85" s="168"/>
    </row>
    <row r="86" spans="1:34" ht="11.25">
      <c r="A86" s="261"/>
      <c r="B86" s="261"/>
      <c r="C86" s="261"/>
      <c r="D86" s="261"/>
      <c r="E86" s="258" t="s">
        <v>260</v>
      </c>
      <c r="F86" s="258"/>
      <c r="G86" s="258"/>
      <c r="H86" s="258"/>
      <c r="I86" s="261"/>
      <c r="J86" s="261"/>
      <c r="K86" s="261"/>
      <c r="L86" s="261"/>
      <c r="M86" s="270"/>
      <c r="N86" s="5"/>
      <c r="O86" s="16"/>
      <c r="P86" s="16"/>
      <c r="Q86" s="265"/>
      <c r="R86" s="16"/>
      <c r="S86" s="16"/>
      <c r="T86" s="81">
        <v>2015</v>
      </c>
      <c r="U86" s="72"/>
      <c r="V86" s="83"/>
      <c r="W86" s="135">
        <v>2018</v>
      </c>
      <c r="X86" s="172"/>
      <c r="Y86" s="541"/>
      <c r="Z86" s="172"/>
      <c r="AA86" s="168"/>
      <c r="AB86" s="168"/>
      <c r="AC86" s="168"/>
      <c r="AD86" s="168"/>
      <c r="AE86" s="168"/>
      <c r="AF86" s="168"/>
      <c r="AG86" s="168"/>
      <c r="AH86" s="168"/>
    </row>
    <row r="87" spans="1:34" ht="11.25">
      <c r="A87" s="262"/>
      <c r="B87" s="262"/>
      <c r="C87" s="262"/>
      <c r="D87" s="262"/>
      <c r="E87" s="258" t="s">
        <v>72</v>
      </c>
      <c r="F87" s="258"/>
      <c r="G87" s="258"/>
      <c r="H87" s="258"/>
      <c r="I87" s="262"/>
      <c r="J87" s="262"/>
      <c r="K87" s="262"/>
      <c r="L87" s="262"/>
      <c r="M87" s="262"/>
      <c r="N87" s="13">
        <v>2009</v>
      </c>
      <c r="O87" s="16"/>
      <c r="P87" s="16"/>
      <c r="Q87" s="265"/>
      <c r="R87" s="16"/>
      <c r="S87" s="16"/>
      <c r="T87" s="81">
        <v>2015</v>
      </c>
      <c r="U87" s="72"/>
      <c r="V87" s="83"/>
      <c r="W87" s="135">
        <v>2018</v>
      </c>
      <c r="X87" s="172"/>
      <c r="Y87" s="541"/>
      <c r="Z87" s="172"/>
      <c r="AA87" s="168"/>
      <c r="AB87" s="168"/>
      <c r="AC87" s="168"/>
      <c r="AD87" s="168"/>
      <c r="AE87" s="168"/>
      <c r="AF87" s="168"/>
      <c r="AG87" s="168"/>
      <c r="AH87" s="168"/>
    </row>
    <row r="88" spans="1:34" ht="11.25">
      <c r="A88" s="262"/>
      <c r="B88" s="262"/>
      <c r="C88" s="262"/>
      <c r="D88" s="262"/>
      <c r="E88" s="290" t="s">
        <v>261</v>
      </c>
      <c r="F88" s="291"/>
      <c r="G88" s="291"/>
      <c r="H88" s="292"/>
      <c r="I88" s="262"/>
      <c r="J88" s="262"/>
      <c r="K88" s="262"/>
      <c r="L88" s="262"/>
      <c r="M88" s="276"/>
      <c r="N88" s="5"/>
      <c r="O88" s="16"/>
      <c r="P88" s="16"/>
      <c r="Q88" s="68"/>
      <c r="R88" s="16"/>
      <c r="S88" s="16"/>
      <c r="T88" s="81">
        <v>2015</v>
      </c>
      <c r="U88" s="72"/>
      <c r="V88" s="83"/>
      <c r="W88" s="135">
        <v>2018</v>
      </c>
      <c r="X88" s="172"/>
      <c r="Y88" s="541"/>
      <c r="Z88" s="172"/>
      <c r="AA88" s="168"/>
      <c r="AB88" s="168"/>
      <c r="AC88" s="168"/>
      <c r="AD88" s="168"/>
      <c r="AE88" s="168"/>
      <c r="AF88" s="168"/>
      <c r="AG88" s="168"/>
      <c r="AH88" s="168"/>
    </row>
    <row r="89" spans="1:34" ht="11.25">
      <c r="A89" s="262"/>
      <c r="B89" s="262"/>
      <c r="C89" s="262"/>
      <c r="D89" s="262"/>
      <c r="E89" s="258" t="s">
        <v>73</v>
      </c>
      <c r="F89" s="258"/>
      <c r="G89" s="258"/>
      <c r="H89" s="258"/>
      <c r="I89" s="262"/>
      <c r="J89" s="262"/>
      <c r="K89" s="262"/>
      <c r="L89" s="262"/>
      <c r="M89" s="262"/>
      <c r="N89" s="13">
        <v>2009</v>
      </c>
      <c r="O89" s="16"/>
      <c r="P89" s="16"/>
      <c r="Q89" s="11">
        <v>2012</v>
      </c>
      <c r="R89" s="16"/>
      <c r="S89" s="26"/>
      <c r="T89" s="79">
        <v>2015</v>
      </c>
      <c r="U89" s="72"/>
      <c r="V89" s="83"/>
      <c r="W89" s="135">
        <v>2018</v>
      </c>
      <c r="X89" s="172"/>
      <c r="Y89" s="541"/>
      <c r="Z89" s="172"/>
      <c r="AA89" s="168"/>
      <c r="AB89" s="168"/>
      <c r="AC89" s="168"/>
      <c r="AD89" s="168"/>
      <c r="AE89" s="168"/>
      <c r="AF89" s="168"/>
      <c r="AG89" s="168"/>
      <c r="AH89" s="168"/>
    </row>
    <row r="90" spans="1:34" ht="11.25">
      <c r="A90" s="262"/>
      <c r="B90" s="262"/>
      <c r="C90" s="262"/>
      <c r="D90" s="262"/>
      <c r="E90" s="258" t="s">
        <v>74</v>
      </c>
      <c r="F90" s="258"/>
      <c r="G90" s="258"/>
      <c r="H90" s="258"/>
      <c r="I90" s="262"/>
      <c r="J90" s="262"/>
      <c r="K90" s="262"/>
      <c r="L90" s="262"/>
      <c r="M90" s="262"/>
      <c r="N90" s="13">
        <v>2009</v>
      </c>
      <c r="O90" s="16"/>
      <c r="P90" s="16"/>
      <c r="Q90" s="23"/>
      <c r="R90" s="16"/>
      <c r="S90" s="16"/>
      <c r="T90" s="23"/>
      <c r="U90" s="72"/>
      <c r="V90" s="83"/>
      <c r="W90" s="23"/>
      <c r="X90" s="172"/>
      <c r="Y90" s="541"/>
      <c r="Z90" s="172"/>
      <c r="AA90" s="168"/>
      <c r="AB90" s="168"/>
      <c r="AC90" s="168"/>
      <c r="AD90" s="168"/>
      <c r="AE90" s="168"/>
      <c r="AF90" s="168"/>
      <c r="AG90" s="168"/>
      <c r="AH90" s="168"/>
    </row>
    <row r="91" spans="1:34" ht="11.25">
      <c r="A91" s="262"/>
      <c r="B91" s="262"/>
      <c r="C91" s="262"/>
      <c r="D91" s="262"/>
      <c r="E91" s="258" t="s">
        <v>104</v>
      </c>
      <c r="F91" s="258"/>
      <c r="G91" s="258"/>
      <c r="H91" s="258"/>
      <c r="I91" s="262"/>
      <c r="J91" s="262"/>
      <c r="K91" s="262"/>
      <c r="L91" s="262"/>
      <c r="M91" s="262"/>
      <c r="N91" s="13">
        <v>2009</v>
      </c>
      <c r="O91" s="16"/>
      <c r="P91" s="16"/>
      <c r="Q91" s="24"/>
      <c r="R91" s="16"/>
      <c r="S91" s="16"/>
      <c r="T91" s="24"/>
      <c r="U91" s="72"/>
      <c r="V91" s="83"/>
      <c r="W91" s="24"/>
      <c r="X91" s="172"/>
      <c r="Y91" s="541"/>
      <c r="Z91" s="172"/>
      <c r="AA91" s="168"/>
      <c r="AB91" s="168"/>
      <c r="AC91" s="168"/>
      <c r="AD91" s="168"/>
      <c r="AE91" s="168"/>
      <c r="AF91" s="168"/>
      <c r="AG91" s="168"/>
      <c r="AH91" s="168"/>
    </row>
    <row r="92" spans="1:34" ht="11.25">
      <c r="A92" s="262"/>
      <c r="B92" s="262"/>
      <c r="C92" s="262"/>
      <c r="D92" s="262"/>
      <c r="E92" s="258" t="s">
        <v>75</v>
      </c>
      <c r="F92" s="258"/>
      <c r="G92" s="258"/>
      <c r="H92" s="258"/>
      <c r="I92" s="262"/>
      <c r="J92" s="262"/>
      <c r="K92" s="262"/>
      <c r="L92" s="262"/>
      <c r="M92" s="262"/>
      <c r="N92" s="13">
        <v>2009</v>
      </c>
      <c r="O92" s="16"/>
      <c r="P92" s="16"/>
      <c r="Q92" s="11">
        <v>2012</v>
      </c>
      <c r="R92" s="16"/>
      <c r="S92" s="26"/>
      <c r="T92" s="79">
        <v>2015</v>
      </c>
      <c r="U92" s="72"/>
      <c r="V92" s="83"/>
      <c r="W92" s="135">
        <v>2018</v>
      </c>
      <c r="X92" s="172"/>
      <c r="Y92" s="541"/>
      <c r="Z92" s="172"/>
      <c r="AA92" s="168"/>
      <c r="AB92" s="168"/>
      <c r="AC92" s="168"/>
      <c r="AD92" s="168"/>
      <c r="AE92" s="168"/>
      <c r="AF92" s="168"/>
      <c r="AG92" s="168"/>
      <c r="AH92" s="168"/>
    </row>
    <row r="93" spans="1:34" ht="11.25">
      <c r="A93" s="262"/>
      <c r="B93" s="262"/>
      <c r="C93" s="262"/>
      <c r="D93" s="262"/>
      <c r="E93" s="258" t="s">
        <v>262</v>
      </c>
      <c r="F93" s="258"/>
      <c r="G93" s="258"/>
      <c r="H93" s="258"/>
      <c r="I93" s="262"/>
      <c r="J93" s="262"/>
      <c r="K93" s="262"/>
      <c r="L93" s="262"/>
      <c r="M93" s="276"/>
      <c r="N93" s="5"/>
      <c r="O93" s="16"/>
      <c r="P93" s="16"/>
      <c r="Q93" s="5"/>
      <c r="R93" s="16"/>
      <c r="S93" s="26"/>
      <c r="T93" s="79">
        <v>2015</v>
      </c>
      <c r="U93" s="72"/>
      <c r="V93" s="83"/>
      <c r="W93" s="135">
        <v>2018</v>
      </c>
      <c r="X93" s="172"/>
      <c r="Y93" s="541"/>
      <c r="Z93" s="172"/>
      <c r="AA93" s="168"/>
      <c r="AB93" s="168"/>
      <c r="AC93" s="168"/>
      <c r="AD93" s="168"/>
      <c r="AE93" s="168"/>
      <c r="AF93" s="168"/>
      <c r="AG93" s="168"/>
      <c r="AH93" s="168"/>
    </row>
    <row r="94" spans="1:34" ht="11.25">
      <c r="A94" s="262"/>
      <c r="B94" s="262"/>
      <c r="C94" s="262"/>
      <c r="D94" s="262"/>
      <c r="E94" s="258" t="s">
        <v>103</v>
      </c>
      <c r="F94" s="258"/>
      <c r="G94" s="258"/>
      <c r="H94" s="258"/>
      <c r="I94" s="262"/>
      <c r="J94" s="262"/>
      <c r="K94" s="262"/>
      <c r="L94" s="262"/>
      <c r="M94" s="262"/>
      <c r="N94" s="13">
        <v>2009</v>
      </c>
      <c r="O94" s="16"/>
      <c r="P94" s="16"/>
      <c r="Q94" s="11">
        <v>2012</v>
      </c>
      <c r="R94" s="16"/>
      <c r="S94" s="26"/>
      <c r="T94" s="79">
        <v>2015</v>
      </c>
      <c r="U94" s="72"/>
      <c r="V94" s="83"/>
      <c r="W94" s="135">
        <v>2018</v>
      </c>
      <c r="X94" s="172"/>
      <c r="Y94" s="541"/>
      <c r="Z94" s="172"/>
      <c r="AA94" s="168"/>
      <c r="AB94" s="168"/>
      <c r="AC94" s="168"/>
      <c r="AD94" s="168"/>
      <c r="AE94" s="168"/>
      <c r="AF94" s="168"/>
      <c r="AG94" s="168"/>
      <c r="AH94" s="168"/>
    </row>
    <row r="95" spans="1:34" ht="11.25">
      <c r="A95" s="262"/>
      <c r="B95" s="262"/>
      <c r="C95" s="262"/>
      <c r="D95" s="262"/>
      <c r="E95" s="258" t="s">
        <v>76</v>
      </c>
      <c r="F95" s="258"/>
      <c r="G95" s="258"/>
      <c r="H95" s="258"/>
      <c r="I95" s="262"/>
      <c r="J95" s="262"/>
      <c r="K95" s="262"/>
      <c r="L95" s="262"/>
      <c r="M95" s="262"/>
      <c r="N95" s="13">
        <v>2009</v>
      </c>
      <c r="O95" s="16"/>
      <c r="P95" s="16"/>
      <c r="Q95" s="11">
        <v>2012</v>
      </c>
      <c r="R95" s="16"/>
      <c r="S95" s="26"/>
      <c r="T95" s="79">
        <v>2015</v>
      </c>
      <c r="U95" s="72"/>
      <c r="V95" s="83"/>
      <c r="W95" s="135">
        <v>2018</v>
      </c>
      <c r="X95" s="172"/>
      <c r="Y95" s="541"/>
      <c r="Z95" s="172"/>
      <c r="AA95" s="168"/>
      <c r="AB95" s="168"/>
      <c r="AC95" s="168"/>
      <c r="AD95" s="168"/>
      <c r="AE95" s="168"/>
      <c r="AF95" s="168"/>
      <c r="AG95" s="168"/>
      <c r="AH95" s="168"/>
    </row>
    <row r="96" spans="1:34" ht="11.25">
      <c r="A96" s="262"/>
      <c r="B96" s="262"/>
      <c r="C96" s="262"/>
      <c r="D96" s="262"/>
      <c r="E96" s="258" t="s">
        <v>113</v>
      </c>
      <c r="F96" s="258"/>
      <c r="G96" s="258"/>
      <c r="H96" s="258"/>
      <c r="I96" s="262"/>
      <c r="J96" s="262"/>
      <c r="K96" s="262"/>
      <c r="L96" s="262"/>
      <c r="M96" s="276"/>
      <c r="N96" s="5"/>
      <c r="O96" s="16"/>
      <c r="P96" s="16"/>
      <c r="Q96" s="5"/>
      <c r="R96" s="16"/>
      <c r="S96" s="16"/>
      <c r="T96" s="5"/>
      <c r="U96" s="72"/>
      <c r="V96" s="83"/>
      <c r="W96" s="5"/>
      <c r="X96" s="172"/>
      <c r="Y96" s="541"/>
      <c r="Z96" s="172"/>
      <c r="AA96" s="168"/>
      <c r="AB96" s="168"/>
      <c r="AC96" s="168"/>
      <c r="AD96" s="168"/>
      <c r="AE96" s="168"/>
      <c r="AF96" s="168"/>
      <c r="AG96" s="168"/>
      <c r="AH96" s="168"/>
    </row>
    <row r="97" spans="1:34" ht="11.25">
      <c r="A97" s="262"/>
      <c r="B97" s="262"/>
      <c r="C97" s="262"/>
      <c r="D97" s="262"/>
      <c r="E97" s="258" t="s">
        <v>77</v>
      </c>
      <c r="F97" s="258"/>
      <c r="G97" s="258"/>
      <c r="H97" s="258"/>
      <c r="I97" s="262"/>
      <c r="J97" s="262"/>
      <c r="K97" s="262"/>
      <c r="L97" s="262"/>
      <c r="M97" s="262"/>
      <c r="N97" s="13">
        <v>2009</v>
      </c>
      <c r="O97" s="16"/>
      <c r="P97" s="16"/>
      <c r="Q97" s="11">
        <v>2012</v>
      </c>
      <c r="R97" s="16"/>
      <c r="S97" s="26"/>
      <c r="T97" s="79">
        <v>2015</v>
      </c>
      <c r="U97" s="72"/>
      <c r="V97" s="83"/>
      <c r="W97" s="135" t="s">
        <v>445</v>
      </c>
      <c r="X97" s="172"/>
      <c r="Y97" s="541"/>
      <c r="Z97" s="172"/>
      <c r="AA97" s="168"/>
      <c r="AB97" s="168"/>
      <c r="AC97" s="168"/>
      <c r="AD97" s="168"/>
      <c r="AE97" s="168"/>
      <c r="AF97" s="168"/>
      <c r="AG97" s="168"/>
      <c r="AH97" s="168"/>
    </row>
    <row r="98" spans="1:34" ht="11.25">
      <c r="A98" s="262"/>
      <c r="B98" s="262"/>
      <c r="C98" s="262"/>
      <c r="D98" s="262"/>
      <c r="E98" s="258" t="s">
        <v>78</v>
      </c>
      <c r="F98" s="258"/>
      <c r="G98" s="258"/>
      <c r="H98" s="258"/>
      <c r="I98" s="262"/>
      <c r="J98" s="262"/>
      <c r="K98" s="262"/>
      <c r="L98" s="262"/>
      <c r="M98" s="262"/>
      <c r="N98" s="13">
        <v>2009</v>
      </c>
      <c r="O98" s="16"/>
      <c r="P98" s="16"/>
      <c r="Q98" s="11">
        <v>2012</v>
      </c>
      <c r="R98" s="16"/>
      <c r="S98" s="26"/>
      <c r="T98" s="79">
        <v>2015</v>
      </c>
      <c r="U98" s="72"/>
      <c r="V98" s="83"/>
      <c r="W98" s="135" t="s">
        <v>445</v>
      </c>
      <c r="X98" s="172"/>
      <c r="Y98" s="541"/>
      <c r="Z98" s="172"/>
      <c r="AA98" s="168"/>
      <c r="AB98" s="168"/>
      <c r="AC98" s="168"/>
      <c r="AD98" s="168"/>
      <c r="AE98" s="168"/>
      <c r="AF98" s="168"/>
      <c r="AG98" s="168"/>
      <c r="AH98" s="168"/>
    </row>
    <row r="99" spans="1:34" ht="11.25">
      <c r="A99" s="262"/>
      <c r="B99" s="262"/>
      <c r="C99" s="262"/>
      <c r="D99" s="262"/>
      <c r="E99" s="258" t="s">
        <v>86</v>
      </c>
      <c r="F99" s="258"/>
      <c r="G99" s="258"/>
      <c r="H99" s="258"/>
      <c r="I99" s="262"/>
      <c r="J99" s="262"/>
      <c r="K99" s="262"/>
      <c r="L99" s="262"/>
      <c r="M99" s="276"/>
      <c r="N99" s="256"/>
      <c r="O99" s="16"/>
      <c r="P99" s="16"/>
      <c r="Q99" s="11">
        <v>2012</v>
      </c>
      <c r="R99" s="16"/>
      <c r="S99" s="26"/>
      <c r="T99" s="79">
        <v>2015</v>
      </c>
      <c r="U99" s="72"/>
      <c r="V99" s="83"/>
      <c r="W99" s="135">
        <v>2018</v>
      </c>
      <c r="X99" s="172"/>
      <c r="Y99" s="541"/>
      <c r="Z99" s="172"/>
      <c r="AA99" s="168"/>
      <c r="AB99" s="168"/>
      <c r="AC99" s="168"/>
      <c r="AD99" s="168"/>
      <c r="AE99" s="168"/>
      <c r="AF99" s="168"/>
      <c r="AG99" s="168"/>
      <c r="AH99" s="168"/>
    </row>
    <row r="100" spans="1:34" ht="11.25">
      <c r="A100" s="263"/>
      <c r="B100" s="263"/>
      <c r="C100" s="263"/>
      <c r="D100" s="263"/>
      <c r="E100" s="288" t="s">
        <v>87</v>
      </c>
      <c r="F100" s="288"/>
      <c r="G100" s="288"/>
      <c r="H100" s="288"/>
      <c r="I100" s="263"/>
      <c r="J100" s="263"/>
      <c r="K100" s="263"/>
      <c r="L100" s="263"/>
      <c r="M100" s="268"/>
      <c r="N100" s="264"/>
      <c r="O100" s="16"/>
      <c r="P100" s="16"/>
      <c r="Q100" s="120">
        <v>2012</v>
      </c>
      <c r="R100" s="16"/>
      <c r="S100" s="26"/>
      <c r="T100" s="121">
        <v>2015</v>
      </c>
      <c r="U100" s="72"/>
      <c r="V100" s="83"/>
      <c r="W100" s="135">
        <v>2018</v>
      </c>
      <c r="X100" s="172"/>
      <c r="Y100" s="541"/>
      <c r="Z100" s="172"/>
      <c r="AA100" s="168"/>
      <c r="AB100" s="168"/>
      <c r="AC100" s="168"/>
      <c r="AD100" s="168"/>
      <c r="AE100" s="168"/>
      <c r="AF100" s="168"/>
      <c r="AG100" s="168"/>
      <c r="AH100" s="168"/>
    </row>
    <row r="101" spans="1:34" ht="11.25">
      <c r="A101" s="72"/>
      <c r="B101" s="72"/>
      <c r="C101" s="72"/>
      <c r="D101" s="72"/>
      <c r="E101" s="277" t="s">
        <v>401</v>
      </c>
      <c r="F101" s="277"/>
      <c r="G101" s="277"/>
      <c r="H101" s="277"/>
      <c r="I101" s="83"/>
      <c r="J101" s="83"/>
      <c r="K101" s="72"/>
      <c r="L101" s="83"/>
      <c r="M101" s="83"/>
      <c r="N101" s="72"/>
      <c r="O101" s="16"/>
      <c r="P101" s="16"/>
      <c r="Q101" s="72"/>
      <c r="R101" s="16"/>
      <c r="S101" s="16"/>
      <c r="T101" s="72"/>
      <c r="U101" s="72"/>
      <c r="V101" s="124">
        <v>2017</v>
      </c>
      <c r="W101" s="131"/>
      <c r="X101" s="172"/>
      <c r="Y101" s="540" t="s">
        <v>445</v>
      </c>
      <c r="Z101" s="245">
        <v>2021</v>
      </c>
      <c r="AA101" s="168"/>
      <c r="AB101" s="168"/>
      <c r="AC101" s="168"/>
      <c r="AD101" s="168"/>
      <c r="AE101" s="168"/>
      <c r="AF101" s="168"/>
      <c r="AG101" s="168"/>
      <c r="AH101" s="168"/>
    </row>
    <row r="102" spans="1:34" ht="11.25">
      <c r="A102" s="171"/>
      <c r="B102" s="17"/>
      <c r="C102" s="17"/>
      <c r="D102" s="178"/>
      <c r="E102" s="273" t="s">
        <v>492</v>
      </c>
      <c r="F102" s="274"/>
      <c r="G102" s="274"/>
      <c r="H102" s="275"/>
      <c r="I102" s="15"/>
      <c r="J102" s="16"/>
      <c r="K102" s="16"/>
      <c r="L102" s="16"/>
      <c r="M102" s="16"/>
      <c r="N102" s="16"/>
      <c r="O102" s="16"/>
      <c r="P102" s="16"/>
      <c r="Q102" s="16"/>
      <c r="R102" s="16"/>
      <c r="S102" s="16"/>
      <c r="T102" s="16"/>
      <c r="U102" s="16"/>
      <c r="V102" s="16"/>
      <c r="W102" s="16"/>
      <c r="X102" s="169">
        <v>2019</v>
      </c>
      <c r="Y102" s="541"/>
      <c r="Z102" s="172"/>
      <c r="AA102" s="168"/>
      <c r="AB102" s="168"/>
      <c r="AC102" s="168"/>
      <c r="AD102" s="168"/>
      <c r="AE102" s="168"/>
      <c r="AF102" s="168"/>
      <c r="AG102" s="168"/>
      <c r="AH102" s="168"/>
    </row>
    <row r="103" spans="1:22" ht="11.25">
      <c r="A103" s="272"/>
      <c r="B103" s="272"/>
      <c r="C103" s="272"/>
      <c r="D103" s="272"/>
      <c r="E103" s="272"/>
      <c r="F103" s="272"/>
      <c r="G103" s="272"/>
      <c r="H103" s="272"/>
      <c r="I103" s="14"/>
      <c r="J103" s="14"/>
      <c r="K103" s="14"/>
      <c r="L103" s="14"/>
      <c r="M103" s="14"/>
      <c r="N103" s="14"/>
      <c r="O103" s="14"/>
      <c r="P103" s="14"/>
      <c r="Q103" s="14"/>
      <c r="R103" s="14"/>
      <c r="S103" s="14"/>
      <c r="V103" s="119"/>
    </row>
    <row r="104" spans="1:22" ht="11.25">
      <c r="A104" s="272"/>
      <c r="B104" s="272"/>
      <c r="C104" s="272"/>
      <c r="D104" s="272"/>
      <c r="E104" s="272"/>
      <c r="F104" s="272"/>
      <c r="G104" s="272"/>
      <c r="H104" s="272"/>
      <c r="I104" s="14"/>
      <c r="J104" s="14"/>
      <c r="K104" s="14"/>
      <c r="L104" s="14"/>
      <c r="M104" s="14"/>
      <c r="N104" s="14"/>
      <c r="O104" s="14"/>
      <c r="P104" s="14"/>
      <c r="Q104" s="14"/>
      <c r="R104" s="14"/>
      <c r="S104" s="14"/>
      <c r="V104" s="119"/>
    </row>
    <row r="105" spans="1:22" ht="11.25">
      <c r="A105" s="272"/>
      <c r="B105" s="272"/>
      <c r="C105" s="272"/>
      <c r="D105" s="272"/>
      <c r="E105" s="272"/>
      <c r="F105" s="272"/>
      <c r="G105" s="272"/>
      <c r="H105" s="272"/>
      <c r="I105" s="14"/>
      <c r="J105" s="14"/>
      <c r="K105" s="14"/>
      <c r="L105" s="14"/>
      <c r="M105" s="14"/>
      <c r="N105" s="14"/>
      <c r="O105" s="14"/>
      <c r="P105" s="14"/>
      <c r="Q105" s="14"/>
      <c r="R105" s="14"/>
      <c r="S105" s="14"/>
      <c r="V105" s="119"/>
    </row>
    <row r="106" spans="1:22" ht="11.25">
      <c r="A106" s="272"/>
      <c r="B106" s="272"/>
      <c r="C106" s="272"/>
      <c r="D106" s="272"/>
      <c r="E106" s="272"/>
      <c r="F106" s="272"/>
      <c r="G106" s="272"/>
      <c r="H106" s="272"/>
      <c r="I106" s="14"/>
      <c r="J106" s="14"/>
      <c r="K106" s="14"/>
      <c r="L106" s="14"/>
      <c r="M106" s="14"/>
      <c r="N106" s="14"/>
      <c r="O106" s="14"/>
      <c r="P106" s="14"/>
      <c r="Q106" s="14"/>
      <c r="R106" s="14"/>
      <c r="S106" s="14"/>
      <c r="V106" s="119"/>
    </row>
    <row r="107" spans="1:22" ht="11.25">
      <c r="A107" s="272"/>
      <c r="B107" s="272"/>
      <c r="C107" s="272"/>
      <c r="D107" s="272"/>
      <c r="E107" s="272"/>
      <c r="F107" s="272"/>
      <c r="G107" s="272"/>
      <c r="H107" s="272"/>
      <c r="I107" s="14"/>
      <c r="J107" s="14"/>
      <c r="K107" s="14"/>
      <c r="L107" s="14"/>
      <c r="M107" s="14"/>
      <c r="N107" s="14"/>
      <c r="O107" s="14"/>
      <c r="P107" s="14"/>
      <c r="Q107" s="14"/>
      <c r="R107" s="14"/>
      <c r="S107" s="14"/>
      <c r="V107" s="119"/>
    </row>
    <row r="108" spans="1:22" ht="11.25">
      <c r="A108" s="272"/>
      <c r="B108" s="272"/>
      <c r="C108" s="272"/>
      <c r="D108" s="272"/>
      <c r="E108" s="272"/>
      <c r="F108" s="272"/>
      <c r="G108" s="272"/>
      <c r="H108" s="272"/>
      <c r="I108" s="14"/>
      <c r="J108" s="14"/>
      <c r="K108" s="14"/>
      <c r="L108" s="14"/>
      <c r="M108" s="14"/>
      <c r="N108" s="14"/>
      <c r="O108" s="14"/>
      <c r="P108" s="14"/>
      <c r="Q108" s="14"/>
      <c r="R108" s="14"/>
      <c r="S108" s="14"/>
      <c r="V108" s="119"/>
    </row>
    <row r="109" spans="1:22" ht="11.25">
      <c r="A109" s="272"/>
      <c r="B109" s="272"/>
      <c r="C109" s="272"/>
      <c r="D109" s="272"/>
      <c r="E109" s="272"/>
      <c r="F109" s="272"/>
      <c r="G109" s="272"/>
      <c r="H109" s="272"/>
      <c r="I109" s="14"/>
      <c r="J109" s="14"/>
      <c r="K109" s="14"/>
      <c r="L109" s="14"/>
      <c r="M109" s="14"/>
      <c r="N109" s="14"/>
      <c r="O109" s="14"/>
      <c r="P109" s="14"/>
      <c r="Q109" s="14"/>
      <c r="R109" s="14"/>
      <c r="S109" s="14"/>
      <c r="V109" s="119"/>
    </row>
    <row r="110" spans="1:22" ht="11.25">
      <c r="A110" s="272"/>
      <c r="B110" s="272"/>
      <c r="C110" s="272"/>
      <c r="D110" s="272"/>
      <c r="E110" s="272"/>
      <c r="F110" s="272"/>
      <c r="G110" s="272"/>
      <c r="H110" s="272"/>
      <c r="I110" s="14"/>
      <c r="J110" s="14"/>
      <c r="K110" s="14"/>
      <c r="L110" s="14"/>
      <c r="M110" s="14"/>
      <c r="N110" s="14"/>
      <c r="O110" s="14"/>
      <c r="P110" s="14"/>
      <c r="Q110" s="14"/>
      <c r="R110" s="14"/>
      <c r="S110" s="14"/>
      <c r="V110" s="119"/>
    </row>
    <row r="111" spans="1:22" ht="11.25">
      <c r="A111" s="272"/>
      <c r="B111" s="272"/>
      <c r="C111" s="272"/>
      <c r="D111" s="272"/>
      <c r="E111" s="272"/>
      <c r="F111" s="272"/>
      <c r="G111" s="272"/>
      <c r="H111" s="272"/>
      <c r="I111" s="14"/>
      <c r="J111" s="14"/>
      <c r="K111" s="14"/>
      <c r="L111" s="14"/>
      <c r="M111" s="14"/>
      <c r="N111" s="14"/>
      <c r="O111" s="14"/>
      <c r="P111" s="14"/>
      <c r="Q111" s="14"/>
      <c r="R111" s="14"/>
      <c r="S111" s="14"/>
      <c r="V111" s="119"/>
    </row>
    <row r="112" spans="1:22" ht="11.25">
      <c r="A112" s="272"/>
      <c r="B112" s="272"/>
      <c r="C112" s="272"/>
      <c r="D112" s="272"/>
      <c r="E112" s="272"/>
      <c r="F112" s="272"/>
      <c r="G112" s="272"/>
      <c r="H112" s="272"/>
      <c r="I112" s="14"/>
      <c r="J112" s="14"/>
      <c r="K112" s="14"/>
      <c r="L112" s="14"/>
      <c r="M112" s="14"/>
      <c r="N112" s="14"/>
      <c r="O112" s="14"/>
      <c r="P112" s="14"/>
      <c r="Q112" s="14"/>
      <c r="R112" s="14"/>
      <c r="S112" s="14"/>
      <c r="V112" s="119"/>
    </row>
    <row r="113" spans="1:22" ht="11.25">
      <c r="A113" s="272"/>
      <c r="B113" s="272"/>
      <c r="C113" s="272"/>
      <c r="D113" s="272"/>
      <c r="E113" s="272"/>
      <c r="F113" s="272"/>
      <c r="G113" s="272"/>
      <c r="H113" s="272"/>
      <c r="I113" s="14"/>
      <c r="J113" s="14"/>
      <c r="K113" s="14"/>
      <c r="L113" s="14"/>
      <c r="M113" s="14"/>
      <c r="N113" s="14"/>
      <c r="O113" s="14"/>
      <c r="P113" s="14"/>
      <c r="Q113" s="14"/>
      <c r="R113" s="14"/>
      <c r="S113" s="14"/>
      <c r="V113" s="119"/>
    </row>
    <row r="114" spans="1:22" ht="11.25">
      <c r="A114" s="272"/>
      <c r="B114" s="272"/>
      <c r="C114" s="272"/>
      <c r="D114" s="272"/>
      <c r="E114" s="272"/>
      <c r="F114" s="272"/>
      <c r="G114" s="272"/>
      <c r="H114" s="272"/>
      <c r="I114" s="14"/>
      <c r="J114" s="14"/>
      <c r="K114" s="14"/>
      <c r="L114" s="14"/>
      <c r="M114" s="14"/>
      <c r="N114" s="14"/>
      <c r="O114" s="14"/>
      <c r="P114" s="14"/>
      <c r="Q114" s="14"/>
      <c r="R114" s="14"/>
      <c r="S114" s="14"/>
      <c r="V114" s="119"/>
    </row>
    <row r="115" spans="1:22" ht="11.25">
      <c r="A115" s="272"/>
      <c r="B115" s="272"/>
      <c r="C115" s="272"/>
      <c r="D115" s="272"/>
      <c r="E115" s="272"/>
      <c r="F115" s="272"/>
      <c r="G115" s="272"/>
      <c r="H115" s="272"/>
      <c r="I115" s="14"/>
      <c r="J115" s="14"/>
      <c r="K115" s="14"/>
      <c r="L115" s="14"/>
      <c r="M115" s="14"/>
      <c r="N115" s="14"/>
      <c r="O115" s="14"/>
      <c r="P115" s="14"/>
      <c r="Q115" s="14"/>
      <c r="R115" s="14"/>
      <c r="S115" s="14"/>
      <c r="V115" s="119"/>
    </row>
    <row r="116" spans="1:22" ht="11.25">
      <c r="A116" s="272"/>
      <c r="B116" s="272"/>
      <c r="C116" s="272"/>
      <c r="D116" s="272"/>
      <c r="E116" s="272"/>
      <c r="F116" s="272"/>
      <c r="G116" s="272"/>
      <c r="H116" s="272"/>
      <c r="I116" s="14"/>
      <c r="J116" s="14"/>
      <c r="K116" s="14"/>
      <c r="L116" s="14"/>
      <c r="M116" s="14"/>
      <c r="N116" s="14"/>
      <c r="O116" s="14"/>
      <c r="P116" s="14"/>
      <c r="Q116" s="14"/>
      <c r="R116" s="14"/>
      <c r="S116" s="14"/>
      <c r="V116" s="119"/>
    </row>
    <row r="117" spans="1:22" ht="11.25">
      <c r="A117" s="272"/>
      <c r="B117" s="272"/>
      <c r="C117" s="272"/>
      <c r="D117" s="272"/>
      <c r="E117" s="272"/>
      <c r="F117" s="272"/>
      <c r="G117" s="272"/>
      <c r="H117" s="272"/>
      <c r="I117" s="14"/>
      <c r="J117" s="14"/>
      <c r="K117" s="14"/>
      <c r="L117" s="14"/>
      <c r="M117" s="14"/>
      <c r="N117" s="14"/>
      <c r="O117" s="14"/>
      <c r="P117" s="14"/>
      <c r="Q117" s="14"/>
      <c r="R117" s="14"/>
      <c r="S117" s="14"/>
      <c r="V117" s="119"/>
    </row>
    <row r="118" spans="1:22" ht="11.25">
      <c r="A118" s="272"/>
      <c r="B118" s="272"/>
      <c r="C118" s="272"/>
      <c r="D118" s="272"/>
      <c r="E118" s="272"/>
      <c r="F118" s="272"/>
      <c r="G118" s="272"/>
      <c r="H118" s="272"/>
      <c r="I118" s="14"/>
      <c r="J118" s="14"/>
      <c r="K118" s="14"/>
      <c r="L118" s="14"/>
      <c r="M118" s="14"/>
      <c r="N118" s="14"/>
      <c r="O118" s="14"/>
      <c r="P118" s="14"/>
      <c r="Q118" s="14"/>
      <c r="R118" s="14"/>
      <c r="S118" s="14"/>
      <c r="V118" s="119"/>
    </row>
    <row r="119" spans="1:22" ht="11.25">
      <c r="A119" s="272"/>
      <c r="B119" s="272"/>
      <c r="C119" s="272"/>
      <c r="D119" s="272"/>
      <c r="E119" s="272"/>
      <c r="F119" s="272"/>
      <c r="G119" s="272"/>
      <c r="H119" s="272"/>
      <c r="I119" s="14"/>
      <c r="J119" s="14"/>
      <c r="K119" s="14"/>
      <c r="L119" s="14"/>
      <c r="M119" s="14"/>
      <c r="N119" s="14"/>
      <c r="O119" s="14"/>
      <c r="P119" s="14"/>
      <c r="Q119" s="14"/>
      <c r="R119" s="14"/>
      <c r="S119" s="14"/>
      <c r="V119" s="119"/>
    </row>
    <row r="120" spans="1:22" ht="11.25">
      <c r="A120" s="272"/>
      <c r="B120" s="272"/>
      <c r="C120" s="272"/>
      <c r="D120" s="272"/>
      <c r="E120" s="272"/>
      <c r="F120" s="272"/>
      <c r="G120" s="272"/>
      <c r="H120" s="272"/>
      <c r="I120" s="14"/>
      <c r="J120" s="14"/>
      <c r="K120" s="14"/>
      <c r="L120" s="14"/>
      <c r="M120" s="14"/>
      <c r="N120" s="14"/>
      <c r="O120" s="14"/>
      <c r="P120" s="14"/>
      <c r="Q120" s="14"/>
      <c r="R120" s="14"/>
      <c r="S120" s="14"/>
      <c r="V120" s="119"/>
    </row>
    <row r="121" spans="1:22" ht="11.25">
      <c r="A121" s="272"/>
      <c r="B121" s="272"/>
      <c r="C121" s="272"/>
      <c r="D121" s="272"/>
      <c r="E121" s="272"/>
      <c r="F121" s="272"/>
      <c r="G121" s="272"/>
      <c r="H121" s="272"/>
      <c r="I121" s="14"/>
      <c r="J121" s="14"/>
      <c r="K121" s="14"/>
      <c r="L121" s="14"/>
      <c r="M121" s="14"/>
      <c r="N121" s="14"/>
      <c r="O121" s="14"/>
      <c r="P121" s="14"/>
      <c r="Q121" s="14"/>
      <c r="R121" s="14"/>
      <c r="S121" s="14"/>
      <c r="V121" s="119"/>
    </row>
    <row r="122" spans="1:22" ht="11.25">
      <c r="A122" s="272"/>
      <c r="B122" s="272"/>
      <c r="C122" s="272"/>
      <c r="D122" s="272"/>
      <c r="E122" s="272"/>
      <c r="F122" s="272"/>
      <c r="G122" s="272"/>
      <c r="H122" s="272"/>
      <c r="I122" s="14"/>
      <c r="J122" s="14"/>
      <c r="K122" s="14"/>
      <c r="L122" s="14"/>
      <c r="M122" s="14"/>
      <c r="N122" s="14"/>
      <c r="O122" s="14"/>
      <c r="P122" s="14"/>
      <c r="Q122" s="14"/>
      <c r="R122" s="14"/>
      <c r="S122" s="14"/>
      <c r="V122" s="119"/>
    </row>
    <row r="123" spans="1:22" ht="11.25">
      <c r="A123" s="272"/>
      <c r="B123" s="272"/>
      <c r="C123" s="272"/>
      <c r="D123" s="272"/>
      <c r="E123" s="272"/>
      <c r="F123" s="272"/>
      <c r="G123" s="272"/>
      <c r="H123" s="272"/>
      <c r="I123" s="14"/>
      <c r="J123" s="14"/>
      <c r="K123" s="14"/>
      <c r="L123" s="14"/>
      <c r="M123" s="14"/>
      <c r="N123" s="14"/>
      <c r="O123" s="14"/>
      <c r="P123" s="14"/>
      <c r="Q123" s="14"/>
      <c r="R123" s="14"/>
      <c r="S123" s="14"/>
      <c r="V123" s="119"/>
    </row>
    <row r="124" spans="1:22" ht="11.25">
      <c r="A124" s="272"/>
      <c r="B124" s="272"/>
      <c r="C124" s="272"/>
      <c r="D124" s="272"/>
      <c r="E124" s="272"/>
      <c r="F124" s="272"/>
      <c r="G124" s="272"/>
      <c r="H124" s="272"/>
      <c r="I124" s="14"/>
      <c r="J124" s="14"/>
      <c r="K124" s="14"/>
      <c r="L124" s="14"/>
      <c r="M124" s="14"/>
      <c r="N124" s="14"/>
      <c r="O124" s="14"/>
      <c r="P124" s="14"/>
      <c r="Q124" s="14"/>
      <c r="R124" s="14"/>
      <c r="S124" s="14"/>
      <c r="V124" s="119"/>
    </row>
    <row r="125" spans="1:22" ht="11.25">
      <c r="A125" s="272"/>
      <c r="B125" s="272"/>
      <c r="C125" s="272"/>
      <c r="D125" s="272"/>
      <c r="E125" s="272"/>
      <c r="F125" s="272"/>
      <c r="G125" s="272"/>
      <c r="H125" s="272"/>
      <c r="I125" s="14"/>
      <c r="J125" s="14"/>
      <c r="K125" s="14"/>
      <c r="L125" s="14"/>
      <c r="M125" s="14"/>
      <c r="N125" s="14"/>
      <c r="O125" s="14"/>
      <c r="P125" s="14"/>
      <c r="Q125" s="14"/>
      <c r="R125" s="14"/>
      <c r="S125" s="14"/>
      <c r="V125" s="119"/>
    </row>
    <row r="126" spans="1:22" ht="11.25">
      <c r="A126" s="272"/>
      <c r="B126" s="272"/>
      <c r="C126" s="272"/>
      <c r="D126" s="272"/>
      <c r="E126" s="272"/>
      <c r="F126" s="272"/>
      <c r="G126" s="272"/>
      <c r="H126" s="272"/>
      <c r="I126" s="14"/>
      <c r="J126" s="14"/>
      <c r="K126" s="14"/>
      <c r="L126" s="14"/>
      <c r="M126" s="14"/>
      <c r="N126" s="14"/>
      <c r="O126" s="14"/>
      <c r="P126" s="14"/>
      <c r="Q126" s="14"/>
      <c r="R126" s="14"/>
      <c r="S126" s="14"/>
      <c r="V126" s="119"/>
    </row>
    <row r="127" spans="1:22" ht="11.25">
      <c r="A127" s="272"/>
      <c r="B127" s="272"/>
      <c r="C127" s="272"/>
      <c r="D127" s="272"/>
      <c r="E127" s="272"/>
      <c r="F127" s="272"/>
      <c r="G127" s="272"/>
      <c r="H127" s="272"/>
      <c r="I127" s="14"/>
      <c r="J127" s="14"/>
      <c r="K127" s="14"/>
      <c r="L127" s="14"/>
      <c r="M127" s="14"/>
      <c r="N127" s="14"/>
      <c r="O127" s="14"/>
      <c r="P127" s="14"/>
      <c r="Q127" s="14"/>
      <c r="R127" s="14"/>
      <c r="S127" s="14"/>
      <c r="V127" s="119"/>
    </row>
    <row r="128" spans="1:22" ht="11.25">
      <c r="A128" s="272"/>
      <c r="B128" s="272"/>
      <c r="C128" s="272"/>
      <c r="D128" s="272"/>
      <c r="E128" s="272"/>
      <c r="F128" s="272"/>
      <c r="G128" s="272"/>
      <c r="H128" s="272"/>
      <c r="I128" s="14"/>
      <c r="J128" s="14"/>
      <c r="K128" s="14"/>
      <c r="L128" s="14"/>
      <c r="M128" s="14"/>
      <c r="N128" s="14"/>
      <c r="O128" s="14"/>
      <c r="P128" s="14"/>
      <c r="Q128" s="14"/>
      <c r="R128" s="14"/>
      <c r="S128" s="14"/>
      <c r="V128" s="119"/>
    </row>
    <row r="129" spans="1:22" ht="11.25">
      <c r="A129" s="272"/>
      <c r="B129" s="272"/>
      <c r="C129" s="272"/>
      <c r="D129" s="272"/>
      <c r="E129" s="272"/>
      <c r="F129" s="272"/>
      <c r="G129" s="272"/>
      <c r="H129" s="272"/>
      <c r="I129" s="14"/>
      <c r="J129" s="14"/>
      <c r="K129" s="14"/>
      <c r="L129" s="14"/>
      <c r="M129" s="14"/>
      <c r="N129" s="14"/>
      <c r="O129" s="14"/>
      <c r="P129" s="14"/>
      <c r="Q129" s="14"/>
      <c r="R129" s="14"/>
      <c r="S129" s="14"/>
      <c r="V129" s="119"/>
    </row>
    <row r="130" spans="1:22" ht="11.25">
      <c r="A130" s="272"/>
      <c r="B130" s="272"/>
      <c r="C130" s="272"/>
      <c r="D130" s="272"/>
      <c r="E130" s="272"/>
      <c r="F130" s="272"/>
      <c r="G130" s="272"/>
      <c r="H130" s="272"/>
      <c r="I130" s="14"/>
      <c r="J130" s="14"/>
      <c r="K130" s="14"/>
      <c r="L130" s="14"/>
      <c r="M130" s="14"/>
      <c r="N130" s="14"/>
      <c r="O130" s="14"/>
      <c r="P130" s="14"/>
      <c r="Q130" s="14"/>
      <c r="R130" s="14"/>
      <c r="S130" s="14"/>
      <c r="V130" s="119"/>
    </row>
    <row r="131" spans="1:22" ht="11.25">
      <c r="A131" s="272"/>
      <c r="B131" s="272"/>
      <c r="C131" s="272"/>
      <c r="D131" s="272"/>
      <c r="E131" s="272"/>
      <c r="F131" s="272"/>
      <c r="G131" s="272"/>
      <c r="H131" s="272"/>
      <c r="I131" s="14"/>
      <c r="J131" s="14"/>
      <c r="K131" s="14"/>
      <c r="L131" s="14"/>
      <c r="M131" s="14"/>
      <c r="N131" s="14"/>
      <c r="O131" s="14"/>
      <c r="P131" s="14"/>
      <c r="Q131" s="14"/>
      <c r="R131" s="14"/>
      <c r="S131" s="14"/>
      <c r="V131" s="119"/>
    </row>
    <row r="132" spans="1:22" ht="11.25">
      <c r="A132" s="272"/>
      <c r="B132" s="272"/>
      <c r="C132" s="272"/>
      <c r="D132" s="272"/>
      <c r="E132" s="272"/>
      <c r="F132" s="272"/>
      <c r="G132" s="272"/>
      <c r="H132" s="272"/>
      <c r="I132" s="14"/>
      <c r="J132" s="14"/>
      <c r="K132" s="14"/>
      <c r="L132" s="14"/>
      <c r="M132" s="14"/>
      <c r="N132" s="14"/>
      <c r="O132" s="14"/>
      <c r="P132" s="14"/>
      <c r="Q132" s="14"/>
      <c r="R132" s="14"/>
      <c r="S132" s="14"/>
      <c r="V132" s="119"/>
    </row>
    <row r="133" spans="1:22" ht="11.25">
      <c r="A133" s="272"/>
      <c r="B133" s="272"/>
      <c r="C133" s="272"/>
      <c r="D133" s="272"/>
      <c r="E133" s="272"/>
      <c r="F133" s="272"/>
      <c r="G133" s="272"/>
      <c r="H133" s="272"/>
      <c r="I133" s="14"/>
      <c r="J133" s="14"/>
      <c r="K133" s="14"/>
      <c r="L133" s="14"/>
      <c r="M133" s="14"/>
      <c r="N133" s="14"/>
      <c r="O133" s="14"/>
      <c r="P133" s="14"/>
      <c r="Q133" s="14"/>
      <c r="R133" s="14"/>
      <c r="S133" s="14"/>
      <c r="V133" s="119"/>
    </row>
    <row r="134" spans="1:22" ht="11.25">
      <c r="A134" s="272"/>
      <c r="B134" s="272"/>
      <c r="C134" s="272"/>
      <c r="D134" s="272"/>
      <c r="E134" s="272"/>
      <c r="F134" s="272"/>
      <c r="G134" s="272"/>
      <c r="H134" s="272"/>
      <c r="I134" s="14"/>
      <c r="J134" s="14"/>
      <c r="K134" s="14"/>
      <c r="L134" s="14"/>
      <c r="M134" s="14"/>
      <c r="N134" s="14"/>
      <c r="O134" s="14"/>
      <c r="P134" s="14"/>
      <c r="Q134" s="14"/>
      <c r="R134" s="14"/>
      <c r="S134" s="14"/>
      <c r="V134" s="119"/>
    </row>
    <row r="135" spans="1:22" ht="11.25">
      <c r="A135" s="272"/>
      <c r="B135" s="272"/>
      <c r="C135" s="272"/>
      <c r="D135" s="272"/>
      <c r="E135" s="272"/>
      <c r="F135" s="272"/>
      <c r="G135" s="272"/>
      <c r="H135" s="272"/>
      <c r="I135" s="14"/>
      <c r="J135" s="14"/>
      <c r="K135" s="14"/>
      <c r="L135" s="14"/>
      <c r="M135" s="14"/>
      <c r="N135" s="14"/>
      <c r="O135" s="14"/>
      <c r="P135" s="14"/>
      <c r="Q135" s="14"/>
      <c r="R135" s="14"/>
      <c r="S135" s="14"/>
      <c r="V135" s="119"/>
    </row>
    <row r="136" spans="1:22" ht="11.25">
      <c r="A136" s="272"/>
      <c r="B136" s="272"/>
      <c r="C136" s="272"/>
      <c r="D136" s="272"/>
      <c r="E136" s="272"/>
      <c r="F136" s="272"/>
      <c r="G136" s="272"/>
      <c r="H136" s="272"/>
      <c r="I136" s="14"/>
      <c r="J136" s="14"/>
      <c r="K136" s="14"/>
      <c r="L136" s="14"/>
      <c r="M136" s="14"/>
      <c r="N136" s="14"/>
      <c r="O136" s="14"/>
      <c r="P136" s="14"/>
      <c r="Q136" s="14"/>
      <c r="R136" s="14"/>
      <c r="S136" s="14"/>
      <c r="V136" s="119"/>
    </row>
    <row r="137" spans="1:22" ht="11.25">
      <c r="A137" s="272"/>
      <c r="B137" s="272"/>
      <c r="C137" s="272"/>
      <c r="D137" s="272"/>
      <c r="E137" s="272"/>
      <c r="F137" s="272"/>
      <c r="G137" s="272"/>
      <c r="H137" s="272"/>
      <c r="I137" s="14"/>
      <c r="J137" s="14"/>
      <c r="K137" s="14"/>
      <c r="L137" s="14"/>
      <c r="M137" s="14"/>
      <c r="N137" s="14"/>
      <c r="O137" s="14"/>
      <c r="P137" s="14"/>
      <c r="Q137" s="14"/>
      <c r="R137" s="14"/>
      <c r="S137" s="14"/>
      <c r="V137" s="119"/>
    </row>
    <row r="138" spans="1:22" ht="11.25">
      <c r="A138" s="272"/>
      <c r="B138" s="272"/>
      <c r="C138" s="272"/>
      <c r="D138" s="272"/>
      <c r="E138" s="272"/>
      <c r="F138" s="272"/>
      <c r="G138" s="272"/>
      <c r="H138" s="272"/>
      <c r="I138" s="14"/>
      <c r="J138" s="14"/>
      <c r="K138" s="14"/>
      <c r="L138" s="14"/>
      <c r="M138" s="14"/>
      <c r="N138" s="14"/>
      <c r="O138" s="14"/>
      <c r="P138" s="14"/>
      <c r="Q138" s="14"/>
      <c r="R138" s="14"/>
      <c r="S138" s="14"/>
      <c r="V138" s="119"/>
    </row>
    <row r="139" spans="1:22" ht="11.25">
      <c r="A139" s="272"/>
      <c r="B139" s="272"/>
      <c r="C139" s="272"/>
      <c r="D139" s="272"/>
      <c r="E139" s="272"/>
      <c r="F139" s="272"/>
      <c r="G139" s="272"/>
      <c r="H139" s="272"/>
      <c r="I139" s="14"/>
      <c r="J139" s="14"/>
      <c r="K139" s="14"/>
      <c r="L139" s="14"/>
      <c r="M139" s="14"/>
      <c r="N139" s="14"/>
      <c r="O139" s="14"/>
      <c r="P139" s="14"/>
      <c r="Q139" s="14"/>
      <c r="R139" s="14"/>
      <c r="S139" s="14"/>
      <c r="V139" s="119"/>
    </row>
    <row r="140" spans="1:22" ht="11.25">
      <c r="A140" s="272"/>
      <c r="B140" s="272"/>
      <c r="C140" s="272"/>
      <c r="D140" s="272"/>
      <c r="E140" s="272"/>
      <c r="F140" s="272"/>
      <c r="G140" s="272"/>
      <c r="H140" s="272"/>
      <c r="I140" s="14"/>
      <c r="J140" s="14"/>
      <c r="K140" s="14"/>
      <c r="L140" s="14"/>
      <c r="M140" s="14"/>
      <c r="N140" s="14"/>
      <c r="O140" s="14"/>
      <c r="P140" s="14"/>
      <c r="Q140" s="14"/>
      <c r="R140" s="14"/>
      <c r="S140" s="14"/>
      <c r="V140" s="119"/>
    </row>
    <row r="141" spans="1:22" ht="11.25">
      <c r="A141" s="272"/>
      <c r="B141" s="272"/>
      <c r="C141" s="272"/>
      <c r="D141" s="272"/>
      <c r="E141" s="272"/>
      <c r="F141" s="272"/>
      <c r="G141" s="272"/>
      <c r="H141" s="272"/>
      <c r="I141" s="14"/>
      <c r="J141" s="14"/>
      <c r="K141" s="14"/>
      <c r="L141" s="14"/>
      <c r="M141" s="14"/>
      <c r="N141" s="14"/>
      <c r="O141" s="14"/>
      <c r="P141" s="14"/>
      <c r="Q141" s="14"/>
      <c r="R141" s="14"/>
      <c r="S141" s="14"/>
      <c r="V141" s="119"/>
    </row>
    <row r="142" spans="1:22" ht="11.25">
      <c r="A142" s="272"/>
      <c r="B142" s="272"/>
      <c r="C142" s="272"/>
      <c r="D142" s="272"/>
      <c r="E142" s="272"/>
      <c r="F142" s="272"/>
      <c r="G142" s="272"/>
      <c r="H142" s="272"/>
      <c r="I142" s="14"/>
      <c r="J142" s="14"/>
      <c r="K142" s="14"/>
      <c r="L142" s="14"/>
      <c r="M142" s="14"/>
      <c r="N142" s="14"/>
      <c r="O142" s="14"/>
      <c r="P142" s="14"/>
      <c r="Q142" s="14"/>
      <c r="R142" s="14"/>
      <c r="S142" s="14"/>
      <c r="V142" s="119"/>
    </row>
    <row r="143" spans="1:22" ht="11.25">
      <c r="A143" s="272"/>
      <c r="B143" s="272"/>
      <c r="C143" s="272"/>
      <c r="D143" s="272"/>
      <c r="E143" s="272"/>
      <c r="F143" s="272"/>
      <c r="G143" s="272"/>
      <c r="H143" s="272"/>
      <c r="I143" s="14"/>
      <c r="J143" s="14"/>
      <c r="K143" s="14"/>
      <c r="L143" s="14"/>
      <c r="M143" s="14"/>
      <c r="N143" s="14"/>
      <c r="O143" s="14"/>
      <c r="P143" s="14"/>
      <c r="Q143" s="14"/>
      <c r="R143" s="14"/>
      <c r="S143" s="14"/>
      <c r="V143" s="119"/>
    </row>
    <row r="144" spans="1:22" ht="11.25">
      <c r="A144" s="272"/>
      <c r="B144" s="272"/>
      <c r="C144" s="272"/>
      <c r="D144" s="272"/>
      <c r="E144" s="272"/>
      <c r="F144" s="272"/>
      <c r="G144" s="272"/>
      <c r="H144" s="272"/>
      <c r="I144" s="14"/>
      <c r="J144" s="14"/>
      <c r="K144" s="14"/>
      <c r="L144" s="14"/>
      <c r="M144" s="14"/>
      <c r="N144" s="14"/>
      <c r="O144" s="14"/>
      <c r="P144" s="14"/>
      <c r="Q144" s="14"/>
      <c r="R144" s="14"/>
      <c r="S144" s="14"/>
      <c r="V144" s="119"/>
    </row>
    <row r="145" spans="1:22" ht="11.25">
      <c r="A145" s="272"/>
      <c r="B145" s="272"/>
      <c r="C145" s="272"/>
      <c r="D145" s="272"/>
      <c r="E145" s="272"/>
      <c r="F145" s="272"/>
      <c r="G145" s="272"/>
      <c r="H145" s="272"/>
      <c r="I145" s="14"/>
      <c r="J145" s="14"/>
      <c r="K145" s="14"/>
      <c r="L145" s="14"/>
      <c r="M145" s="14"/>
      <c r="N145" s="14"/>
      <c r="O145" s="14"/>
      <c r="P145" s="14"/>
      <c r="Q145" s="14"/>
      <c r="R145" s="14"/>
      <c r="S145" s="14"/>
      <c r="V145" s="119"/>
    </row>
    <row r="146" spans="1:22" ht="11.25">
      <c r="A146" s="272"/>
      <c r="B146" s="272"/>
      <c r="C146" s="272"/>
      <c r="D146" s="272"/>
      <c r="E146" s="272"/>
      <c r="F146" s="272"/>
      <c r="G146" s="272"/>
      <c r="H146" s="272"/>
      <c r="I146" s="14"/>
      <c r="J146" s="14"/>
      <c r="K146" s="14"/>
      <c r="L146" s="14"/>
      <c r="M146" s="14"/>
      <c r="N146" s="14"/>
      <c r="O146" s="14"/>
      <c r="P146" s="14"/>
      <c r="Q146" s="14"/>
      <c r="R146" s="14"/>
      <c r="S146" s="14"/>
      <c r="V146" s="119"/>
    </row>
    <row r="147" spans="1:22" ht="11.25">
      <c r="A147" s="272"/>
      <c r="B147" s="272"/>
      <c r="C147" s="272"/>
      <c r="D147" s="272"/>
      <c r="E147" s="272"/>
      <c r="F147" s="272"/>
      <c r="G147" s="272"/>
      <c r="H147" s="272"/>
      <c r="I147" s="14"/>
      <c r="J147" s="14"/>
      <c r="K147" s="14"/>
      <c r="L147" s="14"/>
      <c r="M147" s="14"/>
      <c r="N147" s="14"/>
      <c r="O147" s="14"/>
      <c r="P147" s="14"/>
      <c r="Q147" s="14"/>
      <c r="R147" s="14"/>
      <c r="S147" s="14"/>
      <c r="V147" s="119"/>
    </row>
    <row r="148" spans="1:22" ht="11.25">
      <c r="A148" s="272"/>
      <c r="B148" s="272"/>
      <c r="C148" s="272"/>
      <c r="D148" s="272"/>
      <c r="E148" s="272"/>
      <c r="F148" s="272"/>
      <c r="G148" s="272"/>
      <c r="H148" s="272"/>
      <c r="I148" s="14"/>
      <c r="J148" s="14"/>
      <c r="K148" s="14"/>
      <c r="L148" s="14"/>
      <c r="M148" s="14"/>
      <c r="N148" s="14"/>
      <c r="O148" s="14"/>
      <c r="P148" s="14"/>
      <c r="Q148" s="14"/>
      <c r="R148" s="14"/>
      <c r="S148" s="14"/>
      <c r="V148" s="119"/>
    </row>
    <row r="149" spans="1:22" ht="11.25">
      <c r="A149" s="272"/>
      <c r="B149" s="272"/>
      <c r="C149" s="272"/>
      <c r="D149" s="272"/>
      <c r="E149" s="272"/>
      <c r="F149" s="272"/>
      <c r="G149" s="272"/>
      <c r="H149" s="272"/>
      <c r="I149" s="14"/>
      <c r="J149" s="14"/>
      <c r="K149" s="14"/>
      <c r="L149" s="14"/>
      <c r="M149" s="14"/>
      <c r="N149" s="14"/>
      <c r="O149" s="14"/>
      <c r="P149" s="14"/>
      <c r="Q149" s="14"/>
      <c r="R149" s="14"/>
      <c r="S149" s="14"/>
      <c r="V149" s="119"/>
    </row>
    <row r="150" spans="1:22" ht="11.25">
      <c r="A150" s="272"/>
      <c r="B150" s="272"/>
      <c r="C150" s="272"/>
      <c r="D150" s="272"/>
      <c r="E150" s="272"/>
      <c r="F150" s="272"/>
      <c r="G150" s="272"/>
      <c r="H150" s="272"/>
      <c r="I150" s="14"/>
      <c r="J150" s="14"/>
      <c r="K150" s="14"/>
      <c r="L150" s="14"/>
      <c r="M150" s="14"/>
      <c r="N150" s="14"/>
      <c r="O150" s="14"/>
      <c r="P150" s="14"/>
      <c r="Q150" s="14"/>
      <c r="R150" s="14"/>
      <c r="S150" s="14"/>
      <c r="V150" s="119"/>
    </row>
    <row r="151" spans="1:22" ht="11.25">
      <c r="A151" s="272"/>
      <c r="B151" s="272"/>
      <c r="C151" s="272"/>
      <c r="D151" s="272"/>
      <c r="E151" s="272"/>
      <c r="F151" s="272"/>
      <c r="G151" s="272"/>
      <c r="H151" s="272"/>
      <c r="I151" s="14"/>
      <c r="J151" s="14"/>
      <c r="K151" s="14"/>
      <c r="L151" s="14"/>
      <c r="M151" s="14"/>
      <c r="N151" s="14"/>
      <c r="O151" s="14"/>
      <c r="P151" s="14"/>
      <c r="Q151" s="14"/>
      <c r="R151" s="14"/>
      <c r="S151" s="14"/>
      <c r="V151" s="119"/>
    </row>
    <row r="152" spans="1:22" ht="11.25">
      <c r="A152" s="272"/>
      <c r="B152" s="272"/>
      <c r="C152" s="272"/>
      <c r="D152" s="272"/>
      <c r="E152" s="272"/>
      <c r="F152" s="272"/>
      <c r="G152" s="272"/>
      <c r="H152" s="272"/>
      <c r="I152" s="14"/>
      <c r="J152" s="14"/>
      <c r="K152" s="14"/>
      <c r="L152" s="14"/>
      <c r="M152" s="14"/>
      <c r="N152" s="14"/>
      <c r="O152" s="14"/>
      <c r="P152" s="14"/>
      <c r="Q152" s="14"/>
      <c r="R152" s="14"/>
      <c r="S152" s="14"/>
      <c r="V152" s="119"/>
    </row>
    <row r="153" spans="1:22" ht="11.25">
      <c r="A153" s="272"/>
      <c r="B153" s="272"/>
      <c r="C153" s="272"/>
      <c r="D153" s="272"/>
      <c r="E153" s="272"/>
      <c r="F153" s="272"/>
      <c r="G153" s="272"/>
      <c r="H153" s="272"/>
      <c r="I153" s="14"/>
      <c r="J153" s="14"/>
      <c r="K153" s="14"/>
      <c r="L153" s="14"/>
      <c r="M153" s="14"/>
      <c r="N153" s="14"/>
      <c r="O153" s="14"/>
      <c r="P153" s="14"/>
      <c r="Q153" s="14"/>
      <c r="R153" s="14"/>
      <c r="S153" s="14"/>
      <c r="V153" s="119"/>
    </row>
    <row r="154" spans="1:22" ht="11.25">
      <c r="A154" s="272"/>
      <c r="B154" s="272"/>
      <c r="C154" s="272"/>
      <c r="D154" s="272"/>
      <c r="E154" s="272"/>
      <c r="F154" s="272"/>
      <c r="G154" s="272"/>
      <c r="H154" s="272"/>
      <c r="I154" s="14"/>
      <c r="J154" s="14"/>
      <c r="K154" s="14"/>
      <c r="L154" s="14"/>
      <c r="M154" s="14"/>
      <c r="N154" s="14"/>
      <c r="O154" s="14"/>
      <c r="P154" s="14"/>
      <c r="Q154" s="14"/>
      <c r="R154" s="14"/>
      <c r="S154" s="14"/>
      <c r="V154" s="119"/>
    </row>
    <row r="155" spans="1:22" ht="11.25">
      <c r="A155" s="272"/>
      <c r="B155" s="272"/>
      <c r="C155" s="272"/>
      <c r="D155" s="272"/>
      <c r="E155" s="272"/>
      <c r="F155" s="272"/>
      <c r="G155" s="272"/>
      <c r="H155" s="272"/>
      <c r="I155" s="14"/>
      <c r="J155" s="14"/>
      <c r="K155" s="14"/>
      <c r="L155" s="14"/>
      <c r="M155" s="14"/>
      <c r="N155" s="14"/>
      <c r="O155" s="14"/>
      <c r="P155" s="14"/>
      <c r="Q155" s="14"/>
      <c r="R155" s="14"/>
      <c r="S155" s="14"/>
      <c r="V155" s="119"/>
    </row>
    <row r="156" spans="1:22" ht="11.25">
      <c r="A156" s="272"/>
      <c r="B156" s="272"/>
      <c r="C156" s="272"/>
      <c r="D156" s="272"/>
      <c r="E156" s="272"/>
      <c r="F156" s="272"/>
      <c r="G156" s="272"/>
      <c r="H156" s="272"/>
      <c r="I156" s="14"/>
      <c r="J156" s="14"/>
      <c r="K156" s="14"/>
      <c r="L156" s="14"/>
      <c r="M156" s="14"/>
      <c r="N156" s="14"/>
      <c r="O156" s="14"/>
      <c r="P156" s="14"/>
      <c r="Q156" s="14"/>
      <c r="R156" s="14"/>
      <c r="S156" s="14"/>
      <c r="V156" s="119"/>
    </row>
    <row r="157" spans="1:22" ht="11.25">
      <c r="A157" s="272"/>
      <c r="B157" s="272"/>
      <c r="C157" s="272"/>
      <c r="D157" s="272"/>
      <c r="E157" s="272"/>
      <c r="F157" s="272"/>
      <c r="G157" s="272"/>
      <c r="H157" s="272"/>
      <c r="I157" s="14"/>
      <c r="J157" s="14"/>
      <c r="K157" s="14"/>
      <c r="L157" s="14"/>
      <c r="M157" s="14"/>
      <c r="N157" s="14"/>
      <c r="O157" s="14"/>
      <c r="P157" s="14"/>
      <c r="Q157" s="14"/>
      <c r="R157" s="14"/>
      <c r="S157" s="14"/>
      <c r="V157" s="119"/>
    </row>
    <row r="158" spans="1:22" ht="11.25">
      <c r="A158" s="272"/>
      <c r="B158" s="272"/>
      <c r="C158" s="272"/>
      <c r="D158" s="272"/>
      <c r="E158" s="272"/>
      <c r="F158" s="272"/>
      <c r="G158" s="272"/>
      <c r="H158" s="272"/>
      <c r="I158" s="14"/>
      <c r="J158" s="14"/>
      <c r="K158" s="14"/>
      <c r="L158" s="14"/>
      <c r="M158" s="14"/>
      <c r="N158" s="14"/>
      <c r="O158" s="14"/>
      <c r="P158" s="14"/>
      <c r="Q158" s="14"/>
      <c r="R158" s="14"/>
      <c r="S158" s="14"/>
      <c r="V158" s="119"/>
    </row>
    <row r="159" spans="1:22" ht="11.25">
      <c r="A159" s="272"/>
      <c r="B159" s="272"/>
      <c r="C159" s="272"/>
      <c r="D159" s="272"/>
      <c r="E159" s="272"/>
      <c r="F159" s="272"/>
      <c r="G159" s="272"/>
      <c r="H159" s="272"/>
      <c r="I159" s="14"/>
      <c r="J159" s="14"/>
      <c r="K159" s="14"/>
      <c r="L159" s="14"/>
      <c r="M159" s="14"/>
      <c r="N159" s="14"/>
      <c r="O159" s="14"/>
      <c r="P159" s="14"/>
      <c r="Q159" s="14"/>
      <c r="R159" s="14"/>
      <c r="S159" s="14"/>
      <c r="V159" s="119"/>
    </row>
    <row r="160" spans="1:22" ht="11.25">
      <c r="A160" s="272"/>
      <c r="B160" s="272"/>
      <c r="C160" s="272"/>
      <c r="D160" s="272"/>
      <c r="E160" s="272"/>
      <c r="F160" s="272"/>
      <c r="G160" s="272"/>
      <c r="H160" s="272"/>
      <c r="I160" s="14"/>
      <c r="J160" s="14"/>
      <c r="K160" s="14"/>
      <c r="L160" s="14"/>
      <c r="M160" s="14"/>
      <c r="N160" s="14"/>
      <c r="O160" s="14"/>
      <c r="P160" s="14"/>
      <c r="Q160" s="14"/>
      <c r="R160" s="14"/>
      <c r="S160" s="14"/>
      <c r="V160" s="119"/>
    </row>
    <row r="161" spans="1:22" ht="11.25">
      <c r="A161" s="272"/>
      <c r="B161" s="272"/>
      <c r="C161" s="272"/>
      <c r="D161" s="272"/>
      <c r="E161" s="272"/>
      <c r="F161" s="272"/>
      <c r="G161" s="272"/>
      <c r="H161" s="272"/>
      <c r="I161" s="14"/>
      <c r="J161" s="14"/>
      <c r="K161" s="14"/>
      <c r="L161" s="14"/>
      <c r="M161" s="14"/>
      <c r="N161" s="14"/>
      <c r="O161" s="14"/>
      <c r="P161" s="14"/>
      <c r="Q161" s="14"/>
      <c r="R161" s="14"/>
      <c r="S161" s="14"/>
      <c r="V161" s="119"/>
    </row>
    <row r="162" spans="1:22" ht="11.25">
      <c r="A162" s="272"/>
      <c r="B162" s="272"/>
      <c r="C162" s="272"/>
      <c r="D162" s="272"/>
      <c r="E162" s="272"/>
      <c r="F162" s="272"/>
      <c r="G162" s="272"/>
      <c r="H162" s="272"/>
      <c r="I162" s="14"/>
      <c r="J162" s="14"/>
      <c r="K162" s="14"/>
      <c r="L162" s="14"/>
      <c r="M162" s="14"/>
      <c r="N162" s="14"/>
      <c r="O162" s="14"/>
      <c r="P162" s="14"/>
      <c r="Q162" s="14"/>
      <c r="R162" s="14"/>
      <c r="S162" s="14"/>
      <c r="V162" s="119"/>
    </row>
    <row r="163" spans="1:22" ht="11.25">
      <c r="A163" s="272"/>
      <c r="B163" s="272"/>
      <c r="C163" s="272"/>
      <c r="D163" s="272"/>
      <c r="E163" s="272"/>
      <c r="F163" s="272"/>
      <c r="G163" s="272"/>
      <c r="H163" s="272"/>
      <c r="I163" s="14"/>
      <c r="J163" s="14"/>
      <c r="K163" s="14"/>
      <c r="L163" s="14"/>
      <c r="M163" s="14"/>
      <c r="N163" s="14"/>
      <c r="O163" s="14"/>
      <c r="P163" s="14"/>
      <c r="Q163" s="14"/>
      <c r="R163" s="14"/>
      <c r="S163" s="14"/>
      <c r="V163" s="119"/>
    </row>
    <row r="164" spans="1:22" ht="11.25">
      <c r="A164" s="272"/>
      <c r="B164" s="272"/>
      <c r="C164" s="272"/>
      <c r="D164" s="272"/>
      <c r="E164" s="272"/>
      <c r="F164" s="272"/>
      <c r="G164" s="272"/>
      <c r="H164" s="272"/>
      <c r="I164" s="14"/>
      <c r="J164" s="14"/>
      <c r="K164" s="14"/>
      <c r="L164" s="14"/>
      <c r="M164" s="14"/>
      <c r="N164" s="14"/>
      <c r="O164" s="14"/>
      <c r="P164" s="14"/>
      <c r="Q164" s="14"/>
      <c r="R164" s="14"/>
      <c r="S164" s="14"/>
      <c r="V164" s="119"/>
    </row>
    <row r="165" spans="1:22" ht="11.25">
      <c r="A165" s="272"/>
      <c r="B165" s="272"/>
      <c r="C165" s="272"/>
      <c r="D165" s="272"/>
      <c r="E165" s="272"/>
      <c r="F165" s="272"/>
      <c r="G165" s="272"/>
      <c r="H165" s="272"/>
      <c r="I165" s="14"/>
      <c r="J165" s="14"/>
      <c r="K165" s="14"/>
      <c r="L165" s="14"/>
      <c r="M165" s="14"/>
      <c r="N165" s="14"/>
      <c r="O165" s="14"/>
      <c r="P165" s="14"/>
      <c r="Q165" s="14"/>
      <c r="R165" s="14"/>
      <c r="S165" s="14"/>
      <c r="V165" s="119"/>
    </row>
    <row r="166" spans="1:22" ht="11.25">
      <c r="A166" s="272"/>
      <c r="B166" s="272"/>
      <c r="C166" s="272"/>
      <c r="D166" s="272"/>
      <c r="E166" s="272"/>
      <c r="F166" s="272"/>
      <c r="G166" s="272"/>
      <c r="H166" s="272"/>
      <c r="I166" s="14"/>
      <c r="J166" s="14"/>
      <c r="K166" s="14"/>
      <c r="L166" s="14"/>
      <c r="M166" s="14"/>
      <c r="N166" s="14"/>
      <c r="O166" s="14"/>
      <c r="P166" s="14"/>
      <c r="Q166" s="14"/>
      <c r="R166" s="14"/>
      <c r="S166" s="14"/>
      <c r="V166" s="119"/>
    </row>
    <row r="167" spans="1:22" ht="11.25">
      <c r="A167" s="272"/>
      <c r="B167" s="272"/>
      <c r="C167" s="272"/>
      <c r="D167" s="272"/>
      <c r="E167" s="272"/>
      <c r="F167" s="272"/>
      <c r="G167" s="272"/>
      <c r="H167" s="272"/>
      <c r="I167" s="14"/>
      <c r="J167" s="14"/>
      <c r="K167" s="14"/>
      <c r="L167" s="14"/>
      <c r="M167" s="14"/>
      <c r="N167" s="14"/>
      <c r="O167" s="14"/>
      <c r="P167" s="14"/>
      <c r="Q167" s="14"/>
      <c r="R167" s="14"/>
      <c r="S167" s="14"/>
      <c r="V167" s="119"/>
    </row>
    <row r="168" spans="1:22" ht="11.25">
      <c r="A168" s="272"/>
      <c r="B168" s="272"/>
      <c r="C168" s="272"/>
      <c r="D168" s="272"/>
      <c r="E168" s="272"/>
      <c r="F168" s="272"/>
      <c r="G168" s="272"/>
      <c r="H168" s="272"/>
      <c r="I168" s="14"/>
      <c r="J168" s="14"/>
      <c r="K168" s="14"/>
      <c r="L168" s="14"/>
      <c r="M168" s="14"/>
      <c r="N168" s="14"/>
      <c r="O168" s="14"/>
      <c r="P168" s="14"/>
      <c r="Q168" s="14"/>
      <c r="R168" s="14"/>
      <c r="S168" s="14"/>
      <c r="V168" s="119"/>
    </row>
    <row r="169" spans="1:22" ht="11.25">
      <c r="A169" s="272"/>
      <c r="B169" s="272"/>
      <c r="C169" s="272"/>
      <c r="D169" s="272"/>
      <c r="E169" s="272"/>
      <c r="F169" s="272"/>
      <c r="G169" s="272"/>
      <c r="H169" s="272"/>
      <c r="I169" s="14"/>
      <c r="J169" s="14"/>
      <c r="K169" s="14"/>
      <c r="L169" s="14"/>
      <c r="M169" s="14"/>
      <c r="N169" s="14"/>
      <c r="O169" s="14"/>
      <c r="P169" s="14"/>
      <c r="Q169" s="14"/>
      <c r="R169" s="14"/>
      <c r="S169" s="14"/>
      <c r="V169" s="119"/>
    </row>
    <row r="170" spans="1:22" ht="11.25">
      <c r="A170" s="272"/>
      <c r="B170" s="272"/>
      <c r="C170" s="272"/>
      <c r="D170" s="272"/>
      <c r="E170" s="272"/>
      <c r="F170" s="272"/>
      <c r="G170" s="272"/>
      <c r="H170" s="272"/>
      <c r="I170" s="14"/>
      <c r="J170" s="14"/>
      <c r="K170" s="14"/>
      <c r="L170" s="14"/>
      <c r="M170" s="14"/>
      <c r="N170" s="14"/>
      <c r="O170" s="14"/>
      <c r="P170" s="14"/>
      <c r="Q170" s="14"/>
      <c r="R170" s="14"/>
      <c r="S170" s="14"/>
      <c r="V170" s="119"/>
    </row>
    <row r="171" spans="1:22" ht="11.25">
      <c r="A171" s="272"/>
      <c r="B171" s="272"/>
      <c r="C171" s="272"/>
      <c r="D171" s="272"/>
      <c r="E171" s="272"/>
      <c r="F171" s="272"/>
      <c r="G171" s="272"/>
      <c r="H171" s="272"/>
      <c r="I171" s="14"/>
      <c r="J171" s="14"/>
      <c r="K171" s="14"/>
      <c r="L171" s="14"/>
      <c r="M171" s="14"/>
      <c r="N171" s="14"/>
      <c r="O171" s="14"/>
      <c r="P171" s="14"/>
      <c r="Q171" s="14"/>
      <c r="R171" s="14"/>
      <c r="S171" s="14"/>
      <c r="V171" s="119"/>
    </row>
    <row r="172" spans="1:22" ht="11.25">
      <c r="A172" s="272"/>
      <c r="B172" s="272"/>
      <c r="C172" s="272"/>
      <c r="D172" s="272"/>
      <c r="E172" s="272"/>
      <c r="F172" s="272"/>
      <c r="G172" s="272"/>
      <c r="H172" s="272"/>
      <c r="I172" s="14"/>
      <c r="J172" s="14"/>
      <c r="K172" s="14"/>
      <c r="L172" s="14"/>
      <c r="M172" s="14"/>
      <c r="N172" s="14"/>
      <c r="O172" s="14"/>
      <c r="P172" s="14"/>
      <c r="Q172" s="14"/>
      <c r="R172" s="14"/>
      <c r="S172" s="14"/>
      <c r="V172" s="119"/>
    </row>
    <row r="173" spans="1:22" ht="11.25">
      <c r="A173" s="272"/>
      <c r="B173" s="272"/>
      <c r="C173" s="272"/>
      <c r="D173" s="272"/>
      <c r="E173" s="272"/>
      <c r="F173" s="272"/>
      <c r="G173" s="272"/>
      <c r="H173" s="272"/>
      <c r="I173" s="14"/>
      <c r="J173" s="14"/>
      <c r="K173" s="14"/>
      <c r="L173" s="14"/>
      <c r="M173" s="14"/>
      <c r="N173" s="14"/>
      <c r="O173" s="14"/>
      <c r="P173" s="14"/>
      <c r="Q173" s="14"/>
      <c r="R173" s="14"/>
      <c r="S173" s="14"/>
      <c r="V173" s="119"/>
    </row>
    <row r="174" spans="1:22" ht="11.25">
      <c r="A174" s="272"/>
      <c r="B174" s="272"/>
      <c r="C174" s="272"/>
      <c r="D174" s="272"/>
      <c r="E174" s="272"/>
      <c r="F174" s="272"/>
      <c r="G174" s="272"/>
      <c r="H174" s="272"/>
      <c r="I174" s="14"/>
      <c r="J174" s="14"/>
      <c r="K174" s="14"/>
      <c r="L174" s="14"/>
      <c r="M174" s="14"/>
      <c r="N174" s="14"/>
      <c r="O174" s="14"/>
      <c r="P174" s="14"/>
      <c r="Q174" s="14"/>
      <c r="R174" s="14"/>
      <c r="S174" s="14"/>
      <c r="V174" s="119"/>
    </row>
    <row r="175" spans="1:22" ht="11.25">
      <c r="A175" s="272"/>
      <c r="B175" s="272"/>
      <c r="C175" s="272"/>
      <c r="D175" s="272"/>
      <c r="E175" s="272"/>
      <c r="F175" s="272"/>
      <c r="G175" s="272"/>
      <c r="H175" s="272"/>
      <c r="I175" s="14"/>
      <c r="J175" s="14"/>
      <c r="K175" s="14"/>
      <c r="L175" s="14"/>
      <c r="M175" s="14"/>
      <c r="N175" s="14"/>
      <c r="O175" s="14"/>
      <c r="P175" s="14"/>
      <c r="Q175" s="14"/>
      <c r="R175" s="14"/>
      <c r="S175" s="14"/>
      <c r="V175" s="119"/>
    </row>
    <row r="176" spans="1:22" ht="11.25">
      <c r="A176" s="272"/>
      <c r="B176" s="272"/>
      <c r="C176" s="272"/>
      <c r="D176" s="272"/>
      <c r="E176" s="272"/>
      <c r="F176" s="272"/>
      <c r="G176" s="272"/>
      <c r="H176" s="272"/>
      <c r="I176" s="14"/>
      <c r="J176" s="14"/>
      <c r="K176" s="14"/>
      <c r="L176" s="14"/>
      <c r="M176" s="14"/>
      <c r="N176" s="14"/>
      <c r="O176" s="14"/>
      <c r="P176" s="14"/>
      <c r="Q176" s="14"/>
      <c r="R176" s="14"/>
      <c r="S176" s="14"/>
      <c r="V176" s="119"/>
    </row>
    <row r="177" spans="1:22" ht="11.25">
      <c r="A177" s="272"/>
      <c r="B177" s="272"/>
      <c r="C177" s="272"/>
      <c r="D177" s="272"/>
      <c r="E177" s="272"/>
      <c r="F177" s="272"/>
      <c r="G177" s="272"/>
      <c r="H177" s="272"/>
      <c r="I177" s="14"/>
      <c r="J177" s="14"/>
      <c r="K177" s="14"/>
      <c r="L177" s="14"/>
      <c r="M177" s="14"/>
      <c r="N177" s="14"/>
      <c r="O177" s="14"/>
      <c r="P177" s="14"/>
      <c r="Q177" s="14"/>
      <c r="R177" s="14"/>
      <c r="S177" s="14"/>
      <c r="V177" s="119"/>
    </row>
    <row r="178" spans="1:22" ht="11.25">
      <c r="A178" s="272"/>
      <c r="B178" s="272"/>
      <c r="C178" s="272"/>
      <c r="D178" s="272"/>
      <c r="E178" s="272"/>
      <c r="F178" s="272"/>
      <c r="G178" s="272"/>
      <c r="H178" s="272"/>
      <c r="I178" s="14"/>
      <c r="J178" s="14"/>
      <c r="K178" s="14"/>
      <c r="L178" s="14"/>
      <c r="M178" s="14"/>
      <c r="N178" s="14"/>
      <c r="O178" s="14"/>
      <c r="P178" s="14"/>
      <c r="Q178" s="14"/>
      <c r="R178" s="14"/>
      <c r="S178" s="14"/>
      <c r="V178" s="119"/>
    </row>
    <row r="179" spans="1:22" ht="11.25">
      <c r="A179" s="272"/>
      <c r="B179" s="272"/>
      <c r="C179" s="272"/>
      <c r="D179" s="272"/>
      <c r="E179" s="272"/>
      <c r="F179" s="272"/>
      <c r="G179" s="272"/>
      <c r="H179" s="272"/>
      <c r="I179" s="14"/>
      <c r="J179" s="14"/>
      <c r="K179" s="14"/>
      <c r="L179" s="14"/>
      <c r="M179" s="14"/>
      <c r="N179" s="14"/>
      <c r="O179" s="14"/>
      <c r="P179" s="14"/>
      <c r="Q179" s="14"/>
      <c r="R179" s="14"/>
      <c r="S179" s="14"/>
      <c r="V179" s="119"/>
    </row>
    <row r="180" spans="1:22" ht="11.25">
      <c r="A180" s="272"/>
      <c r="B180" s="272"/>
      <c r="C180" s="272"/>
      <c r="D180" s="272"/>
      <c r="E180" s="272"/>
      <c r="F180" s="272"/>
      <c r="G180" s="272"/>
      <c r="H180" s="272"/>
      <c r="I180" s="14"/>
      <c r="J180" s="14"/>
      <c r="K180" s="14"/>
      <c r="L180" s="14"/>
      <c r="M180" s="14"/>
      <c r="N180" s="14"/>
      <c r="O180" s="14"/>
      <c r="P180" s="14"/>
      <c r="Q180" s="14"/>
      <c r="R180" s="14"/>
      <c r="S180" s="14"/>
      <c r="V180" s="119"/>
    </row>
    <row r="181" spans="1:22" ht="11.25">
      <c r="A181" s="272"/>
      <c r="B181" s="272"/>
      <c r="C181" s="272"/>
      <c r="D181" s="272"/>
      <c r="E181" s="272"/>
      <c r="F181" s="272"/>
      <c r="G181" s="272"/>
      <c r="H181" s="272"/>
      <c r="I181" s="14"/>
      <c r="J181" s="14"/>
      <c r="K181" s="14"/>
      <c r="L181" s="14"/>
      <c r="M181" s="14"/>
      <c r="N181" s="14"/>
      <c r="O181" s="14"/>
      <c r="P181" s="14"/>
      <c r="Q181" s="14"/>
      <c r="R181" s="14"/>
      <c r="S181" s="14"/>
      <c r="V181" s="119"/>
    </row>
    <row r="182" spans="1:22" ht="11.25">
      <c r="A182" s="272"/>
      <c r="B182" s="272"/>
      <c r="C182" s="272"/>
      <c r="D182" s="272"/>
      <c r="E182" s="272"/>
      <c r="F182" s="272"/>
      <c r="G182" s="272"/>
      <c r="H182" s="272"/>
      <c r="I182" s="14"/>
      <c r="J182" s="14"/>
      <c r="K182" s="14"/>
      <c r="L182" s="14"/>
      <c r="M182" s="14"/>
      <c r="N182" s="14"/>
      <c r="O182" s="14"/>
      <c r="P182" s="14"/>
      <c r="Q182" s="14"/>
      <c r="R182" s="14"/>
      <c r="S182" s="14"/>
      <c r="V182" s="119"/>
    </row>
    <row r="183" spans="1:22" ht="11.25">
      <c r="A183" s="272"/>
      <c r="B183" s="272"/>
      <c r="C183" s="272"/>
      <c r="D183" s="272"/>
      <c r="E183" s="272"/>
      <c r="F183" s="272"/>
      <c r="G183" s="272"/>
      <c r="H183" s="272"/>
      <c r="I183" s="14"/>
      <c r="J183" s="14"/>
      <c r="K183" s="14"/>
      <c r="L183" s="14"/>
      <c r="M183" s="14"/>
      <c r="N183" s="14"/>
      <c r="O183" s="14"/>
      <c r="P183" s="14"/>
      <c r="Q183" s="14"/>
      <c r="R183" s="14"/>
      <c r="S183" s="14"/>
      <c r="V183" s="119"/>
    </row>
    <row r="184" spans="1:22" ht="11.25">
      <c r="A184" s="272"/>
      <c r="B184" s="272"/>
      <c r="C184" s="272"/>
      <c r="D184" s="272"/>
      <c r="E184" s="272"/>
      <c r="F184" s="272"/>
      <c r="G184" s="272"/>
      <c r="H184" s="272"/>
      <c r="I184" s="14"/>
      <c r="J184" s="14"/>
      <c r="K184" s="14"/>
      <c r="L184" s="14"/>
      <c r="M184" s="14"/>
      <c r="N184" s="14"/>
      <c r="O184" s="14"/>
      <c r="P184" s="14"/>
      <c r="Q184" s="14"/>
      <c r="R184" s="14"/>
      <c r="S184" s="14"/>
      <c r="V184" s="119"/>
    </row>
    <row r="185" spans="1:22" ht="11.25">
      <c r="A185" s="272"/>
      <c r="B185" s="272"/>
      <c r="C185" s="272"/>
      <c r="D185" s="272"/>
      <c r="E185" s="272"/>
      <c r="F185" s="272"/>
      <c r="G185" s="272"/>
      <c r="H185" s="272"/>
      <c r="I185" s="14"/>
      <c r="J185" s="14"/>
      <c r="K185" s="14"/>
      <c r="L185" s="14"/>
      <c r="M185" s="14"/>
      <c r="N185" s="14"/>
      <c r="O185" s="14"/>
      <c r="P185" s="14"/>
      <c r="Q185" s="14"/>
      <c r="R185" s="14"/>
      <c r="S185" s="14"/>
      <c r="V185" s="119"/>
    </row>
    <row r="186" spans="1:22" ht="11.25">
      <c r="A186" s="272"/>
      <c r="B186" s="272"/>
      <c r="C186" s="272"/>
      <c r="D186" s="272"/>
      <c r="E186" s="272"/>
      <c r="F186" s="272"/>
      <c r="G186" s="272"/>
      <c r="H186" s="272"/>
      <c r="I186" s="14"/>
      <c r="J186" s="14"/>
      <c r="K186" s="14"/>
      <c r="L186" s="14"/>
      <c r="M186" s="14"/>
      <c r="N186" s="14"/>
      <c r="O186" s="14"/>
      <c r="P186" s="14"/>
      <c r="Q186" s="14"/>
      <c r="R186" s="14"/>
      <c r="S186" s="14"/>
      <c r="V186" s="119"/>
    </row>
    <row r="187" spans="1:22" ht="11.25">
      <c r="A187" s="272"/>
      <c r="B187" s="272"/>
      <c r="C187" s="272"/>
      <c r="D187" s="272"/>
      <c r="E187" s="272"/>
      <c r="F187" s="272"/>
      <c r="G187" s="272"/>
      <c r="H187" s="272"/>
      <c r="I187" s="14"/>
      <c r="J187" s="14"/>
      <c r="K187" s="14"/>
      <c r="L187" s="14"/>
      <c r="M187" s="14"/>
      <c r="N187" s="14"/>
      <c r="O187" s="14"/>
      <c r="P187" s="14"/>
      <c r="Q187" s="14"/>
      <c r="R187" s="14"/>
      <c r="S187" s="14"/>
      <c r="V187" s="119"/>
    </row>
    <row r="188" spans="1:22" ht="11.25">
      <c r="A188" s="272"/>
      <c r="B188" s="272"/>
      <c r="C188" s="272"/>
      <c r="D188" s="272"/>
      <c r="E188" s="272"/>
      <c r="F188" s="272"/>
      <c r="G188" s="272"/>
      <c r="H188" s="272"/>
      <c r="I188" s="14"/>
      <c r="J188" s="14"/>
      <c r="K188" s="14"/>
      <c r="L188" s="14"/>
      <c r="M188" s="14"/>
      <c r="N188" s="14"/>
      <c r="O188" s="14"/>
      <c r="P188" s="14"/>
      <c r="Q188" s="14"/>
      <c r="R188" s="14"/>
      <c r="S188" s="14"/>
      <c r="V188" s="119"/>
    </row>
    <row r="189" spans="1:22" ht="11.25">
      <c r="A189" s="272"/>
      <c r="B189" s="272"/>
      <c r="C189" s="272"/>
      <c r="D189" s="272"/>
      <c r="E189" s="272"/>
      <c r="F189" s="272"/>
      <c r="G189" s="272"/>
      <c r="H189" s="272"/>
      <c r="I189" s="14"/>
      <c r="J189" s="14"/>
      <c r="K189" s="14"/>
      <c r="L189" s="14"/>
      <c r="M189" s="14"/>
      <c r="N189" s="14"/>
      <c r="O189" s="14"/>
      <c r="P189" s="14"/>
      <c r="Q189" s="14"/>
      <c r="R189" s="14"/>
      <c r="S189" s="14"/>
      <c r="V189" s="119"/>
    </row>
    <row r="190" spans="1:22" ht="11.25">
      <c r="A190" s="272"/>
      <c r="B190" s="272"/>
      <c r="C190" s="272"/>
      <c r="D190" s="272"/>
      <c r="E190" s="272"/>
      <c r="F190" s="272"/>
      <c r="G190" s="272"/>
      <c r="H190" s="272"/>
      <c r="I190" s="14"/>
      <c r="J190" s="14"/>
      <c r="K190" s="14"/>
      <c r="L190" s="14"/>
      <c r="M190" s="14"/>
      <c r="N190" s="14"/>
      <c r="O190" s="14"/>
      <c r="P190" s="14"/>
      <c r="Q190" s="14"/>
      <c r="R190" s="14"/>
      <c r="S190" s="14"/>
      <c r="V190" s="119"/>
    </row>
    <row r="191" spans="1:22" ht="11.25">
      <c r="A191" s="272"/>
      <c r="B191" s="272"/>
      <c r="C191" s="272"/>
      <c r="D191" s="272"/>
      <c r="E191" s="272"/>
      <c r="F191" s="272"/>
      <c r="G191" s="272"/>
      <c r="H191" s="272"/>
      <c r="I191" s="14"/>
      <c r="J191" s="14"/>
      <c r="K191" s="14"/>
      <c r="L191" s="14"/>
      <c r="M191" s="14"/>
      <c r="N191" s="14"/>
      <c r="O191" s="14"/>
      <c r="P191" s="14"/>
      <c r="Q191" s="14"/>
      <c r="R191" s="14"/>
      <c r="S191" s="14"/>
      <c r="V191" s="119"/>
    </row>
    <row r="192" spans="1:22" ht="11.25">
      <c r="A192" s="272"/>
      <c r="B192" s="272"/>
      <c r="C192" s="272"/>
      <c r="D192" s="272"/>
      <c r="E192" s="272"/>
      <c r="F192" s="272"/>
      <c r="G192" s="272"/>
      <c r="H192" s="272"/>
      <c r="I192" s="14"/>
      <c r="J192" s="14"/>
      <c r="K192" s="14"/>
      <c r="L192" s="14"/>
      <c r="M192" s="14"/>
      <c r="N192" s="14"/>
      <c r="O192" s="14"/>
      <c r="P192" s="14"/>
      <c r="Q192" s="14"/>
      <c r="R192" s="14"/>
      <c r="S192" s="14"/>
      <c r="V192" s="119"/>
    </row>
    <row r="193" spans="1:22" ht="11.25">
      <c r="A193" s="272"/>
      <c r="B193" s="272"/>
      <c r="C193" s="272"/>
      <c r="D193" s="272"/>
      <c r="E193" s="272"/>
      <c r="F193" s="272"/>
      <c r="G193" s="272"/>
      <c r="H193" s="272"/>
      <c r="I193" s="14"/>
      <c r="J193" s="14"/>
      <c r="K193" s="14"/>
      <c r="L193" s="14"/>
      <c r="M193" s="14"/>
      <c r="N193" s="14"/>
      <c r="O193" s="14"/>
      <c r="P193" s="14"/>
      <c r="Q193" s="14"/>
      <c r="R193" s="14"/>
      <c r="S193" s="14"/>
      <c r="V193" s="119"/>
    </row>
    <row r="194" spans="1:22" ht="11.25">
      <c r="A194" s="272"/>
      <c r="B194" s="272"/>
      <c r="C194" s="272"/>
      <c r="D194" s="272"/>
      <c r="E194" s="272"/>
      <c r="F194" s="272"/>
      <c r="G194" s="272"/>
      <c r="H194" s="272"/>
      <c r="I194" s="14"/>
      <c r="J194" s="14"/>
      <c r="K194" s="14"/>
      <c r="L194" s="14"/>
      <c r="M194" s="14"/>
      <c r="N194" s="14"/>
      <c r="O194" s="14"/>
      <c r="P194" s="14"/>
      <c r="Q194" s="14"/>
      <c r="R194" s="14"/>
      <c r="S194" s="14"/>
      <c r="V194" s="119"/>
    </row>
    <row r="195" spans="1:22" ht="11.25">
      <c r="A195" s="272"/>
      <c r="B195" s="272"/>
      <c r="C195" s="272"/>
      <c r="D195" s="272"/>
      <c r="E195" s="272"/>
      <c r="F195" s="272"/>
      <c r="G195" s="272"/>
      <c r="H195" s="272"/>
      <c r="I195" s="14"/>
      <c r="J195" s="14"/>
      <c r="K195" s="14"/>
      <c r="L195" s="14"/>
      <c r="M195" s="14"/>
      <c r="N195" s="14"/>
      <c r="O195" s="14"/>
      <c r="P195" s="14"/>
      <c r="Q195" s="14"/>
      <c r="R195" s="14"/>
      <c r="S195" s="14"/>
      <c r="V195" s="119"/>
    </row>
    <row r="196" spans="1:22" ht="11.25">
      <c r="A196" s="272"/>
      <c r="B196" s="272"/>
      <c r="C196" s="272"/>
      <c r="D196" s="272"/>
      <c r="E196" s="272"/>
      <c r="F196" s="272"/>
      <c r="G196" s="272"/>
      <c r="H196" s="272"/>
      <c r="I196" s="14"/>
      <c r="J196" s="14"/>
      <c r="K196" s="14"/>
      <c r="L196" s="14"/>
      <c r="M196" s="14"/>
      <c r="N196" s="14"/>
      <c r="O196" s="14"/>
      <c r="P196" s="14"/>
      <c r="Q196" s="14"/>
      <c r="R196" s="14"/>
      <c r="S196" s="14"/>
      <c r="V196" s="119"/>
    </row>
    <row r="197" spans="1:22" ht="11.25">
      <c r="A197" s="272"/>
      <c r="B197" s="272"/>
      <c r="C197" s="272"/>
      <c r="D197" s="272"/>
      <c r="E197" s="272"/>
      <c r="F197" s="272"/>
      <c r="G197" s="272"/>
      <c r="H197" s="272"/>
      <c r="I197" s="14"/>
      <c r="J197" s="14"/>
      <c r="K197" s="14"/>
      <c r="L197" s="14"/>
      <c r="M197" s="14"/>
      <c r="N197" s="14"/>
      <c r="O197" s="14"/>
      <c r="P197" s="14"/>
      <c r="Q197" s="14"/>
      <c r="R197" s="14"/>
      <c r="S197" s="14"/>
      <c r="V197" s="119"/>
    </row>
    <row r="198" spans="1:22" ht="11.25">
      <c r="A198" s="272"/>
      <c r="B198" s="272"/>
      <c r="C198" s="272"/>
      <c r="D198" s="272"/>
      <c r="E198" s="272"/>
      <c r="F198" s="272"/>
      <c r="G198" s="272"/>
      <c r="H198" s="272"/>
      <c r="I198" s="14"/>
      <c r="J198" s="14"/>
      <c r="K198" s="14"/>
      <c r="L198" s="14"/>
      <c r="M198" s="14"/>
      <c r="N198" s="14"/>
      <c r="O198" s="14"/>
      <c r="P198" s="14"/>
      <c r="Q198" s="14"/>
      <c r="R198" s="14"/>
      <c r="S198" s="14"/>
      <c r="V198" s="119"/>
    </row>
    <row r="199" spans="1:22" ht="11.25">
      <c r="A199" s="272"/>
      <c r="B199" s="272"/>
      <c r="C199" s="272"/>
      <c r="D199" s="272"/>
      <c r="E199" s="272"/>
      <c r="F199" s="272"/>
      <c r="G199" s="272"/>
      <c r="H199" s="272"/>
      <c r="I199" s="14"/>
      <c r="J199" s="14"/>
      <c r="K199" s="14"/>
      <c r="L199" s="14"/>
      <c r="M199" s="14"/>
      <c r="N199" s="14"/>
      <c r="O199" s="14"/>
      <c r="P199" s="14"/>
      <c r="Q199" s="14"/>
      <c r="R199" s="14"/>
      <c r="S199" s="14"/>
      <c r="V199" s="119"/>
    </row>
    <row r="200" spans="1:22" ht="11.25">
      <c r="A200" s="272"/>
      <c r="B200" s="272"/>
      <c r="C200" s="272"/>
      <c r="D200" s="272"/>
      <c r="E200" s="272"/>
      <c r="F200" s="272"/>
      <c r="G200" s="272"/>
      <c r="H200" s="272"/>
      <c r="I200" s="14"/>
      <c r="J200" s="14"/>
      <c r="K200" s="14"/>
      <c r="L200" s="14"/>
      <c r="M200" s="14"/>
      <c r="N200" s="14"/>
      <c r="O200" s="14"/>
      <c r="P200" s="14"/>
      <c r="Q200" s="14"/>
      <c r="R200" s="14"/>
      <c r="S200" s="14"/>
      <c r="V200" s="119"/>
    </row>
    <row r="201" spans="1:22" ht="11.25">
      <c r="A201" s="272"/>
      <c r="B201" s="272"/>
      <c r="C201" s="272"/>
      <c r="D201" s="272"/>
      <c r="E201" s="272"/>
      <c r="F201" s="272"/>
      <c r="G201" s="272"/>
      <c r="H201" s="272"/>
      <c r="I201" s="14"/>
      <c r="J201" s="14"/>
      <c r="K201" s="14"/>
      <c r="L201" s="14"/>
      <c r="M201" s="14"/>
      <c r="N201" s="14"/>
      <c r="O201" s="14"/>
      <c r="P201" s="14"/>
      <c r="Q201" s="14"/>
      <c r="R201" s="14"/>
      <c r="S201" s="14"/>
      <c r="V201" s="119"/>
    </row>
    <row r="202" spans="1:22" ht="11.25">
      <c r="A202" s="272"/>
      <c r="B202" s="272"/>
      <c r="C202" s="272"/>
      <c r="D202" s="272"/>
      <c r="E202" s="272"/>
      <c r="F202" s="272"/>
      <c r="G202" s="272"/>
      <c r="H202" s="272"/>
      <c r="I202" s="14"/>
      <c r="J202" s="14"/>
      <c r="K202" s="14"/>
      <c r="L202" s="14"/>
      <c r="M202" s="14"/>
      <c r="N202" s="14"/>
      <c r="O202" s="14"/>
      <c r="P202" s="14"/>
      <c r="Q202" s="14"/>
      <c r="R202" s="14"/>
      <c r="S202" s="14"/>
      <c r="V202" s="119"/>
    </row>
    <row r="203" spans="1:22" ht="11.25">
      <c r="A203" s="272"/>
      <c r="B203" s="272"/>
      <c r="C203" s="272"/>
      <c r="D203" s="272"/>
      <c r="E203" s="272"/>
      <c r="F203" s="272"/>
      <c r="G203" s="272"/>
      <c r="H203" s="272"/>
      <c r="I203" s="14"/>
      <c r="J203" s="14"/>
      <c r="K203" s="14"/>
      <c r="L203" s="14"/>
      <c r="M203" s="14"/>
      <c r="N203" s="14"/>
      <c r="O203" s="14"/>
      <c r="P203" s="14"/>
      <c r="Q203" s="14"/>
      <c r="R203" s="14"/>
      <c r="S203" s="14"/>
      <c r="V203" s="119"/>
    </row>
    <row r="204" spans="1:22" ht="11.25">
      <c r="A204" s="272"/>
      <c r="B204" s="272"/>
      <c r="C204" s="272"/>
      <c r="D204" s="272"/>
      <c r="E204" s="272"/>
      <c r="F204" s="272"/>
      <c r="G204" s="272"/>
      <c r="H204" s="272"/>
      <c r="I204" s="14"/>
      <c r="J204" s="14"/>
      <c r="K204" s="14"/>
      <c r="L204" s="14"/>
      <c r="M204" s="14"/>
      <c r="N204" s="14"/>
      <c r="O204" s="14"/>
      <c r="P204" s="14"/>
      <c r="Q204" s="14"/>
      <c r="R204" s="14"/>
      <c r="S204" s="14"/>
      <c r="V204" s="119"/>
    </row>
    <row r="205" spans="1:22" ht="11.25">
      <c r="A205" s="272"/>
      <c r="B205" s="272"/>
      <c r="C205" s="272"/>
      <c r="D205" s="272"/>
      <c r="E205" s="272"/>
      <c r="F205" s="272"/>
      <c r="G205" s="272"/>
      <c r="H205" s="272"/>
      <c r="I205" s="14"/>
      <c r="J205" s="14"/>
      <c r="K205" s="14"/>
      <c r="L205" s="14"/>
      <c r="M205" s="14"/>
      <c r="N205" s="14"/>
      <c r="O205" s="14"/>
      <c r="P205" s="14"/>
      <c r="Q205" s="14"/>
      <c r="R205" s="14"/>
      <c r="S205" s="14"/>
      <c r="V205" s="119"/>
    </row>
  </sheetData>
  <sheetProtection password="C4F3" sheet="1"/>
  <mergeCells count="319">
    <mergeCell ref="P3:Q4"/>
    <mergeCell ref="E95:H95"/>
    <mergeCell ref="E91:H91"/>
    <mergeCell ref="A78:D78"/>
    <mergeCell ref="U60:U62"/>
    <mergeCell ref="E84:H84"/>
    <mergeCell ref="E86:H86"/>
    <mergeCell ref="E88:H88"/>
    <mergeCell ref="E93:H93"/>
    <mergeCell ref="A24:D24"/>
    <mergeCell ref="A1:D2"/>
    <mergeCell ref="A6:D6"/>
    <mergeCell ref="A16:D16"/>
    <mergeCell ref="A9:D9"/>
    <mergeCell ref="E1:H2"/>
    <mergeCell ref="A85:D100"/>
    <mergeCell ref="E100:H100"/>
    <mergeCell ref="A81:D81"/>
    <mergeCell ref="E83:H83"/>
    <mergeCell ref="A74:D74"/>
    <mergeCell ref="E3:H16"/>
    <mergeCell ref="A12:D12"/>
    <mergeCell ref="A66:D66"/>
    <mergeCell ref="A67:D67"/>
    <mergeCell ref="A7:D7"/>
    <mergeCell ref="A3:D3"/>
    <mergeCell ref="A4:D4"/>
    <mergeCell ref="A8:D8"/>
    <mergeCell ref="A29:D29"/>
    <mergeCell ref="A5:D5"/>
    <mergeCell ref="Q85:Q87"/>
    <mergeCell ref="A76:D76"/>
    <mergeCell ref="A14:D14"/>
    <mergeCell ref="A15:D15"/>
    <mergeCell ref="A11:D11"/>
    <mergeCell ref="A79:D79"/>
    <mergeCell ref="A63:D63"/>
    <mergeCell ref="A59:D59"/>
    <mergeCell ref="A80:D80"/>
    <mergeCell ref="A33:D33"/>
    <mergeCell ref="A23:D23"/>
    <mergeCell ref="A27:D27"/>
    <mergeCell ref="A28:D28"/>
    <mergeCell ref="A25:D25"/>
    <mergeCell ref="A10:D10"/>
    <mergeCell ref="A13:D13"/>
    <mergeCell ref="E49:H49"/>
    <mergeCell ref="N99:N100"/>
    <mergeCell ref="E87:H87"/>
    <mergeCell ref="E89:H89"/>
    <mergeCell ref="E90:H90"/>
    <mergeCell ref="E92:H92"/>
    <mergeCell ref="A77:D77"/>
    <mergeCell ref="E99:H99"/>
    <mergeCell ref="A64:D64"/>
    <mergeCell ref="E101:H101"/>
    <mergeCell ref="E85:H85"/>
    <mergeCell ref="A31:D31"/>
    <mergeCell ref="A73:D73"/>
    <mergeCell ref="A72:D72"/>
    <mergeCell ref="A42:D42"/>
    <mergeCell ref="A40:D40"/>
    <mergeCell ref="A71:D71"/>
    <mergeCell ref="A34:D34"/>
    <mergeCell ref="I85:M100"/>
    <mergeCell ref="E47:H47"/>
    <mergeCell ref="E96:H96"/>
    <mergeCell ref="E94:H94"/>
    <mergeCell ref="E97:H97"/>
    <mergeCell ref="E98:H98"/>
    <mergeCell ref="E56:H56"/>
    <mergeCell ref="E57:H57"/>
    <mergeCell ref="E102:H102"/>
    <mergeCell ref="A103:D103"/>
    <mergeCell ref="E103:H103"/>
    <mergeCell ref="A104:D104"/>
    <mergeCell ref="E104:H104"/>
    <mergeCell ref="A105:D105"/>
    <mergeCell ref="E105:H105"/>
    <mergeCell ref="A106:D106"/>
    <mergeCell ref="E106:H106"/>
    <mergeCell ref="A107:D107"/>
    <mergeCell ref="E107:H107"/>
    <mergeCell ref="A108:D108"/>
    <mergeCell ref="E108:H108"/>
    <mergeCell ref="A109:D109"/>
    <mergeCell ref="E109:H109"/>
    <mergeCell ref="A110:D110"/>
    <mergeCell ref="E110:H110"/>
    <mergeCell ref="A111:D111"/>
    <mergeCell ref="E111:H111"/>
    <mergeCell ref="A112:D112"/>
    <mergeCell ref="E112:H112"/>
    <mergeCell ref="A113:D113"/>
    <mergeCell ref="E113:H113"/>
    <mergeCell ref="A114:D114"/>
    <mergeCell ref="E114:H114"/>
    <mergeCell ref="A115:D115"/>
    <mergeCell ref="E115:H115"/>
    <mergeCell ref="A116:D116"/>
    <mergeCell ref="E116:H116"/>
    <mergeCell ref="A117:D117"/>
    <mergeCell ref="E117:H117"/>
    <mergeCell ref="A118:D118"/>
    <mergeCell ref="E118:H118"/>
    <mergeCell ref="A119:D119"/>
    <mergeCell ref="E119:H119"/>
    <mergeCell ref="A120:D120"/>
    <mergeCell ref="E120:H120"/>
    <mergeCell ref="A121:D121"/>
    <mergeCell ref="E121:H121"/>
    <mergeCell ref="A122:D122"/>
    <mergeCell ref="E122:H122"/>
    <mergeCell ref="A123:D123"/>
    <mergeCell ref="E123:H123"/>
    <mergeCell ref="A124:D124"/>
    <mergeCell ref="E124:H124"/>
    <mergeCell ref="A125:D125"/>
    <mergeCell ref="E125:H125"/>
    <mergeCell ref="A126:D126"/>
    <mergeCell ref="E126:H126"/>
    <mergeCell ref="A127:D127"/>
    <mergeCell ref="E127:H127"/>
    <mergeCell ref="A128:D128"/>
    <mergeCell ref="E128:H128"/>
    <mergeCell ref="A129:D129"/>
    <mergeCell ref="E129:H129"/>
    <mergeCell ref="A130:D130"/>
    <mergeCell ref="E130:H130"/>
    <mergeCell ref="A131:D131"/>
    <mergeCell ref="E131:H131"/>
    <mergeCell ref="A132:D132"/>
    <mergeCell ref="E132:H132"/>
    <mergeCell ref="A133:D133"/>
    <mergeCell ref="E133:H133"/>
    <mergeCell ref="A134:D134"/>
    <mergeCell ref="E134:H134"/>
    <mergeCell ref="A135:D135"/>
    <mergeCell ref="E135:H135"/>
    <mergeCell ref="A136:D136"/>
    <mergeCell ref="E136:H136"/>
    <mergeCell ref="A137:D137"/>
    <mergeCell ref="E137:H137"/>
    <mergeCell ref="A138:D138"/>
    <mergeCell ref="E138:H138"/>
    <mergeCell ref="A139:D139"/>
    <mergeCell ref="E139:H139"/>
    <mergeCell ref="A140:D140"/>
    <mergeCell ref="E140:H140"/>
    <mergeCell ref="A141:D141"/>
    <mergeCell ref="E141:H141"/>
    <mergeCell ref="A142:D142"/>
    <mergeCell ref="E142:H142"/>
    <mergeCell ref="A143:D143"/>
    <mergeCell ref="E143:H143"/>
    <mergeCell ref="A144:D144"/>
    <mergeCell ref="E144:H144"/>
    <mergeCell ref="A145:D145"/>
    <mergeCell ref="E145:H145"/>
    <mergeCell ref="A146:D146"/>
    <mergeCell ref="E146:H146"/>
    <mergeCell ref="A147:D147"/>
    <mergeCell ref="E147:H147"/>
    <mergeCell ref="A148:D148"/>
    <mergeCell ref="E148:H148"/>
    <mergeCell ref="A149:D149"/>
    <mergeCell ref="E149:H149"/>
    <mergeCell ref="A150:D150"/>
    <mergeCell ref="E150:H150"/>
    <mergeCell ref="A151:D151"/>
    <mergeCell ref="E151:H151"/>
    <mergeCell ref="A152:D152"/>
    <mergeCell ref="E152:H152"/>
    <mergeCell ref="A153:D153"/>
    <mergeCell ref="E153:H153"/>
    <mergeCell ref="A154:D154"/>
    <mergeCell ref="E154:H154"/>
    <mergeCell ref="A155:D155"/>
    <mergeCell ref="E155:H155"/>
    <mergeCell ref="A156:D156"/>
    <mergeCell ref="E156:H156"/>
    <mergeCell ref="A157:D157"/>
    <mergeCell ref="E157:H157"/>
    <mergeCell ref="A158:D158"/>
    <mergeCell ref="E158:H158"/>
    <mergeCell ref="A159:D159"/>
    <mergeCell ref="E159:H159"/>
    <mergeCell ref="A160:D160"/>
    <mergeCell ref="E160:H160"/>
    <mergeCell ref="A161:D161"/>
    <mergeCell ref="E161:H161"/>
    <mergeCell ref="A162:D162"/>
    <mergeCell ref="E162:H162"/>
    <mergeCell ref="A163:D163"/>
    <mergeCell ref="E163:H163"/>
    <mergeCell ref="A164:D164"/>
    <mergeCell ref="E164:H164"/>
    <mergeCell ref="A165:D165"/>
    <mergeCell ref="E165:H165"/>
    <mergeCell ref="A166:D166"/>
    <mergeCell ref="E166:H166"/>
    <mergeCell ref="A167:D167"/>
    <mergeCell ref="E167:H167"/>
    <mergeCell ref="A168:D168"/>
    <mergeCell ref="E168:H168"/>
    <mergeCell ref="A169:D169"/>
    <mergeCell ref="E169:H169"/>
    <mergeCell ref="A170:D170"/>
    <mergeCell ref="E170:H170"/>
    <mergeCell ref="A171:D171"/>
    <mergeCell ref="E171:H171"/>
    <mergeCell ref="A172:D172"/>
    <mergeCell ref="E172:H172"/>
    <mergeCell ref="A173:D173"/>
    <mergeCell ref="E173:H173"/>
    <mergeCell ref="A174:D174"/>
    <mergeCell ref="E174:H174"/>
    <mergeCell ref="A175:D175"/>
    <mergeCell ref="E175:H175"/>
    <mergeCell ref="A176:D176"/>
    <mergeCell ref="E176:H176"/>
    <mergeCell ref="A177:D177"/>
    <mergeCell ref="E177:H177"/>
    <mergeCell ref="A178:D178"/>
    <mergeCell ref="E178:H178"/>
    <mergeCell ref="A179:D179"/>
    <mergeCell ref="E179:H179"/>
    <mergeCell ref="A180:D180"/>
    <mergeCell ref="E180:H180"/>
    <mergeCell ref="A181:D181"/>
    <mergeCell ref="E181:H181"/>
    <mergeCell ref="A182:D182"/>
    <mergeCell ref="E182:H182"/>
    <mergeCell ref="A183:D183"/>
    <mergeCell ref="E183:H183"/>
    <mergeCell ref="A184:D184"/>
    <mergeCell ref="E184:H184"/>
    <mergeCell ref="A185:D185"/>
    <mergeCell ref="E185:H185"/>
    <mergeCell ref="A186:D186"/>
    <mergeCell ref="E186:H186"/>
    <mergeCell ref="A187:D187"/>
    <mergeCell ref="E187:H187"/>
    <mergeCell ref="A188:D188"/>
    <mergeCell ref="E188:H188"/>
    <mergeCell ref="A189:D189"/>
    <mergeCell ref="E189:H189"/>
    <mergeCell ref="A190:D190"/>
    <mergeCell ref="E190:H190"/>
    <mergeCell ref="A191:D191"/>
    <mergeCell ref="E191:H191"/>
    <mergeCell ref="A192:D192"/>
    <mergeCell ref="E192:H192"/>
    <mergeCell ref="A193:D193"/>
    <mergeCell ref="E193:H193"/>
    <mergeCell ref="A194:D194"/>
    <mergeCell ref="E194:H194"/>
    <mergeCell ref="A195:D195"/>
    <mergeCell ref="E195:H195"/>
    <mergeCell ref="A196:D196"/>
    <mergeCell ref="E196:H196"/>
    <mergeCell ref="A197:D197"/>
    <mergeCell ref="E197:H197"/>
    <mergeCell ref="A198:D198"/>
    <mergeCell ref="E198:H198"/>
    <mergeCell ref="A199:D199"/>
    <mergeCell ref="E199:H199"/>
    <mergeCell ref="A200:D200"/>
    <mergeCell ref="E200:H200"/>
    <mergeCell ref="A201:D201"/>
    <mergeCell ref="E201:H201"/>
    <mergeCell ref="A205:D205"/>
    <mergeCell ref="E205:H205"/>
    <mergeCell ref="A202:D202"/>
    <mergeCell ref="E202:H202"/>
    <mergeCell ref="A203:D203"/>
    <mergeCell ref="E203:H203"/>
    <mergeCell ref="A204:D204"/>
    <mergeCell ref="E204:H204"/>
    <mergeCell ref="Q73:Q75"/>
    <mergeCell ref="A68:D68"/>
    <mergeCell ref="A69:D69"/>
    <mergeCell ref="A70:D70"/>
    <mergeCell ref="E58:J82"/>
    <mergeCell ref="L58:M82"/>
    <mergeCell ref="A82:D82"/>
    <mergeCell ref="A65:D65"/>
    <mergeCell ref="A60:D60"/>
    <mergeCell ref="A75:D75"/>
    <mergeCell ref="A61:D61"/>
    <mergeCell ref="E52:H52"/>
    <mergeCell ref="A35:D35"/>
    <mergeCell ref="A44:D44"/>
    <mergeCell ref="A43:D43"/>
    <mergeCell ref="A45:D57"/>
    <mergeCell ref="A58:D58"/>
    <mergeCell ref="E51:H51"/>
    <mergeCell ref="A41:D41"/>
    <mergeCell ref="E48:H48"/>
    <mergeCell ref="I1:V1"/>
    <mergeCell ref="T60:T62"/>
    <mergeCell ref="I45:L57"/>
    <mergeCell ref="E55:H55"/>
    <mergeCell ref="E54:H54"/>
    <mergeCell ref="E46:H46"/>
    <mergeCell ref="E53:H53"/>
    <mergeCell ref="E45:H45"/>
    <mergeCell ref="J3:J16"/>
    <mergeCell ref="K5:K16"/>
    <mergeCell ref="Q60:Q62"/>
    <mergeCell ref="A26:D26"/>
    <mergeCell ref="A32:D32"/>
    <mergeCell ref="A30:D30"/>
    <mergeCell ref="A39:D39"/>
    <mergeCell ref="A36:D36"/>
    <mergeCell ref="A38:D38"/>
    <mergeCell ref="E50:H50"/>
    <mergeCell ref="A62:D62"/>
    <mergeCell ref="A37:D37"/>
  </mergeCells>
  <printOptions/>
  <pageMargins left="0.511811024" right="0.511811024" top="0.787401575" bottom="0.787401575" header="0.31496062" footer="0.3149606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S142"/>
  <sheetViews>
    <sheetView showGridLines="0" tabSelected="1" zoomScalePageLayoutView="0" workbookViewId="0" topLeftCell="A17">
      <selection activeCell="I27" sqref="I27"/>
    </sheetView>
  </sheetViews>
  <sheetFormatPr defaultColWidth="9.140625" defaultRowHeight="0" customHeight="1" zeroHeight="1"/>
  <cols>
    <col min="1" max="2" width="10.8515625" style="19" bestFit="1" customWidth="1"/>
    <col min="3" max="16384" width="9.140625" style="19" customWidth="1"/>
  </cols>
  <sheetData>
    <row r="1" spans="1:16" ht="12.75" customHeight="1" thickBot="1" thickTop="1">
      <c r="A1" s="342"/>
      <c r="B1" s="342"/>
      <c r="C1" s="346" t="s">
        <v>0</v>
      </c>
      <c r="D1" s="346"/>
      <c r="E1" s="346"/>
      <c r="F1" s="346"/>
      <c r="G1" s="346"/>
      <c r="H1" s="346"/>
      <c r="I1" s="346"/>
      <c r="J1" s="346"/>
      <c r="K1" s="346"/>
      <c r="L1" s="346"/>
      <c r="M1" s="342"/>
      <c r="N1" s="342"/>
      <c r="O1" s="342"/>
      <c r="P1" s="342"/>
    </row>
    <row r="2" spans="1:16" ht="12.75" customHeight="1" thickBot="1" thickTop="1">
      <c r="A2" s="342"/>
      <c r="B2" s="342"/>
      <c r="C2" s="346" t="s">
        <v>209</v>
      </c>
      <c r="D2" s="346"/>
      <c r="E2" s="346"/>
      <c r="F2" s="346"/>
      <c r="G2" s="346"/>
      <c r="H2" s="346"/>
      <c r="I2" s="346"/>
      <c r="J2" s="346"/>
      <c r="K2" s="346"/>
      <c r="L2" s="346"/>
      <c r="M2" s="342"/>
      <c r="N2" s="342"/>
      <c r="O2" s="342"/>
      <c r="P2" s="342"/>
    </row>
    <row r="3" spans="1:16" ht="12.75" customHeight="1" thickBot="1" thickTop="1">
      <c r="A3" s="342"/>
      <c r="B3" s="342"/>
      <c r="C3" s="346" t="s">
        <v>89</v>
      </c>
      <c r="D3" s="346"/>
      <c r="E3" s="346"/>
      <c r="F3" s="346"/>
      <c r="G3" s="346"/>
      <c r="H3" s="346"/>
      <c r="I3" s="346"/>
      <c r="J3" s="346"/>
      <c r="K3" s="346"/>
      <c r="L3" s="346"/>
      <c r="M3" s="342"/>
      <c r="N3" s="342"/>
      <c r="O3" s="342"/>
      <c r="P3" s="342"/>
    </row>
    <row r="4" spans="1:16" ht="12.75" customHeight="1" thickBot="1" thickTop="1">
      <c r="A4" s="342"/>
      <c r="B4" s="342"/>
      <c r="C4" s="346" t="s">
        <v>1</v>
      </c>
      <c r="D4" s="346"/>
      <c r="E4" s="346"/>
      <c r="F4" s="346"/>
      <c r="G4" s="346"/>
      <c r="H4" s="346"/>
      <c r="I4" s="346"/>
      <c r="J4" s="346"/>
      <c r="K4" s="346"/>
      <c r="L4" s="346"/>
      <c r="M4" s="342"/>
      <c r="N4" s="342"/>
      <c r="O4" s="342"/>
      <c r="P4" s="342"/>
    </row>
    <row r="5" spans="1:16" ht="12.75" customHeight="1" thickBot="1" thickTop="1">
      <c r="A5" s="342"/>
      <c r="B5" s="342"/>
      <c r="C5" s="346" t="s">
        <v>590</v>
      </c>
      <c r="D5" s="346"/>
      <c r="E5" s="346"/>
      <c r="F5" s="346"/>
      <c r="G5" s="346"/>
      <c r="H5" s="346"/>
      <c r="I5" s="346"/>
      <c r="J5" s="346"/>
      <c r="K5" s="346"/>
      <c r="L5" s="346"/>
      <c r="M5" s="342"/>
      <c r="N5" s="342"/>
      <c r="O5" s="342"/>
      <c r="P5" s="342"/>
    </row>
    <row r="6" ht="4.5" customHeight="1" thickBot="1" thickTop="1"/>
    <row r="7" spans="1:16" ht="12.75" customHeight="1" thickBot="1" thickTop="1">
      <c r="A7" s="354" t="s">
        <v>2</v>
      </c>
      <c r="B7" s="354"/>
      <c r="C7" s="354"/>
      <c r="D7" s="354"/>
      <c r="E7" s="354"/>
      <c r="F7" s="354"/>
      <c r="G7" s="354"/>
      <c r="H7" s="354"/>
      <c r="I7" s="354"/>
      <c r="J7" s="354"/>
      <c r="K7" s="354"/>
      <c r="L7" s="354"/>
      <c r="M7" s="354"/>
      <c r="N7" s="354"/>
      <c r="O7" s="354"/>
      <c r="P7" s="354"/>
    </row>
    <row r="8" ht="4.5" customHeight="1" thickBot="1" thickTop="1"/>
    <row r="9" spans="1:16" ht="12.75" customHeight="1" thickBot="1" thickTop="1">
      <c r="A9" s="355" t="s">
        <v>207</v>
      </c>
      <c r="B9" s="355"/>
      <c r="C9" s="355"/>
      <c r="D9" s="355"/>
      <c r="E9" s="355"/>
      <c r="F9" s="355"/>
      <c r="G9" s="355"/>
      <c r="H9" s="355"/>
      <c r="I9" s="355"/>
      <c r="J9" s="355"/>
      <c r="K9" s="355"/>
      <c r="L9" s="355"/>
      <c r="M9" s="355"/>
      <c r="N9" s="355"/>
      <c r="O9" s="355"/>
      <c r="P9" s="355"/>
    </row>
    <row r="10" spans="1:16" ht="12.75" customHeight="1" thickBot="1" thickTop="1">
      <c r="A10" s="355"/>
      <c r="B10" s="355"/>
      <c r="C10" s="355"/>
      <c r="D10" s="355"/>
      <c r="E10" s="355"/>
      <c r="F10" s="355"/>
      <c r="G10" s="355"/>
      <c r="H10" s="355"/>
      <c r="I10" s="355"/>
      <c r="J10" s="355"/>
      <c r="K10" s="355"/>
      <c r="L10" s="355"/>
      <c r="M10" s="355"/>
      <c r="N10" s="355"/>
      <c r="O10" s="355"/>
      <c r="P10" s="355"/>
    </row>
    <row r="11" spans="1:16" ht="12.75" customHeight="1" thickBot="1" thickTop="1">
      <c r="A11" s="355"/>
      <c r="B11" s="355"/>
      <c r="C11" s="355"/>
      <c r="D11" s="355"/>
      <c r="E11" s="355"/>
      <c r="F11" s="355"/>
      <c r="G11" s="355"/>
      <c r="H11" s="355"/>
      <c r="I11" s="355"/>
      <c r="J11" s="355"/>
      <c r="K11" s="355"/>
      <c r="L11" s="355"/>
      <c r="M11" s="355"/>
      <c r="N11" s="355"/>
      <c r="O11" s="355"/>
      <c r="P11" s="355"/>
    </row>
    <row r="12" ht="4.5" customHeight="1" thickBot="1" thickTop="1"/>
    <row r="13" spans="1:16" ht="12.75" customHeight="1" thickBot="1" thickTop="1">
      <c r="A13" s="356" t="s">
        <v>90</v>
      </c>
      <c r="B13" s="356"/>
      <c r="C13" s="356"/>
      <c r="D13" s="356"/>
      <c r="E13" s="356"/>
      <c r="F13" s="356"/>
      <c r="G13" s="356"/>
      <c r="H13" s="356"/>
      <c r="I13" s="356"/>
      <c r="J13" s="356"/>
      <c r="K13" s="356"/>
      <c r="L13" s="356"/>
      <c r="M13" s="356"/>
      <c r="N13" s="356"/>
      <c r="O13" s="356"/>
      <c r="P13" s="356"/>
    </row>
    <row r="14" ht="4.5" customHeight="1" thickBot="1" thickTop="1"/>
    <row r="15" spans="1:16" ht="12.75" customHeight="1" thickBot="1" thickTop="1">
      <c r="A15" s="357" t="s">
        <v>185</v>
      </c>
      <c r="B15" s="357"/>
      <c r="C15" s="357"/>
      <c r="D15" s="357"/>
      <c r="E15" s="357"/>
      <c r="F15" s="357"/>
      <c r="G15" s="357"/>
      <c r="H15" s="357"/>
      <c r="I15" s="357"/>
      <c r="J15" s="357"/>
      <c r="K15" s="357"/>
      <c r="L15" s="357"/>
      <c r="M15" s="357"/>
      <c r="N15" s="357"/>
      <c r="O15" s="357"/>
      <c r="P15" s="357"/>
    </row>
    <row r="16" spans="1:16" ht="12.75" customHeight="1" thickBot="1" thickTop="1">
      <c r="A16" s="145" t="s">
        <v>91</v>
      </c>
      <c r="B16" s="361" t="s">
        <v>6</v>
      </c>
      <c r="C16" s="361"/>
      <c r="D16" s="361"/>
      <c r="E16" s="145" t="s">
        <v>92</v>
      </c>
      <c r="F16" s="345" t="s">
        <v>96</v>
      </c>
      <c r="G16" s="345"/>
      <c r="H16" s="345"/>
      <c r="I16" s="145" t="s">
        <v>93</v>
      </c>
      <c r="J16" s="325" t="s">
        <v>474</v>
      </c>
      <c r="K16" s="325"/>
      <c r="L16" s="325"/>
      <c r="M16" s="145" t="s">
        <v>94</v>
      </c>
      <c r="N16" s="325" t="s">
        <v>3</v>
      </c>
      <c r="O16" s="325"/>
      <c r="P16" s="325"/>
    </row>
    <row r="17" spans="1:16" ht="12.75" customHeight="1" thickBot="1" thickTop="1">
      <c r="A17" s="145" t="s">
        <v>95</v>
      </c>
      <c r="B17" s="345" t="s">
        <v>4</v>
      </c>
      <c r="C17" s="345"/>
      <c r="D17" s="345"/>
      <c r="E17" s="145" t="s">
        <v>164</v>
      </c>
      <c r="F17" s="325" t="s">
        <v>163</v>
      </c>
      <c r="G17" s="325"/>
      <c r="H17" s="325"/>
      <c r="I17" s="145" t="s">
        <v>196</v>
      </c>
      <c r="J17" s="325" t="s">
        <v>5</v>
      </c>
      <c r="K17" s="325"/>
      <c r="L17" s="325"/>
      <c r="M17" s="146"/>
      <c r="N17" s="146"/>
      <c r="O17" s="146"/>
      <c r="P17" s="146"/>
    </row>
    <row r="18" spans="1:16" ht="12.75" customHeight="1" thickBot="1" thickTop="1">
      <c r="A18" s="145" t="s">
        <v>475</v>
      </c>
      <c r="B18" s="325" t="s">
        <v>195</v>
      </c>
      <c r="C18" s="325"/>
      <c r="D18" s="325"/>
      <c r="E18" s="147"/>
      <c r="F18" s="148"/>
      <c r="G18" s="148"/>
      <c r="H18" s="148"/>
      <c r="I18" s="147"/>
      <c r="J18" s="148"/>
      <c r="K18" s="148"/>
      <c r="L18" s="148"/>
      <c r="M18" s="146"/>
      <c r="N18" s="146"/>
      <c r="O18" s="146"/>
      <c r="P18" s="146"/>
    </row>
    <row r="19" spans="17:19" ht="14.25" thickBot="1" thickTop="1">
      <c r="Q19" s="141"/>
      <c r="R19" s="141"/>
      <c r="S19" s="141"/>
    </row>
    <row r="20" spans="1:19" ht="12.75" customHeight="1" thickBot="1" thickTop="1">
      <c r="A20" s="20" t="str">
        <f>A16</f>
        <v>I</v>
      </c>
      <c r="B20" s="296" t="str">
        <f>B16</f>
        <v>CURSO - AVALIAÇÃO</v>
      </c>
      <c r="C20" s="296"/>
      <c r="D20" s="296"/>
      <c r="Q20" s="141"/>
      <c r="R20" s="141"/>
      <c r="S20" s="141"/>
    </row>
    <row r="21" spans="1:19" ht="12.75" customHeight="1" thickBot="1" thickTop="1">
      <c r="A21" s="360" t="s">
        <v>98</v>
      </c>
      <c r="B21" s="360"/>
      <c r="C21" s="360"/>
      <c r="D21" s="327" t="s">
        <v>97</v>
      </c>
      <c r="E21" s="328"/>
      <c r="F21" s="328"/>
      <c r="G21" s="328"/>
      <c r="H21" s="328"/>
      <c r="I21" s="328"/>
      <c r="J21" s="328"/>
      <c r="K21" s="328"/>
      <c r="L21" s="328"/>
      <c r="M21" s="328"/>
      <c r="N21" s="328"/>
      <c r="O21" s="328"/>
      <c r="P21" s="328"/>
      <c r="Q21" s="161"/>
      <c r="R21" s="162"/>
      <c r="S21" s="141"/>
    </row>
    <row r="22" spans="1:19" ht="12.75" customHeight="1" thickBot="1" thickTop="1">
      <c r="A22" s="360"/>
      <c r="B22" s="360"/>
      <c r="C22" s="360"/>
      <c r="D22" s="329"/>
      <c r="E22" s="330"/>
      <c r="F22" s="330"/>
      <c r="G22" s="330"/>
      <c r="H22" s="330"/>
      <c r="I22" s="330"/>
      <c r="J22" s="330"/>
      <c r="K22" s="330"/>
      <c r="L22" s="330"/>
      <c r="M22" s="330"/>
      <c r="N22" s="330"/>
      <c r="O22" s="330"/>
      <c r="P22" s="330"/>
      <c r="Q22" s="163"/>
      <c r="R22" s="163"/>
      <c r="S22" s="141"/>
    </row>
    <row r="23" spans="1:19" ht="12.75" customHeight="1" thickBot="1" thickTop="1">
      <c r="A23" s="358" t="s">
        <v>204</v>
      </c>
      <c r="B23" s="358"/>
      <c r="C23" s="358"/>
      <c r="D23" s="155"/>
      <c r="E23" s="155"/>
      <c r="F23" s="155"/>
      <c r="G23" s="155"/>
      <c r="H23" s="155"/>
      <c r="I23" s="155"/>
      <c r="J23" s="155"/>
      <c r="K23" s="155"/>
      <c r="L23" s="155"/>
      <c r="M23" s="155"/>
      <c r="N23" s="155"/>
      <c r="O23" s="155"/>
      <c r="P23" s="155"/>
      <c r="Q23" s="155"/>
      <c r="R23" s="155"/>
      <c r="S23" s="141"/>
    </row>
    <row r="24" spans="1:18" ht="12.75" customHeight="1" thickBot="1" thickTop="1">
      <c r="A24" s="331" t="s">
        <v>619</v>
      </c>
      <c r="B24" s="332"/>
      <c r="C24" s="333"/>
      <c r="D24" s="156">
        <v>2004</v>
      </c>
      <c r="E24" s="156">
        <v>2005</v>
      </c>
      <c r="F24" s="156">
        <v>2006</v>
      </c>
      <c r="G24" s="156">
        <v>2007</v>
      </c>
      <c r="H24" s="156">
        <v>2008</v>
      </c>
      <c r="I24" s="156">
        <v>2009</v>
      </c>
      <c r="J24" s="156">
        <v>2010</v>
      </c>
      <c r="K24" s="156">
        <v>2011</v>
      </c>
      <c r="L24" s="156">
        <v>2012</v>
      </c>
      <c r="M24" s="157">
        <v>2013</v>
      </c>
      <c r="N24" s="156">
        <v>2014</v>
      </c>
      <c r="O24" s="156">
        <v>2015</v>
      </c>
      <c r="P24" s="158">
        <v>2016</v>
      </c>
      <c r="Q24" s="153"/>
      <c r="R24" s="153"/>
    </row>
    <row r="25" spans="1:18" ht="12.75" customHeight="1" thickBot="1" thickTop="1">
      <c r="A25" s="334"/>
      <c r="B25" s="335"/>
      <c r="C25" s="336"/>
      <c r="D25" s="246">
        <f>IF($A$24&lt;&gt;"",VLOOKUP($A$24,CURSOS!$A$3:$Y$101,9,FALSE),"")</f>
        <v>0</v>
      </c>
      <c r="E25" s="246">
        <f>IF($A$24&lt;&gt;"",VLOOKUP($A$24,CURSOS!$A$3:$Y$101,10,FALSE),"")</f>
        <v>2005</v>
      </c>
      <c r="F25" s="246">
        <f>IF($A$24&lt;&gt;"",VLOOKUP($A$24,CURSOS!$A$3:$Y$101,11,FALSE),"")</f>
        <v>0</v>
      </c>
      <c r="G25" s="246">
        <f>IF($A$24&lt;&gt;"",VLOOKUP($A$24,CURSOS!$A$3:$Y$101,12,FALSE),"")</f>
        <v>0</v>
      </c>
      <c r="H25" s="246">
        <f>IF($A$24&lt;&gt;"",VLOOKUP($A$24,CURSOS!$A$3:$Y$101,13,FALSE),"")</f>
        <v>2008</v>
      </c>
      <c r="I25" s="246">
        <f>IF($A$24&lt;&gt;"",VLOOKUP($A$24,CURSOS!$A$3:$Y$101,14,FALSE),"")</f>
        <v>0</v>
      </c>
      <c r="J25" s="246">
        <f>IF($A$24&lt;&gt;"",VLOOKUP($A$24,CURSOS!$A$3:$Y$102,15,FALSE),"")</f>
        <v>0</v>
      </c>
      <c r="K25" s="246">
        <f>IF($A$24&lt;&gt;"",VLOOKUP($A$24,CURSOS!$A$3:$Y$102,16,FALSE),"")</f>
        <v>2011</v>
      </c>
      <c r="L25" s="246">
        <f>IF($A$24&lt;&gt;"",VLOOKUP($A$24,CURSOS!$A$3:$Y$102,17,FALSE),"")</f>
        <v>0</v>
      </c>
      <c r="M25" s="246">
        <f>IF($A$24&lt;&gt;"",VLOOKUP($A$24,CURSOS!$A$3:$Y$102,18,FALSE),"")</f>
        <v>0</v>
      </c>
      <c r="N25" s="246">
        <f>IF($A$24&lt;&gt;"",VLOOKUP($A$24,CURSOS!$A$3:$Y$102,19,FALSE),"")</f>
        <v>2014</v>
      </c>
      <c r="O25" s="246">
        <f>IF($A$24&lt;&gt;"",VLOOKUP($A$24,CURSOS!$A$3:$Y$102,20,FALSE),"")</f>
        <v>0</v>
      </c>
      <c r="P25" s="247">
        <f>IF($A$24&lt;&gt;"",VLOOKUP($A$24,CURSOS!$A$3:$Y$102,21,FALSE),"")</f>
        <v>0</v>
      </c>
      <c r="Q25" s="153"/>
      <c r="R25" s="153"/>
    </row>
    <row r="26" spans="1:18" ht="12.75" customHeight="1" thickBot="1" thickTop="1">
      <c r="A26" s="334"/>
      <c r="B26" s="335"/>
      <c r="C26" s="336"/>
      <c r="D26" s="248">
        <v>2017</v>
      </c>
      <c r="E26" s="248">
        <v>2018</v>
      </c>
      <c r="F26" s="248">
        <v>2019</v>
      </c>
      <c r="G26" s="248">
        <v>2020</v>
      </c>
      <c r="H26" s="248">
        <v>2021</v>
      </c>
      <c r="I26" s="248">
        <v>2022</v>
      </c>
      <c r="J26" s="248">
        <v>2023</v>
      </c>
      <c r="K26" s="248">
        <v>2024</v>
      </c>
      <c r="L26" s="248">
        <v>2025</v>
      </c>
      <c r="M26" s="248">
        <v>2026</v>
      </c>
      <c r="N26" s="248">
        <v>2027</v>
      </c>
      <c r="O26" s="248">
        <v>2028</v>
      </c>
      <c r="P26" s="249">
        <v>2029</v>
      </c>
      <c r="Q26" s="153"/>
      <c r="R26" s="153"/>
    </row>
    <row r="27" spans="1:18" ht="12.75" customHeight="1" thickBot="1" thickTop="1">
      <c r="A27" s="337"/>
      <c r="B27" s="338"/>
      <c r="C27" s="339"/>
      <c r="D27" s="246">
        <f>IF($A$24&lt;&gt;"",VLOOKUP($A$24,CURSOS!$A$3:$Y$102,22,FALSE),"")</f>
        <v>2017</v>
      </c>
      <c r="E27" s="246">
        <f>IF($A$24&lt;&gt;"",VLOOKUP($A$24,CURSOS!$A$3:$Y$102,23,FALSE),"")</f>
        <v>0</v>
      </c>
      <c r="F27" s="246">
        <f>IF($A$24&lt;&gt;"",VLOOKUP($A$24,CURSOS!$A$3:$Y$103,24,FALSE),"")</f>
        <v>0</v>
      </c>
      <c r="G27" s="246" t="str">
        <f>IF($A$24&lt;&gt;"",VLOOKUP($A$24,CURSOS!$A$3:$Y$103,25,FALSE),"")</f>
        <v>*</v>
      </c>
      <c r="H27" s="246">
        <f>IF($A$24&lt;&gt;"",VLOOKUP($A$24,CURSOS!$A$3:$Z$103,26,FALSE),"")</f>
        <v>2021</v>
      </c>
      <c r="I27" s="246">
        <f>IF($A$24&lt;&gt;"",VLOOKUP($A$24,CURSOS!$A$3:$Y$101,2,FALSE),"")</f>
        <v>0</v>
      </c>
      <c r="J27" s="246">
        <f>IF($A$24&lt;&gt;"",VLOOKUP($A$24,CURSOS!$A$3:$Y$101,2,FALSE),"")</f>
        <v>0</v>
      </c>
      <c r="K27" s="246">
        <f>IF($A$24&lt;&gt;"",VLOOKUP($A$24,CURSOS!$A$3:$Y$101,2,FALSE),"")</f>
        <v>0</v>
      </c>
      <c r="L27" s="246">
        <f>IF($A$24&lt;&gt;"",VLOOKUP($A$24,CURSOS!$A$3:$Y$101,2,FALSE),"")</f>
        <v>0</v>
      </c>
      <c r="M27" s="246">
        <f>IF($A$24&lt;&gt;"",VLOOKUP($A$24,CURSOS!$A$3:$Y$101,2,FALSE),"")</f>
        <v>0</v>
      </c>
      <c r="N27" s="246">
        <f>IF($A$24&lt;&gt;"",VLOOKUP($A$24,CURSOS!$A$3:$Y$101,2,FALSE),"")</f>
        <v>0</v>
      </c>
      <c r="O27" s="246">
        <f>IF($A$24&lt;&gt;"",VLOOKUP($A$24,CURSOS!$A$3:$Y$101,2,FALSE),"")</f>
        <v>0</v>
      </c>
      <c r="P27" s="246">
        <f>IF($A$24&lt;&gt;"",VLOOKUP($A$24,CURSOS!$A$3:$Y$101,2,FALSE),"")</f>
        <v>0</v>
      </c>
      <c r="Q27" s="154"/>
      <c r="R27" s="154"/>
    </row>
    <row r="28" spans="1:18" ht="12.75" customHeight="1" thickBot="1" thickTop="1">
      <c r="A28" s="340" t="s">
        <v>212</v>
      </c>
      <c r="B28" s="340"/>
      <c r="C28" s="340"/>
      <c r="D28" s="153"/>
      <c r="E28" s="153"/>
      <c r="F28" s="153"/>
      <c r="G28" s="153"/>
      <c r="H28" s="153"/>
      <c r="I28" s="153"/>
      <c r="J28" s="153"/>
      <c r="K28" s="153"/>
      <c r="L28" s="153"/>
      <c r="M28" s="153"/>
      <c r="N28" s="153"/>
      <c r="O28" s="153"/>
      <c r="P28" s="153"/>
      <c r="Q28" s="152">
        <f>IF($A$31&lt;&gt;"",VLOOKUP($A$31,CURSOS!$E$3:$V$101,18,FALSE),"")</f>
      </c>
      <c r="R28" s="152">
        <f>IF($A$31&lt;&gt;"",VLOOKUP($A$31,CURSOS!$E$3:$W$101,19,FALSE),"")</f>
      </c>
    </row>
    <row r="29" spans="1:18" ht="12.75" customHeight="1" thickBot="1" thickTop="1">
      <c r="A29" s="331"/>
      <c r="B29" s="332"/>
      <c r="C29" s="333"/>
      <c r="D29" s="156">
        <v>2004</v>
      </c>
      <c r="E29" s="156">
        <v>2005</v>
      </c>
      <c r="F29" s="156">
        <v>2006</v>
      </c>
      <c r="G29" s="156">
        <v>2007</v>
      </c>
      <c r="H29" s="156">
        <v>2008</v>
      </c>
      <c r="I29" s="156">
        <v>2009</v>
      </c>
      <c r="J29" s="156">
        <v>2010</v>
      </c>
      <c r="K29" s="156">
        <v>2011</v>
      </c>
      <c r="L29" s="156">
        <v>2012</v>
      </c>
      <c r="M29" s="157">
        <v>2013</v>
      </c>
      <c r="N29" s="156">
        <v>2014</v>
      </c>
      <c r="O29" s="156">
        <v>2015</v>
      </c>
      <c r="P29" s="158">
        <v>2016</v>
      </c>
      <c r="Q29" s="153"/>
      <c r="R29" s="153"/>
    </row>
    <row r="30" spans="1:18" ht="12.75" customHeight="1" thickBot="1" thickTop="1">
      <c r="A30" s="334"/>
      <c r="B30" s="335"/>
      <c r="C30" s="336"/>
      <c r="D30" s="160">
        <f>IF($A$29&lt;&gt;"",VLOOKUP($A$29,CURSOS!$E$3:$Y$102,5,FALSE),"")</f>
      </c>
      <c r="E30" s="160">
        <f>IF($A$29&lt;&gt;"",VLOOKUP($A$29,CURSOS!$E$3:$Y$102,6,FALSE),"")</f>
      </c>
      <c r="F30" s="160">
        <f>IF($A$29&lt;&gt;"",VLOOKUP($A$29,CURSOS!$E$3:$Y$102,7,FALSE),"")</f>
      </c>
      <c r="G30" s="160">
        <f>IF($A$29&lt;&gt;"",VLOOKUP($A$29,CURSOS!$E$3:$Y$102,8,FALSE),"")</f>
      </c>
      <c r="H30" s="160">
        <f>IF($A$29&lt;&gt;"",VLOOKUP($A$29,CURSOS!$E$3:$Y$102,9,FALSE),"")</f>
      </c>
      <c r="I30" s="160">
        <f>IF($A$29&lt;&gt;"",VLOOKUP($A$29,CURSOS!$E$3:$Y$102,10,FALSE),"")</f>
      </c>
      <c r="J30" s="160">
        <f>IF($A$29&lt;&gt;"",VLOOKUP($A$29,CURSOS!$E$3:$Y$102,11,FALSE),"")</f>
      </c>
      <c r="K30" s="160">
        <f>IF($A$29&lt;&gt;"",VLOOKUP($A$29,CURSOS!$E$3:$Y$102,12,FALSE),"")</f>
      </c>
      <c r="L30" s="160">
        <f>IF($A$29&lt;&gt;"",VLOOKUP($A$29,CURSOS!$E$3:$Y$102,13,FALSE),"")</f>
      </c>
      <c r="M30" s="160">
        <f>IF($A$29&lt;&gt;"",VLOOKUP($A$29,CURSOS!$E$3:$Y$102,14,FALSE),"")</f>
      </c>
      <c r="N30" s="160">
        <f>IF($A$29&lt;&gt;"",VLOOKUP($A$29,CURSOS!$E$3:$Y$102,15,FALSE),"")</f>
      </c>
      <c r="O30" s="160">
        <f>IF($A$29&lt;&gt;"",VLOOKUP($A$29,CURSOS!$E$3:$Y$102,16,FALSE),"")</f>
      </c>
      <c r="P30" s="160">
        <f>IF($A$29&lt;&gt;"",VLOOKUP($A$29,CURSOS!$E$3:$Y$102,17,FALSE),"")</f>
      </c>
      <c r="Q30" s="153"/>
      <c r="R30" s="153"/>
    </row>
    <row r="31" spans="1:18" ht="12.75" customHeight="1" thickBot="1" thickTop="1">
      <c r="A31" s="334"/>
      <c r="B31" s="335"/>
      <c r="C31" s="336"/>
      <c r="D31" s="85">
        <v>2017</v>
      </c>
      <c r="E31" s="85">
        <v>2018</v>
      </c>
      <c r="F31" s="85">
        <v>2019</v>
      </c>
      <c r="G31" s="85">
        <v>2020</v>
      </c>
      <c r="H31" s="85">
        <v>2021</v>
      </c>
      <c r="I31" s="85">
        <v>2022</v>
      </c>
      <c r="J31" s="85">
        <v>2023</v>
      </c>
      <c r="K31" s="85">
        <v>2024</v>
      </c>
      <c r="L31" s="85">
        <v>2025</v>
      </c>
      <c r="M31" s="85">
        <v>2026</v>
      </c>
      <c r="N31" s="85">
        <v>2027</v>
      </c>
      <c r="O31" s="85">
        <v>2028</v>
      </c>
      <c r="P31" s="159">
        <v>2029</v>
      </c>
      <c r="Q31" s="153"/>
      <c r="R31" s="153"/>
    </row>
    <row r="32" spans="1:18" ht="12.75" customHeight="1" thickBot="1" thickTop="1">
      <c r="A32" s="337"/>
      <c r="B32" s="338"/>
      <c r="C32" s="339"/>
      <c r="D32" s="160">
        <f>IF($A$29&lt;&gt;"",VLOOKUP($A$29,CURSOS!$E$3:$Y$102,18,FALSE),"")</f>
      </c>
      <c r="E32" s="160">
        <f>IF($A$29&lt;&gt;"",VLOOKUP($A$29,CURSOS!$E$3:$Y$102,19,FALSE),"")</f>
      </c>
      <c r="F32" s="160">
        <f>IF($A$29&lt;&gt;"",VLOOKUP($A$29,CURSOS!$E$3:$Y$102,20,FALSE),"")</f>
      </c>
      <c r="G32" s="160">
        <f>IF($A$29&lt;&gt;"",VLOOKUP($A$29,CURSOS!$E$3:$Y$102,21,FALSE),"")</f>
      </c>
      <c r="H32" s="160">
        <f>IF($A$29&lt;&gt;"",VLOOKUP($A$29,CURSOS!$E$3:$Z$103,22,FALSE),"")</f>
      </c>
      <c r="I32" s="160">
        <f>IF($A$29&lt;&gt;"",VLOOKUP($A$29,CURSOS!$E$3:$Y$102,2,FALSE),"")</f>
      </c>
      <c r="J32" s="160">
        <f>IF($A$29&lt;&gt;"",VLOOKUP($A$29,CURSOS!$E$3:$Y$102,2,FALSE),"")</f>
      </c>
      <c r="K32" s="160">
        <f>IF($A$29&lt;&gt;"",VLOOKUP($A$29,CURSOS!$E$3:$Y$102,2,FALSE),"")</f>
      </c>
      <c r="L32" s="160">
        <f>IF($A$29&lt;&gt;"",VLOOKUP($A$29,CURSOS!$E$3:$Y$102,2,FALSE),"")</f>
      </c>
      <c r="M32" s="160">
        <f>IF($A$29&lt;&gt;"",VLOOKUP($A$29,CURSOS!$E$3:$Y$102,2,FALSE),"")</f>
      </c>
      <c r="N32" s="160">
        <f>IF($A$29&lt;&gt;"",VLOOKUP($A$29,CURSOS!$E$3:$Y$102,2,FALSE),"")</f>
      </c>
      <c r="O32" s="160">
        <f>IF($A$29&lt;&gt;"",VLOOKUP($A$29,CURSOS!$E$3:$Y$102,2,FALSE),"")</f>
      </c>
      <c r="P32" s="160">
        <f>IF($A$29&lt;&gt;"",VLOOKUP($A$29,CURSOS!$E$3:$Y$102,2,FALSE),"")</f>
      </c>
      <c r="Q32" s="154"/>
      <c r="R32" s="154"/>
    </row>
    <row r="33" ht="4.5" customHeight="1" thickBot="1" thickTop="1"/>
    <row r="34" spans="1:4" ht="12.75" customHeight="1" thickBot="1" thickTop="1">
      <c r="A34" s="20" t="str">
        <f>E16</f>
        <v>II</v>
      </c>
      <c r="B34" s="344" t="str">
        <f>$F$16</f>
        <v>PERFIL - PARTICIPAÇÃO</v>
      </c>
      <c r="C34" s="344"/>
      <c r="D34" s="344"/>
    </row>
    <row r="35" spans="1:14" ht="15" customHeight="1" thickBot="1" thickTop="1">
      <c r="A35" s="20">
        <v>1</v>
      </c>
      <c r="B35" s="341" t="s">
        <v>204</v>
      </c>
      <c r="C35" s="341"/>
      <c r="D35" s="341"/>
      <c r="E35" s="20">
        <v>2</v>
      </c>
      <c r="F35" s="343" t="s">
        <v>212</v>
      </c>
      <c r="G35" s="343"/>
      <c r="H35" s="343"/>
      <c r="I35" s="326" t="s">
        <v>194</v>
      </c>
      <c r="J35" s="326"/>
      <c r="K35" s="326"/>
      <c r="L35" s="326"/>
      <c r="M35" s="78">
        <f>B37+A36</f>
        <v>2022</v>
      </c>
      <c r="N35" s="47">
        <f>M35</f>
        <v>2022</v>
      </c>
    </row>
    <row r="36" spans="1:16" ht="12.75" customHeight="1" thickBot="1" thickTop="1">
      <c r="A36" s="318">
        <v>1</v>
      </c>
      <c r="B36" s="44"/>
      <c r="C36" s="295" t="s">
        <v>99</v>
      </c>
      <c r="D36" s="295"/>
      <c r="E36" s="322" t="str">
        <f>IF($A$36="","",IF($A$36=1,VLOOKUP($M$35,TEXTOS!$B$5:$P$47,2,FALSE),IF($A$36=2,VLOOKUP($M$35,TEXTOS!$B$51:$P$94,2,FALSE))))</f>
        <v>Serão considerados estudantes ingressantes aqueles que tenham iniciado o respectivo curso no ano de 2021, estejam devidamente matriculados e tenham de 0 (zero) a 25% (vinte e cinco por cento) da carga horária mínima do currículo do curso integralizada até o último dia do período de retificação de inscrições do Enade 2021. (Item 5 do Edital Inep 36/2021)</v>
      </c>
      <c r="F36" s="322"/>
      <c r="G36" s="322"/>
      <c r="H36" s="322"/>
      <c r="I36" s="322"/>
      <c r="J36" s="322"/>
      <c r="K36" s="322"/>
      <c r="L36" s="322"/>
      <c r="M36" s="320" t="s">
        <v>101</v>
      </c>
      <c r="N36" s="320"/>
      <c r="O36" s="320"/>
      <c r="P36" s="320"/>
    </row>
    <row r="37" spans="1:16" ht="12.75" customHeight="1" thickBot="1" thickTop="1">
      <c r="A37" s="318"/>
      <c r="B37" s="359">
        <v>2021</v>
      </c>
      <c r="C37" s="295"/>
      <c r="D37" s="295"/>
      <c r="E37" s="322"/>
      <c r="F37" s="322"/>
      <c r="G37" s="322"/>
      <c r="H37" s="322"/>
      <c r="I37" s="322"/>
      <c r="J37" s="322"/>
      <c r="K37" s="322"/>
      <c r="L37" s="322"/>
      <c r="M37" s="319"/>
      <c r="N37" s="323">
        <f>IF($M$37&gt;0,$M$40/$M$37,"")</f>
      </c>
      <c r="O37" s="323"/>
      <c r="P37" s="323"/>
    </row>
    <row r="38" spans="1:16" ht="12.75" customHeight="1" thickBot="1" thickTop="1">
      <c r="A38" s="318"/>
      <c r="B38" s="359"/>
      <c r="C38" s="295"/>
      <c r="D38" s="295"/>
      <c r="E38" s="322"/>
      <c r="F38" s="322"/>
      <c r="G38" s="322"/>
      <c r="H38" s="322"/>
      <c r="I38" s="322"/>
      <c r="J38" s="322"/>
      <c r="K38" s="322"/>
      <c r="L38" s="322"/>
      <c r="M38" s="319"/>
      <c r="N38" s="323"/>
      <c r="O38" s="323"/>
      <c r="P38" s="323"/>
    </row>
    <row r="39" spans="1:16" ht="12.75" customHeight="1" thickBot="1" thickTop="1">
      <c r="A39" s="318"/>
      <c r="B39" s="359"/>
      <c r="C39" s="295"/>
      <c r="D39" s="295"/>
      <c r="E39" s="322"/>
      <c r="F39" s="322"/>
      <c r="G39" s="322"/>
      <c r="H39" s="322"/>
      <c r="I39" s="322"/>
      <c r="J39" s="322"/>
      <c r="K39" s="322"/>
      <c r="L39" s="322"/>
      <c r="M39" s="319"/>
      <c r="N39" s="323"/>
      <c r="O39" s="323"/>
      <c r="P39" s="323"/>
    </row>
    <row r="40" spans="1:16" ht="12.75" customHeight="1" thickBot="1" thickTop="1">
      <c r="A40" s="318"/>
      <c r="B40" s="359"/>
      <c r="C40" s="295"/>
      <c r="D40" s="295"/>
      <c r="E40" s="322"/>
      <c r="F40" s="322"/>
      <c r="G40" s="322"/>
      <c r="H40" s="322"/>
      <c r="I40" s="322"/>
      <c r="J40" s="322"/>
      <c r="K40" s="322"/>
      <c r="L40" s="322"/>
      <c r="M40" s="319"/>
      <c r="N40" s="323"/>
      <c r="O40" s="323"/>
      <c r="P40" s="323"/>
    </row>
    <row r="41" spans="1:16" ht="12.75" customHeight="1" thickBot="1" thickTop="1">
      <c r="A41" s="318"/>
      <c r="B41" s="359"/>
      <c r="C41" s="295"/>
      <c r="D41" s="295"/>
      <c r="E41" s="322"/>
      <c r="F41" s="322"/>
      <c r="G41" s="322"/>
      <c r="H41" s="322"/>
      <c r="I41" s="322"/>
      <c r="J41" s="322"/>
      <c r="K41" s="322"/>
      <c r="L41" s="322"/>
      <c r="M41" s="319"/>
      <c r="N41" s="323"/>
      <c r="O41" s="323"/>
      <c r="P41" s="323"/>
    </row>
    <row r="42" spans="1:16" ht="12.75" customHeight="1" thickBot="1" thickTop="1">
      <c r="A42" s="318"/>
      <c r="B42" s="359"/>
      <c r="C42" s="295" t="s">
        <v>100</v>
      </c>
      <c r="D42" s="295"/>
      <c r="E42" s="322" t="str">
        <f>IF($A$36="","",IF($A$36=1,VLOOKUP($M$35,TEXTOS!$B$98:$P$152,2,FALSE),IF($A$36=2,VLOOKUP($M$35,TEXTOS!$B$155:$P$209,2,FALSE))))</f>
        <v>Serão considerados estudantes concluintes de cursos de bacharelado e licenciatura: aqueles que tenham integralizado 80% (oitenta por cento) ou mais da carga horária mínima do currículo do curso definido pela IES e não tenham colado grau até o último dia do período de retificação de inscrições do Enade 2021, ou aqueles com previsão de integralização de 100% (cem por cento) da carga horária do curso até julho de 2022. (Item 5  do Edital Inep 36/2021)</v>
      </c>
      <c r="F42" s="322"/>
      <c r="G42" s="322"/>
      <c r="H42" s="322"/>
      <c r="I42" s="322"/>
      <c r="J42" s="322"/>
      <c r="K42" s="322"/>
      <c r="L42" s="322"/>
      <c r="M42" s="387" t="s">
        <v>102</v>
      </c>
      <c r="N42" s="387"/>
      <c r="O42" s="387"/>
      <c r="P42" s="387"/>
    </row>
    <row r="43" spans="1:16" ht="12.75" customHeight="1" thickBot="1" thickTop="1">
      <c r="A43" s="318"/>
      <c r="B43" s="359"/>
      <c r="C43" s="295"/>
      <c r="D43" s="295"/>
      <c r="E43" s="322"/>
      <c r="F43" s="322"/>
      <c r="G43" s="322"/>
      <c r="H43" s="322"/>
      <c r="I43" s="322"/>
      <c r="J43" s="322"/>
      <c r="K43" s="322"/>
      <c r="L43" s="322"/>
      <c r="M43" s="319"/>
      <c r="N43" s="323">
        <f>IF($M$43&gt;0,$M$46/$M$43,"")</f>
      </c>
      <c r="O43" s="323"/>
      <c r="P43" s="323"/>
    </row>
    <row r="44" spans="1:16" ht="12.75" customHeight="1" thickBot="1" thickTop="1">
      <c r="A44" s="318"/>
      <c r="B44" s="359"/>
      <c r="C44" s="295"/>
      <c r="D44" s="295"/>
      <c r="E44" s="322"/>
      <c r="F44" s="322"/>
      <c r="G44" s="322"/>
      <c r="H44" s="322"/>
      <c r="I44" s="322"/>
      <c r="J44" s="322"/>
      <c r="K44" s="322"/>
      <c r="L44" s="322"/>
      <c r="M44" s="319"/>
      <c r="N44" s="323"/>
      <c r="O44" s="323"/>
      <c r="P44" s="323"/>
    </row>
    <row r="45" spans="1:16" ht="12.75" customHeight="1" thickBot="1" thickTop="1">
      <c r="A45" s="318"/>
      <c r="B45" s="359"/>
      <c r="C45" s="295"/>
      <c r="D45" s="295"/>
      <c r="E45" s="322"/>
      <c r="F45" s="322"/>
      <c r="G45" s="322"/>
      <c r="H45" s="322"/>
      <c r="I45" s="322"/>
      <c r="J45" s="322"/>
      <c r="K45" s="322"/>
      <c r="L45" s="322"/>
      <c r="M45" s="319"/>
      <c r="N45" s="323"/>
      <c r="O45" s="323"/>
      <c r="P45" s="323"/>
    </row>
    <row r="46" spans="1:16" ht="12.75" customHeight="1" thickBot="1" thickTop="1">
      <c r="A46" s="318"/>
      <c r="B46" s="359"/>
      <c r="C46" s="295"/>
      <c r="D46" s="295"/>
      <c r="E46" s="322"/>
      <c r="F46" s="322"/>
      <c r="G46" s="322"/>
      <c r="H46" s="322"/>
      <c r="I46" s="322"/>
      <c r="J46" s="322"/>
      <c r="K46" s="322"/>
      <c r="L46" s="322"/>
      <c r="M46" s="319"/>
      <c r="N46" s="323"/>
      <c r="O46" s="323"/>
      <c r="P46" s="323"/>
    </row>
    <row r="47" spans="1:16" ht="12.75" customHeight="1" thickBot="1" thickTop="1">
      <c r="A47" s="318"/>
      <c r="B47" s="359"/>
      <c r="C47" s="295"/>
      <c r="D47" s="295"/>
      <c r="E47" s="322"/>
      <c r="F47" s="322"/>
      <c r="G47" s="322"/>
      <c r="H47" s="322"/>
      <c r="I47" s="322"/>
      <c r="J47" s="322"/>
      <c r="K47" s="322"/>
      <c r="L47" s="322"/>
      <c r="M47" s="319"/>
      <c r="N47" s="323"/>
      <c r="O47" s="323"/>
      <c r="P47" s="323"/>
    </row>
    <row r="48" spans="1:16" ht="12.75" customHeight="1" thickBot="1" thickTop="1">
      <c r="A48" s="324" t="s">
        <v>114</v>
      </c>
      <c r="B48" s="324"/>
      <c r="C48" s="324"/>
      <c r="D48" s="324"/>
      <c r="E48" s="324"/>
      <c r="F48" s="324"/>
      <c r="G48" s="324"/>
      <c r="H48" s="324"/>
      <c r="I48" s="324"/>
      <c r="J48" s="324"/>
      <c r="K48" s="324"/>
      <c r="L48" s="324"/>
      <c r="M48" s="324"/>
      <c r="N48" s="324"/>
      <c r="O48" s="324"/>
      <c r="P48" s="324"/>
    </row>
    <row r="49" spans="1:16" ht="12.75" customHeight="1" thickBot="1" thickTop="1">
      <c r="A49" s="324"/>
      <c r="B49" s="324"/>
      <c r="C49" s="324"/>
      <c r="D49" s="324"/>
      <c r="E49" s="324"/>
      <c r="F49" s="324"/>
      <c r="G49" s="324"/>
      <c r="H49" s="324"/>
      <c r="I49" s="324"/>
      <c r="J49" s="324"/>
      <c r="K49" s="324"/>
      <c r="L49" s="324"/>
      <c r="M49" s="324"/>
      <c r="N49" s="324"/>
      <c r="O49" s="324"/>
      <c r="P49" s="324"/>
    </row>
    <row r="50" spans="1:16" ht="6.75" customHeight="1" thickBot="1" thickTop="1">
      <c r="A50" s="142"/>
      <c r="B50" s="142"/>
      <c r="C50" s="142"/>
      <c r="D50" s="142"/>
      <c r="E50" s="142"/>
      <c r="F50" s="142"/>
      <c r="G50" s="142"/>
      <c r="H50" s="142"/>
      <c r="I50" s="142"/>
      <c r="J50" s="142"/>
      <c r="K50" s="142"/>
      <c r="L50" s="142"/>
      <c r="M50" s="142"/>
      <c r="N50" s="142"/>
      <c r="O50" s="142"/>
      <c r="P50" s="142"/>
    </row>
    <row r="51" spans="1:16" ht="6.75" customHeight="1" thickBot="1" thickTop="1">
      <c r="A51" s="142"/>
      <c r="B51" s="142"/>
      <c r="C51" s="142"/>
      <c r="D51" s="142"/>
      <c r="E51" s="142"/>
      <c r="F51" s="142"/>
      <c r="G51" s="142"/>
      <c r="H51" s="142"/>
      <c r="I51" s="142"/>
      <c r="J51" s="142"/>
      <c r="K51" s="142"/>
      <c r="L51" s="142"/>
      <c r="M51" s="142"/>
      <c r="N51" s="142"/>
      <c r="O51" s="142"/>
      <c r="P51" s="142"/>
    </row>
    <row r="52" spans="1:16" ht="12.75" customHeight="1" thickBot="1" thickTop="1">
      <c r="A52" s="321" t="s">
        <v>115</v>
      </c>
      <c r="B52" s="321"/>
      <c r="C52" s="321"/>
      <c r="D52" s="138">
        <v>2004</v>
      </c>
      <c r="E52" s="138">
        <v>2005</v>
      </c>
      <c r="F52" s="138">
        <v>2006</v>
      </c>
      <c r="G52" s="138">
        <v>2007</v>
      </c>
      <c r="H52" s="138">
        <v>2008</v>
      </c>
      <c r="I52" s="138">
        <v>2009</v>
      </c>
      <c r="J52" s="138">
        <v>2010</v>
      </c>
      <c r="K52" s="138">
        <v>2011</v>
      </c>
      <c r="L52" s="138">
        <v>2012</v>
      </c>
      <c r="M52" s="138">
        <v>2013</v>
      </c>
      <c r="N52" s="138">
        <v>2014</v>
      </c>
      <c r="O52" s="138">
        <v>2015</v>
      </c>
      <c r="P52" s="138">
        <v>2016</v>
      </c>
    </row>
    <row r="53" spans="1:16" ht="12.75" customHeight="1" thickBot="1" thickTop="1">
      <c r="A53" s="321"/>
      <c r="B53" s="321"/>
      <c r="C53" s="321"/>
      <c r="D53" s="21">
        <v>41585</v>
      </c>
      <c r="E53" s="21">
        <v>38662</v>
      </c>
      <c r="F53" s="21">
        <v>39033</v>
      </c>
      <c r="G53" s="21">
        <v>39397</v>
      </c>
      <c r="H53" s="21">
        <v>39761</v>
      </c>
      <c r="I53" s="21">
        <v>40125</v>
      </c>
      <c r="J53" s="21">
        <v>41599</v>
      </c>
      <c r="K53" s="21">
        <v>41584</v>
      </c>
      <c r="L53" s="21">
        <v>41603</v>
      </c>
      <c r="M53" s="21">
        <v>41602</v>
      </c>
      <c r="N53" s="21">
        <v>41966</v>
      </c>
      <c r="O53" s="21">
        <v>42330</v>
      </c>
      <c r="P53" s="21">
        <v>42694</v>
      </c>
    </row>
    <row r="54" spans="1:19" ht="12.75" customHeight="1" thickBot="1" thickTop="1">
      <c r="A54" s="139"/>
      <c r="B54" s="139"/>
      <c r="C54" s="139"/>
      <c r="D54" s="138">
        <v>2017</v>
      </c>
      <c r="E54" s="138">
        <v>2018</v>
      </c>
      <c r="F54" s="138">
        <v>2019</v>
      </c>
      <c r="G54" s="138">
        <v>2020</v>
      </c>
      <c r="H54" s="138">
        <v>2021</v>
      </c>
      <c r="I54" s="138">
        <v>2022</v>
      </c>
      <c r="J54" s="138">
        <v>2023</v>
      </c>
      <c r="K54" s="138">
        <v>2024</v>
      </c>
      <c r="L54" s="138">
        <v>2025</v>
      </c>
      <c r="M54" s="138">
        <v>2026</v>
      </c>
      <c r="N54" s="138">
        <v>2027</v>
      </c>
      <c r="O54" s="138">
        <v>2028</v>
      </c>
      <c r="P54" s="138">
        <v>2029</v>
      </c>
      <c r="Q54" s="140"/>
      <c r="R54" s="140"/>
      <c r="S54" s="141"/>
    </row>
    <row r="55" spans="1:19" ht="12.75" customHeight="1" thickBot="1" thickTop="1">
      <c r="A55" s="139"/>
      <c r="B55" s="139"/>
      <c r="C55" s="139"/>
      <c r="D55" s="21">
        <v>43065</v>
      </c>
      <c r="E55" s="21">
        <v>43429</v>
      </c>
      <c r="F55" s="21">
        <v>43793</v>
      </c>
      <c r="G55" s="243" t="s">
        <v>588</v>
      </c>
      <c r="H55" s="21">
        <v>44514</v>
      </c>
      <c r="I55" s="21"/>
      <c r="J55" s="21"/>
      <c r="K55" s="21"/>
      <c r="L55" s="21"/>
      <c r="M55" s="21"/>
      <c r="N55" s="21"/>
      <c r="O55" s="21"/>
      <c r="P55" s="21"/>
      <c r="Q55" s="140"/>
      <c r="R55" s="140"/>
      <c r="S55" s="141"/>
    </row>
    <row r="56" spans="1:19" ht="12.75" customHeight="1" thickBot="1" thickTop="1">
      <c r="A56" s="139"/>
      <c r="B56" s="139"/>
      <c r="C56" s="139"/>
      <c r="D56" s="140"/>
      <c r="E56" s="140"/>
      <c r="F56" s="140"/>
      <c r="G56" s="140"/>
      <c r="H56" s="140"/>
      <c r="I56" s="140"/>
      <c r="J56" s="140"/>
      <c r="K56" s="140"/>
      <c r="L56" s="140"/>
      <c r="M56" s="140"/>
      <c r="N56" s="140"/>
      <c r="O56" s="140"/>
      <c r="P56" s="140"/>
      <c r="Q56" s="140"/>
      <c r="R56" s="140"/>
      <c r="S56" s="141"/>
    </row>
    <row r="57" spans="1:19" ht="12.75" customHeight="1" thickBot="1" thickTop="1">
      <c r="A57" s="20" t="str">
        <f>I16</f>
        <v>III</v>
      </c>
      <c r="B57" s="371" t="str">
        <f>$J$16</f>
        <v>SITUAÇÃO REGULAR</v>
      </c>
      <c r="C57" s="372"/>
      <c r="D57" s="373"/>
      <c r="E57" s="140"/>
      <c r="F57" s="140"/>
      <c r="G57" s="140"/>
      <c r="H57" s="140"/>
      <c r="I57" s="140"/>
      <c r="J57" s="140"/>
      <c r="K57" s="140"/>
      <c r="L57" s="140"/>
      <c r="M57" s="140"/>
      <c r="N57" s="140"/>
      <c r="O57" s="140"/>
      <c r="P57" s="140"/>
      <c r="Q57" s="140"/>
      <c r="R57" s="140"/>
      <c r="S57" s="141"/>
    </row>
    <row r="58" spans="1:19" ht="12.75" customHeight="1" thickBot="1" thickTop="1">
      <c r="A58" s="143"/>
      <c r="B58" s="374" t="str">
        <f>TEXTOS!C213</f>
        <v>Quando o relatório do Enade não informar a situação de participação ou dispensa do estudante, no HE deverá vir a seguinte menção: </v>
      </c>
      <c r="C58" s="374"/>
      <c r="D58" s="374"/>
      <c r="E58" s="374"/>
      <c r="F58" s="374"/>
      <c r="G58" s="374"/>
      <c r="H58" s="374"/>
      <c r="I58" s="374"/>
      <c r="J58" s="374"/>
      <c r="K58" s="374"/>
      <c r="L58" s="374"/>
      <c r="M58" s="374"/>
      <c r="N58" s="374"/>
      <c r="O58" s="374"/>
      <c r="P58" s="375"/>
      <c r="Q58" s="140"/>
      <c r="R58" s="140"/>
      <c r="S58" s="141"/>
    </row>
    <row r="59" spans="1:19" ht="6.75" customHeight="1" thickBot="1" thickTop="1">
      <c r="A59" s="144"/>
      <c r="B59" s="376"/>
      <c r="C59" s="376"/>
      <c r="D59" s="376"/>
      <c r="E59" s="376"/>
      <c r="F59" s="376"/>
      <c r="G59" s="376"/>
      <c r="H59" s="376"/>
      <c r="I59" s="376"/>
      <c r="J59" s="376"/>
      <c r="K59" s="376"/>
      <c r="L59" s="376"/>
      <c r="M59" s="376"/>
      <c r="N59" s="376"/>
      <c r="O59" s="376"/>
      <c r="P59" s="377"/>
      <c r="Q59" s="140"/>
      <c r="R59" s="140"/>
      <c r="S59" s="141"/>
    </row>
    <row r="60" spans="1:19" ht="15.75" customHeight="1" thickBot="1" thickTop="1">
      <c r="A60" s="139"/>
      <c r="B60" s="378" t="str">
        <f>TEXTOS!C214</f>
        <v>“Estudante regular no ENADE aaaa, nos termos do Art. 5º da Lei nº 10861/2004"</v>
      </c>
      <c r="C60" s="379"/>
      <c r="D60" s="379"/>
      <c r="E60" s="379"/>
      <c r="F60" s="379"/>
      <c r="G60" s="379"/>
      <c r="H60" s="379"/>
      <c r="I60" s="379"/>
      <c r="J60" s="379"/>
      <c r="K60" s="379"/>
      <c r="L60" s="379"/>
      <c r="M60" s="379"/>
      <c r="N60" s="379"/>
      <c r="O60" s="379"/>
      <c r="P60" s="380"/>
      <c r="Q60" s="140"/>
      <c r="R60" s="140"/>
      <c r="S60" s="141"/>
    </row>
    <row r="61" spans="1:19" ht="15.75" customHeight="1" thickBot="1" thickTop="1">
      <c r="A61" s="139"/>
      <c r="B61" s="381"/>
      <c r="C61" s="382"/>
      <c r="D61" s="382"/>
      <c r="E61" s="382"/>
      <c r="F61" s="382"/>
      <c r="G61" s="382"/>
      <c r="H61" s="382"/>
      <c r="I61" s="382"/>
      <c r="J61" s="382"/>
      <c r="K61" s="382"/>
      <c r="L61" s="382"/>
      <c r="M61" s="382"/>
      <c r="N61" s="382"/>
      <c r="O61" s="382"/>
      <c r="P61" s="383"/>
      <c r="Q61" s="140"/>
      <c r="R61" s="140"/>
      <c r="S61" s="141"/>
    </row>
    <row r="62" spans="1:19" ht="13.5" customHeight="1" thickBot="1" thickTop="1">
      <c r="A62" s="139"/>
      <c r="B62" s="384"/>
      <c r="C62" s="385"/>
      <c r="D62" s="385"/>
      <c r="E62" s="385"/>
      <c r="F62" s="385"/>
      <c r="G62" s="385"/>
      <c r="H62" s="385"/>
      <c r="I62" s="385"/>
      <c r="J62" s="385"/>
      <c r="K62" s="385"/>
      <c r="L62" s="385"/>
      <c r="M62" s="385"/>
      <c r="N62" s="385"/>
      <c r="O62" s="385"/>
      <c r="P62" s="386"/>
      <c r="Q62" s="140"/>
      <c r="R62" s="140"/>
      <c r="S62" s="141"/>
    </row>
    <row r="63" ht="7.5" customHeight="1" thickBot="1" thickTop="1"/>
    <row r="64" spans="1:4" ht="12.75" customHeight="1" thickBot="1" thickTop="1">
      <c r="A64" s="20" t="str">
        <f>M16</f>
        <v>IV</v>
      </c>
      <c r="B64" s="296" t="str">
        <f>N16</f>
        <v>DISPENSA</v>
      </c>
      <c r="C64" s="296"/>
      <c r="D64" s="296"/>
    </row>
    <row r="65" spans="1:16" ht="12.75" customHeight="1" thickBot="1" thickTop="1">
      <c r="A65" s="20">
        <v>1</v>
      </c>
      <c r="B65" s="299" t="str">
        <f>TEXTOS!$C$217</f>
        <v>AMOSTRAGEM</v>
      </c>
      <c r="C65" s="299"/>
      <c r="D65" s="299"/>
      <c r="E65" s="20">
        <v>2</v>
      </c>
      <c r="F65" s="362" t="str">
        <f>TEXTOS!$C$223</f>
        <v>COLAÇÃO DE GRAU </v>
      </c>
      <c r="G65" s="362"/>
      <c r="H65" s="45">
        <v>2021</v>
      </c>
      <c r="I65" s="20">
        <v>3</v>
      </c>
      <c r="J65" s="347" t="str">
        <f>TEXTOS!$C$274</f>
        <v>CICLO AVALIATIVO</v>
      </c>
      <c r="K65" s="348"/>
      <c r="L65" s="349"/>
      <c r="M65" s="20">
        <v>4</v>
      </c>
      <c r="N65" s="299" t="str">
        <f>TEXTOS!$C$281</f>
        <v>ORDEM PESSOAL</v>
      </c>
      <c r="O65" s="299"/>
      <c r="P65" s="299"/>
    </row>
    <row r="66" spans="1:16" ht="12.75" customHeight="1" thickBot="1" thickTop="1">
      <c r="A66" s="20">
        <v>5</v>
      </c>
      <c r="B66" s="299" t="str">
        <f>TEXTOS!$C$288</f>
        <v>CURSO Ñ PARTIC. DO ENADE</v>
      </c>
      <c r="C66" s="299"/>
      <c r="D66" s="299"/>
      <c r="E66" s="20">
        <v>6</v>
      </c>
      <c r="F66" s="362" t="str">
        <f>TEXTOS!$C$294</f>
        <v>INGRESSANTES 2º SEM ATÉ 2010</v>
      </c>
      <c r="G66" s="362"/>
      <c r="H66" s="362"/>
      <c r="I66" s="20">
        <v>7</v>
      </c>
      <c r="J66" s="299" t="str">
        <f>TEXTOS!$C$301</f>
        <v>CONCLUINTE</v>
      </c>
      <c r="K66" s="299"/>
      <c r="L66" s="299"/>
      <c r="M66" s="20">
        <v>8</v>
      </c>
      <c r="N66" s="299" t="str">
        <f>TEXTOS!$C$308</f>
        <v>INGRESSANTES 2011</v>
      </c>
      <c r="O66" s="299"/>
      <c r="P66" s="299"/>
    </row>
    <row r="67" spans="1:16" ht="12.75" customHeight="1" thickBot="1" thickTop="1">
      <c r="A67" s="20">
        <v>9</v>
      </c>
      <c r="B67" s="299" t="str">
        <f>TEXTOS!$C$315</f>
        <v>INGRESSANTES 2012</v>
      </c>
      <c r="C67" s="299"/>
      <c r="D67" s="299"/>
      <c r="E67" s="20">
        <v>10</v>
      </c>
      <c r="F67" s="299" t="str">
        <f>TEXTOS!$C$322</f>
        <v>INGRESSANTES 2013</v>
      </c>
      <c r="G67" s="299"/>
      <c r="H67" s="299"/>
      <c r="I67" s="20">
        <v>11</v>
      </c>
      <c r="J67" s="299" t="str">
        <f>TEXTOS!$C$329</f>
        <v>INGRESSANTES 2014</v>
      </c>
      <c r="K67" s="299"/>
      <c r="L67" s="299"/>
      <c r="M67" s="20">
        <v>12</v>
      </c>
      <c r="N67" s="299" t="str">
        <f>TEXTOS!$C$336</f>
        <v>INGRESSANTES 2015</v>
      </c>
      <c r="O67" s="299"/>
      <c r="P67" s="299"/>
    </row>
    <row r="68" spans="1:16" ht="12.75" customHeight="1" thickBot="1" thickTop="1">
      <c r="A68" s="20">
        <v>13</v>
      </c>
      <c r="B68" s="299" t="str">
        <f>TEXTOS!$C$343</f>
        <v>INGRESSANTES 2016</v>
      </c>
      <c r="C68" s="299"/>
      <c r="D68" s="299"/>
      <c r="E68" s="20">
        <v>14</v>
      </c>
      <c r="F68" s="299" t="str">
        <f>TEXTOS!$C$350</f>
        <v>INGRESSANTES 2017</v>
      </c>
      <c r="G68" s="299"/>
      <c r="H68" s="299"/>
      <c r="I68" s="20">
        <v>15</v>
      </c>
      <c r="J68" s="299" t="str">
        <f>TEXTOS!$C$357</f>
        <v>INGRESSANTES 2018</v>
      </c>
      <c r="K68" s="299"/>
      <c r="L68" s="299"/>
      <c r="M68" s="20">
        <v>16</v>
      </c>
      <c r="N68" s="299" t="str">
        <f>TEXTOS!$C$364</f>
        <v>INGRESSANTES 2019</v>
      </c>
      <c r="O68" s="299"/>
      <c r="P68" s="299"/>
    </row>
    <row r="69" spans="1:16" ht="12.75" customHeight="1" thickBot="1" thickTop="1">
      <c r="A69" s="20">
        <v>17</v>
      </c>
      <c r="B69" s="299" t="str">
        <f>TEXTOS!$C$371</f>
        <v>INGRESSANTES 2020</v>
      </c>
      <c r="C69" s="299"/>
      <c r="D69" s="299"/>
      <c r="E69" s="20">
        <v>18</v>
      </c>
      <c r="F69" s="299" t="str">
        <f>TEXTOS!$C$378</f>
        <v>INGRESSANTES 2021</v>
      </c>
      <c r="G69" s="299"/>
      <c r="H69" s="299"/>
      <c r="I69" s="20">
        <v>19</v>
      </c>
      <c r="J69" s="299"/>
      <c r="K69" s="299"/>
      <c r="L69" s="299"/>
      <c r="M69" s="20">
        <v>20</v>
      </c>
      <c r="N69" s="299"/>
      <c r="O69" s="299"/>
      <c r="P69" s="299"/>
    </row>
    <row r="70" spans="1:16" ht="12.75" customHeight="1" thickBot="1" thickTop="1">
      <c r="A70" s="305">
        <v>2</v>
      </c>
      <c r="B70" s="314" t="str">
        <f>IF($A$70="","",IF($A$70&lt;&gt;"",VLOOKUP($A$70,TEXTOS!$A$217:$P$650,3,FALSE),""))</f>
        <v>Os concluintes do 1º semestre dos cursos das áreas selecionadas que colarem grau até a data limite (conforme o ano de conclusão), assim como os que estiverem cursando atividades curriculares fora do Brasil, na forma da legislação, terão inscrita no histórico escolar a menção abaixo:</v>
      </c>
      <c r="C70" s="314"/>
      <c r="D70" s="314"/>
      <c r="E70" s="314"/>
      <c r="F70" s="314"/>
      <c r="G70" s="314"/>
      <c r="H70" s="314"/>
      <c r="I70" s="314"/>
      <c r="J70" s="314"/>
      <c r="K70" s="314"/>
      <c r="L70" s="314"/>
      <c r="M70" s="314"/>
      <c r="N70" s="314"/>
      <c r="O70" s="314"/>
      <c r="P70" s="314"/>
    </row>
    <row r="71" spans="1:16" ht="12.75" customHeight="1" thickBot="1" thickTop="1">
      <c r="A71" s="305"/>
      <c r="B71" s="314"/>
      <c r="C71" s="314"/>
      <c r="D71" s="314"/>
      <c r="E71" s="314"/>
      <c r="F71" s="314"/>
      <c r="G71" s="314"/>
      <c r="H71" s="314"/>
      <c r="I71" s="314"/>
      <c r="J71" s="314"/>
      <c r="K71" s="314"/>
      <c r="L71" s="314"/>
      <c r="M71" s="314"/>
      <c r="N71" s="314"/>
      <c r="O71" s="314"/>
      <c r="P71" s="314"/>
    </row>
    <row r="72" spans="1:16" ht="14.25" thickBot="1" thickTop="1">
      <c r="A72" s="305"/>
      <c r="B72" s="314"/>
      <c r="C72" s="314"/>
      <c r="D72" s="314"/>
      <c r="E72" s="314"/>
      <c r="F72" s="314"/>
      <c r="G72" s="314"/>
      <c r="H72" s="314"/>
      <c r="I72" s="314"/>
      <c r="J72" s="314"/>
      <c r="K72" s="314"/>
      <c r="L72" s="314"/>
      <c r="M72" s="314"/>
      <c r="N72" s="314"/>
      <c r="O72" s="314"/>
      <c r="P72" s="314"/>
    </row>
    <row r="73" spans="1:16" ht="14.25" thickBot="1" thickTop="1">
      <c r="A73" s="305"/>
      <c r="B73" s="314"/>
      <c r="C73" s="314"/>
      <c r="D73" s="314"/>
      <c r="E73" s="314"/>
      <c r="F73" s="314"/>
      <c r="G73" s="314"/>
      <c r="H73" s="314"/>
      <c r="I73" s="314"/>
      <c r="J73" s="314"/>
      <c r="K73" s="314"/>
      <c r="L73" s="314"/>
      <c r="M73" s="314"/>
      <c r="N73" s="314"/>
      <c r="O73" s="314"/>
      <c r="P73" s="314"/>
    </row>
    <row r="74" spans="1:16" ht="12.75" customHeight="1" thickBot="1" thickTop="1">
      <c r="A74" s="305"/>
      <c r="B74" s="308">
        <f>IF($A$70="","",IF($A$70=2,"",IF($A$70&lt;&gt;"",VLOOKUP($A$70,TEXTOS!$B$218:$P$731,2,FALSE),"")))</f>
      </c>
      <c r="C74" s="309"/>
      <c r="D74" s="309"/>
      <c r="E74" s="309"/>
      <c r="F74" s="309"/>
      <c r="G74" s="309"/>
      <c r="H74" s="309"/>
      <c r="I74" s="309"/>
      <c r="J74" s="309"/>
      <c r="K74" s="309"/>
      <c r="L74" s="309"/>
      <c r="M74" s="309"/>
      <c r="N74" s="309"/>
      <c r="O74" s="309"/>
      <c r="P74" s="310"/>
    </row>
    <row r="75" spans="1:16" ht="62.25" customHeight="1" thickBot="1" thickTop="1">
      <c r="A75" s="305"/>
      <c r="B75" s="311"/>
      <c r="C75" s="312"/>
      <c r="D75" s="312"/>
      <c r="E75" s="312"/>
      <c r="F75" s="312"/>
      <c r="G75" s="312"/>
      <c r="H75" s="312"/>
      <c r="I75" s="312"/>
      <c r="J75" s="312"/>
      <c r="K75" s="312"/>
      <c r="L75" s="312"/>
      <c r="M75" s="312"/>
      <c r="N75" s="312"/>
      <c r="O75" s="312"/>
      <c r="P75" s="313"/>
    </row>
    <row r="76" spans="1:16" ht="12.75" customHeight="1" thickBot="1" thickTop="1">
      <c r="A76" s="305"/>
      <c r="B76" s="314" t="str">
        <f>IF($A$70=4,TEXTOS!$Q$285,IF($A$70&lt;&gt;2,"",IF($H$65&lt;&gt;"",VLOOKUP($H$65,TEXTOS!$A$226:$P$279,3,FALSE),"")))</f>
        <v>2021 - Colação de grau até dia 29/08/2021: "Dispensado do ENADE 2021 nos termos do item 5.4 do Edital Inep n. 36/2021 - DOU 13/07/2021". Para estudantes cursando disciplinas fora do Brasil, registrar: "Estudante dispensado do ENADE 2021 conforme item 5.9 do Edital Inep 36/2021".</v>
      </c>
      <c r="C76" s="314"/>
      <c r="D76" s="314"/>
      <c r="E76" s="314"/>
      <c r="F76" s="314"/>
      <c r="G76" s="314"/>
      <c r="H76" s="314"/>
      <c r="I76" s="314"/>
      <c r="J76" s="314"/>
      <c r="K76" s="314"/>
      <c r="L76" s="314"/>
      <c r="M76" s="314"/>
      <c r="N76" s="314"/>
      <c r="O76" s="314"/>
      <c r="P76" s="314"/>
    </row>
    <row r="77" spans="1:16" ht="12.75" customHeight="1" thickBot="1" thickTop="1">
      <c r="A77" s="305"/>
      <c r="B77" s="314"/>
      <c r="C77" s="314"/>
      <c r="D77" s="314"/>
      <c r="E77" s="314"/>
      <c r="F77" s="314"/>
      <c r="G77" s="314"/>
      <c r="H77" s="314"/>
      <c r="I77" s="314"/>
      <c r="J77" s="314"/>
      <c r="K77" s="314"/>
      <c r="L77" s="314"/>
      <c r="M77" s="314"/>
      <c r="N77" s="314"/>
      <c r="O77" s="314"/>
      <c r="P77" s="314"/>
    </row>
    <row r="78" spans="1:16" ht="12.75" customHeight="1" thickBot="1" thickTop="1">
      <c r="A78" s="305"/>
      <c r="B78" s="314"/>
      <c r="C78" s="314"/>
      <c r="D78" s="314"/>
      <c r="E78" s="314"/>
      <c r="F78" s="314"/>
      <c r="G78" s="314"/>
      <c r="H78" s="314"/>
      <c r="I78" s="314"/>
      <c r="J78" s="314"/>
      <c r="K78" s="314"/>
      <c r="L78" s="314"/>
      <c r="M78" s="314"/>
      <c r="N78" s="314"/>
      <c r="O78" s="314"/>
      <c r="P78" s="314"/>
    </row>
    <row r="79" spans="1:16" ht="19.5" customHeight="1" thickBot="1" thickTop="1">
      <c r="A79" s="305"/>
      <c r="B79" s="314"/>
      <c r="C79" s="314"/>
      <c r="D79" s="314"/>
      <c r="E79" s="314"/>
      <c r="F79" s="314"/>
      <c r="G79" s="314"/>
      <c r="H79" s="314"/>
      <c r="I79" s="314"/>
      <c r="J79" s="314"/>
      <c r="K79" s="314"/>
      <c r="L79" s="314"/>
      <c r="M79" s="314"/>
      <c r="N79" s="314"/>
      <c r="O79" s="314"/>
      <c r="P79" s="314"/>
    </row>
    <row r="80" ht="4.5" customHeight="1" thickBot="1" thickTop="1"/>
    <row r="81" spans="1:4" ht="12.75" customHeight="1" thickBot="1" thickTop="1">
      <c r="A81" s="20" t="str">
        <f>A17</f>
        <v>V</v>
      </c>
      <c r="B81" s="296" t="str">
        <f>$B$17</f>
        <v>REGULARIZAÇÃO</v>
      </c>
      <c r="C81" s="296"/>
      <c r="D81" s="296"/>
    </row>
    <row r="82" spans="1:18" ht="12.75" customHeight="1" thickBot="1" thickTop="1">
      <c r="A82" s="20">
        <v>1</v>
      </c>
      <c r="B82" s="297" t="str">
        <f>TEXTOS!$C$389</f>
        <v>EDIÇÃO POSTERIOR</v>
      </c>
      <c r="C82" s="297"/>
      <c r="D82" s="45">
        <v>2021</v>
      </c>
      <c r="E82" s="20">
        <v>2</v>
      </c>
      <c r="F82" s="297" t="str">
        <f>TEXTOS!$C$728</f>
        <v>ATO DA INSTITUIÇÃO </v>
      </c>
      <c r="G82" s="297"/>
      <c r="H82" s="297"/>
      <c r="I82" s="20">
        <v>3</v>
      </c>
      <c r="J82" s="299" t="str">
        <f>TEXTOS!C731</f>
        <v>ATO DO INEP</v>
      </c>
      <c r="K82" s="299"/>
      <c r="L82" s="299"/>
      <c r="M82" s="20">
        <v>4</v>
      </c>
      <c r="N82" s="299" t="str">
        <f>TEXTOS!$C$734</f>
        <v>MANDADO DE SEGURANÇA</v>
      </c>
      <c r="O82" s="299"/>
      <c r="P82" s="299"/>
      <c r="Q82" s="369" t="str">
        <f>CONCATENATE($A$83,$D$82)</f>
        <v>20202021</v>
      </c>
      <c r="R82" s="370"/>
    </row>
    <row r="83" spans="1:16" ht="14.25" thickBot="1" thickTop="1">
      <c r="A83" s="306">
        <v>2020</v>
      </c>
      <c r="B83" s="314" t="str">
        <f>IF($A$83&lt;2000,"",IF($Q$82&lt;&gt;"",VLOOKUP($Q$82,TEXTOS!$B$395:$P$724,2,FALSE),""))</f>
        <v>Como não houve ato regulatório publicado em 2020, logo não há estudantes irregulares ingressantes e/ou concluintes em 2020. Até que seja divulgado texto específico para essa situação, colocar no HE a menção abaixo:</v>
      </c>
      <c r="C83" s="314"/>
      <c r="D83" s="314"/>
      <c r="E83" s="314"/>
      <c r="F83" s="314"/>
      <c r="G83" s="314"/>
      <c r="H83" s="314"/>
      <c r="I83" s="314"/>
      <c r="J83" s="314"/>
      <c r="K83" s="314"/>
      <c r="L83" s="314"/>
      <c r="M83" s="314"/>
      <c r="N83" s="314"/>
      <c r="O83" s="314"/>
      <c r="P83" s="314"/>
    </row>
    <row r="84" spans="1:16" ht="14.25" thickBot="1" thickTop="1">
      <c r="A84" s="306"/>
      <c r="B84" s="314"/>
      <c r="C84" s="314"/>
      <c r="D84" s="314"/>
      <c r="E84" s="314"/>
      <c r="F84" s="314"/>
      <c r="G84" s="314"/>
      <c r="H84" s="314"/>
      <c r="I84" s="314"/>
      <c r="J84" s="314"/>
      <c r="K84" s="314"/>
      <c r="L84" s="314"/>
      <c r="M84" s="314"/>
      <c r="N84" s="314"/>
      <c r="O84" s="314"/>
      <c r="P84" s="314"/>
    </row>
    <row r="85" spans="1:16" ht="14.25" thickBot="1" thickTop="1">
      <c r="A85" s="306"/>
      <c r="B85" s="314">
        <f>IF($A$83="","",IF($A$83=1,"",IF($A$83&lt;2000,VLOOKUP($A$83,TEXTOS!$B$729:$P$741,2,FALSE),"")))</f>
      </c>
      <c r="C85" s="314"/>
      <c r="D85" s="314"/>
      <c r="E85" s="314"/>
      <c r="F85" s="314"/>
      <c r="G85" s="314"/>
      <c r="H85" s="314"/>
      <c r="I85" s="314"/>
      <c r="J85" s="314"/>
      <c r="K85" s="314"/>
      <c r="L85" s="314"/>
      <c r="M85" s="314"/>
      <c r="N85" s="314"/>
      <c r="O85" s="314"/>
      <c r="P85" s="314"/>
    </row>
    <row r="86" spans="1:16" ht="30.75" customHeight="1" thickBot="1" thickTop="1">
      <c r="A86" s="306"/>
      <c r="B86" s="314"/>
      <c r="C86" s="314"/>
      <c r="D86" s="314"/>
      <c r="E86" s="314"/>
      <c r="F86" s="314"/>
      <c r="G86" s="314"/>
      <c r="H86" s="314"/>
      <c r="I86" s="314"/>
      <c r="J86" s="314"/>
      <c r="K86" s="314"/>
      <c r="L86" s="314"/>
      <c r="M86" s="314"/>
      <c r="N86" s="314"/>
      <c r="O86" s="314"/>
      <c r="P86" s="314"/>
    </row>
    <row r="87" spans="1:16" ht="14.25" thickBot="1" thickTop="1">
      <c r="A87" s="306"/>
      <c r="B87" s="308">
        <f>IF($A$83="","",IF($A$83=1,"",IF($A$83&lt;2000,VLOOKUP($A$83,TEXTOS!$Q$662:$AE$736,2,FALSE),"")))</f>
      </c>
      <c r="C87" s="309"/>
      <c r="D87" s="309"/>
      <c r="E87" s="309"/>
      <c r="F87" s="309"/>
      <c r="G87" s="309"/>
      <c r="H87" s="309"/>
      <c r="I87" s="309"/>
      <c r="J87" s="309"/>
      <c r="K87" s="309"/>
      <c r="L87" s="309"/>
      <c r="M87" s="309"/>
      <c r="N87" s="309"/>
      <c r="O87" s="309"/>
      <c r="P87" s="310"/>
    </row>
    <row r="88" spans="1:16" ht="33.75" customHeight="1" thickBot="1" thickTop="1">
      <c r="A88" s="306"/>
      <c r="B88" s="311"/>
      <c r="C88" s="312"/>
      <c r="D88" s="312"/>
      <c r="E88" s="312"/>
      <c r="F88" s="312"/>
      <c r="G88" s="312"/>
      <c r="H88" s="312"/>
      <c r="I88" s="312"/>
      <c r="J88" s="312"/>
      <c r="K88" s="312"/>
      <c r="L88" s="312"/>
      <c r="M88" s="312"/>
      <c r="N88" s="312"/>
      <c r="O88" s="312"/>
      <c r="P88" s="313"/>
    </row>
    <row r="89" spans="1:16" ht="14.25" thickBot="1" thickTop="1">
      <c r="A89" s="306"/>
      <c r="B89" s="314" t="str">
        <f>IF($A$83&lt;2000,"",IF($Q$82&lt;&gt;"",VLOOKUP($Q$82,TEXTOS!$R$385:$AF$724,2,FALSE),""))</f>
        <v>Portaria MEC 494/2021, Art. 15. Fica revogada a Portaria MEC nº 14, de 3 de janeiro de 2020.
Parágrafo único. Os estudantes considerados habilitados ao Enade 2020 pela Portaria Normativa MEC nº 14, de 2020, e não habilitados ao Enade 2021 estão em situação regular junto ao Enade, devendo constar em seus históricos escolares: "Estudante regular no Enade 2020 nos termos do art. 58, da Portaria MEC nº 840, de 2018".
</v>
      </c>
      <c r="C89" s="314"/>
      <c r="D89" s="314"/>
      <c r="E89" s="314"/>
      <c r="F89" s="314"/>
      <c r="G89" s="314"/>
      <c r="H89" s="314"/>
      <c r="I89" s="314"/>
      <c r="J89" s="314"/>
      <c r="K89" s="314"/>
      <c r="L89" s="314"/>
      <c r="M89" s="314"/>
      <c r="N89" s="314"/>
      <c r="O89" s="314"/>
      <c r="P89" s="314"/>
    </row>
    <row r="90" spans="1:16" ht="14.25" thickBot="1" thickTop="1">
      <c r="A90" s="306"/>
      <c r="B90" s="314"/>
      <c r="C90" s="314"/>
      <c r="D90" s="314"/>
      <c r="E90" s="314"/>
      <c r="F90" s="314"/>
      <c r="G90" s="314"/>
      <c r="H90" s="314"/>
      <c r="I90" s="314"/>
      <c r="J90" s="314"/>
      <c r="K90" s="314"/>
      <c r="L90" s="314"/>
      <c r="M90" s="314"/>
      <c r="N90" s="314"/>
      <c r="O90" s="314"/>
      <c r="P90" s="314"/>
    </row>
    <row r="91" spans="1:16" ht="14.25" thickBot="1" thickTop="1">
      <c r="A91" s="306"/>
      <c r="B91" s="314"/>
      <c r="C91" s="314"/>
      <c r="D91" s="314"/>
      <c r="E91" s="314"/>
      <c r="F91" s="314"/>
      <c r="G91" s="314"/>
      <c r="H91" s="314"/>
      <c r="I91" s="314"/>
      <c r="J91" s="314"/>
      <c r="K91" s="314"/>
      <c r="L91" s="314"/>
      <c r="M91" s="314"/>
      <c r="N91" s="314"/>
      <c r="O91" s="314"/>
      <c r="P91" s="314"/>
    </row>
    <row r="92" spans="1:16" ht="14.25" thickBot="1" thickTop="1">
      <c r="A92" s="307"/>
      <c r="B92" s="315"/>
      <c r="C92" s="315"/>
      <c r="D92" s="315"/>
      <c r="E92" s="315"/>
      <c r="F92" s="315"/>
      <c r="G92" s="315"/>
      <c r="H92" s="315"/>
      <c r="I92" s="315"/>
      <c r="J92" s="315"/>
      <c r="K92" s="315"/>
      <c r="L92" s="315"/>
      <c r="M92" s="315"/>
      <c r="N92" s="315"/>
      <c r="O92" s="315"/>
      <c r="P92" s="315"/>
    </row>
    <row r="93" spans="1:17" ht="12.75" customHeight="1" thickBot="1" thickTop="1">
      <c r="A93" s="352" t="str">
        <f>TEXTOS!C390</f>
        <v>Até 2010, os estudantes irregulares no ENADE poderiam regularizar sua situação participando do exame em qualquer ano posterior. A partir de 2011, a participação deixou de ser exigida, bastando a inscrição para torná-los regulares e habilitados a colar grau. </v>
      </c>
      <c r="B93" s="352"/>
      <c r="C93" s="352"/>
      <c r="D93" s="352"/>
      <c r="E93" s="352"/>
      <c r="F93" s="352"/>
      <c r="G93" s="352"/>
      <c r="H93" s="352"/>
      <c r="I93" s="352"/>
      <c r="J93" s="352"/>
      <c r="K93" s="352"/>
      <c r="L93" s="352"/>
      <c r="M93" s="352"/>
      <c r="N93" s="352"/>
      <c r="O93" s="352"/>
      <c r="P93" s="352"/>
      <c r="Q93" s="149"/>
    </row>
    <row r="94" spans="1:17" ht="14.25" thickBot="1" thickTop="1">
      <c r="A94" s="352"/>
      <c r="B94" s="352"/>
      <c r="C94" s="352"/>
      <c r="D94" s="352"/>
      <c r="E94" s="352"/>
      <c r="F94" s="352"/>
      <c r="G94" s="352"/>
      <c r="H94" s="352"/>
      <c r="I94" s="352"/>
      <c r="J94" s="352"/>
      <c r="K94" s="352"/>
      <c r="L94" s="352"/>
      <c r="M94" s="352"/>
      <c r="N94" s="352"/>
      <c r="O94" s="352"/>
      <c r="P94" s="352"/>
      <c r="Q94" s="149"/>
    </row>
    <row r="95" spans="1:17" ht="9.75" customHeight="1" thickBot="1" thickTop="1">
      <c r="A95" s="151"/>
      <c r="B95" s="151"/>
      <c r="C95" s="151"/>
      <c r="D95" s="151"/>
      <c r="E95" s="151"/>
      <c r="F95" s="151"/>
      <c r="G95" s="151"/>
      <c r="H95" s="151"/>
      <c r="I95" s="151"/>
      <c r="J95" s="151"/>
      <c r="K95" s="151"/>
      <c r="L95" s="151"/>
      <c r="M95" s="151"/>
      <c r="N95" s="151"/>
      <c r="O95" s="151"/>
      <c r="P95" s="151"/>
      <c r="Q95" s="149"/>
    </row>
    <row r="96" spans="1:17" ht="14.25" hidden="1" thickBot="1" thickTop="1">
      <c r="A96" s="151"/>
      <c r="B96" s="151"/>
      <c r="C96" s="151"/>
      <c r="D96" s="151"/>
      <c r="E96" s="151"/>
      <c r="F96" s="151"/>
      <c r="G96" s="151"/>
      <c r="H96" s="151"/>
      <c r="I96" s="151"/>
      <c r="J96" s="151"/>
      <c r="K96" s="151"/>
      <c r="L96" s="151"/>
      <c r="M96" s="151"/>
      <c r="N96" s="151"/>
      <c r="O96" s="151"/>
      <c r="P96" s="151"/>
      <c r="Q96" s="149"/>
    </row>
    <row r="97" spans="1:17" ht="14.25" thickBot="1" thickTop="1">
      <c r="A97" s="352" t="str">
        <f>TEXTOS!C392</f>
        <v>A partir de 2018, ingressantes e concluintes irregulares no Enade de anos anteriores, por ausência de inscrição em decorrência de omissão da IES, terão sua situação regularizada por Declaração de Responsabilidade da IES. Imediatamente após a regularização, o nome do(a) interessado(a) figurará no Relatório do Inep do ano que o(a) mesmo(a) esteve irregular.</v>
      </c>
      <c r="B97" s="352"/>
      <c r="C97" s="352"/>
      <c r="D97" s="352"/>
      <c r="E97" s="352"/>
      <c r="F97" s="352"/>
      <c r="G97" s="352"/>
      <c r="H97" s="352"/>
      <c r="I97" s="352"/>
      <c r="J97" s="352"/>
      <c r="K97" s="352"/>
      <c r="L97" s="352"/>
      <c r="M97" s="352"/>
      <c r="N97" s="352"/>
      <c r="O97" s="352"/>
      <c r="P97" s="352"/>
      <c r="Q97" s="149"/>
    </row>
    <row r="98" spans="1:17" ht="27" customHeight="1" thickBot="1" thickTop="1">
      <c r="A98" s="352"/>
      <c r="B98" s="352"/>
      <c r="C98" s="352"/>
      <c r="D98" s="352"/>
      <c r="E98" s="352"/>
      <c r="F98" s="352"/>
      <c r="G98" s="352"/>
      <c r="H98" s="352"/>
      <c r="I98" s="352"/>
      <c r="J98" s="352"/>
      <c r="K98" s="352"/>
      <c r="L98" s="352"/>
      <c r="M98" s="352"/>
      <c r="N98" s="352"/>
      <c r="O98" s="352"/>
      <c r="P98" s="352"/>
      <c r="Q98" s="149"/>
    </row>
    <row r="99" spans="1:17" ht="8.25" customHeight="1" thickBot="1" thickTop="1">
      <c r="A99" s="151"/>
      <c r="B99" s="151"/>
      <c r="C99" s="151"/>
      <c r="D99" s="151"/>
      <c r="E99" s="151"/>
      <c r="F99" s="151"/>
      <c r="G99" s="151"/>
      <c r="H99" s="151"/>
      <c r="I99" s="151"/>
      <c r="J99" s="151"/>
      <c r="K99" s="151"/>
      <c r="L99" s="151"/>
      <c r="M99" s="151"/>
      <c r="N99" s="151"/>
      <c r="O99" s="151"/>
      <c r="P99" s="151"/>
      <c r="Q99" s="149"/>
    </row>
    <row r="100" spans="1:17" ht="27" customHeight="1" hidden="1" thickBot="1" thickTop="1">
      <c r="A100" s="151"/>
      <c r="B100" s="151"/>
      <c r="C100" s="151"/>
      <c r="D100" s="151"/>
      <c r="E100" s="151"/>
      <c r="F100" s="151"/>
      <c r="G100" s="151"/>
      <c r="H100" s="151"/>
      <c r="I100" s="151"/>
      <c r="J100" s="151"/>
      <c r="K100" s="151"/>
      <c r="L100" s="151"/>
      <c r="M100" s="151"/>
      <c r="N100" s="151"/>
      <c r="O100" s="151"/>
      <c r="P100" s="151"/>
      <c r="Q100" s="149"/>
    </row>
    <row r="101" spans="1:17" ht="12.75" customHeight="1" thickBot="1" thickTop="1">
      <c r="A101" s="352" t="str">
        <f>TEXTOS!$C$387</f>
        <v>Para regularização da situação do estudante junto ao ENADE, como ingressante e/ou concluinte, a inscrição deverá ser efetuada na "condição de irregular", admitida apenas uma entrada por edição.</v>
      </c>
      <c r="B101" s="352"/>
      <c r="C101" s="352"/>
      <c r="D101" s="352"/>
      <c r="E101" s="352"/>
      <c r="F101" s="352"/>
      <c r="G101" s="352"/>
      <c r="H101" s="352"/>
      <c r="I101" s="352"/>
      <c r="J101" s="352"/>
      <c r="K101" s="352"/>
      <c r="L101" s="352"/>
      <c r="M101" s="352"/>
      <c r="N101" s="352"/>
      <c r="O101" s="352"/>
      <c r="P101" s="352"/>
      <c r="Q101" s="149"/>
    </row>
    <row r="102" spans="1:17" ht="12.75" customHeight="1" thickBot="1" thickTop="1">
      <c r="A102" s="352"/>
      <c r="B102" s="352"/>
      <c r="C102" s="352"/>
      <c r="D102" s="352"/>
      <c r="E102" s="352"/>
      <c r="F102" s="352"/>
      <c r="G102" s="352"/>
      <c r="H102" s="352"/>
      <c r="I102" s="352"/>
      <c r="J102" s="352"/>
      <c r="K102" s="352"/>
      <c r="L102" s="352"/>
      <c r="M102" s="352"/>
      <c r="N102" s="352"/>
      <c r="O102" s="352"/>
      <c r="P102" s="352"/>
      <c r="Q102" s="149"/>
    </row>
    <row r="103" spans="1:16" ht="4.5" customHeight="1" thickBot="1" thickTop="1">
      <c r="A103" s="150"/>
      <c r="B103" s="150"/>
      <c r="C103" s="150"/>
      <c r="D103" s="150"/>
      <c r="E103" s="150"/>
      <c r="F103" s="150"/>
      <c r="G103" s="150"/>
      <c r="H103" s="150"/>
      <c r="I103" s="150"/>
      <c r="J103" s="150"/>
      <c r="K103" s="150"/>
      <c r="L103" s="150"/>
      <c r="M103" s="150"/>
      <c r="N103" s="150"/>
      <c r="O103" s="150"/>
      <c r="P103" s="150"/>
    </row>
    <row r="104" spans="1:4" ht="12.75" customHeight="1" thickBot="1" thickTop="1">
      <c r="A104" s="20" t="str">
        <f>E17</f>
        <v>VI</v>
      </c>
      <c r="B104" s="350" t="str">
        <f>$F$17</f>
        <v>INFORMAÇÕES IMPORTANTES</v>
      </c>
      <c r="C104" s="350"/>
      <c r="D104" s="350"/>
    </row>
    <row r="105" spans="1:14" ht="12.75" customHeight="1" thickBot="1" thickTop="1">
      <c r="A105" s="20">
        <v>1</v>
      </c>
      <c r="B105" s="297" t="str">
        <f>TEXTOS!$C$740</f>
        <v>SANÇÕES</v>
      </c>
      <c r="C105" s="297"/>
      <c r="D105" s="297"/>
      <c r="E105" s="20">
        <v>2</v>
      </c>
      <c r="F105" s="294" t="str">
        <f>TEXTOS!$C$746</f>
        <v>LIMITE PARA DISPENSA: RAZÃO PESSOAL E ATO DA INSTITUIÇÃO DE ENSINO</v>
      </c>
      <c r="G105" s="294"/>
      <c r="H105" s="294"/>
      <c r="I105" s="294"/>
      <c r="J105" s="294"/>
      <c r="K105" s="294"/>
      <c r="L105" s="294"/>
      <c r="M105" s="46"/>
      <c r="N105" s="47"/>
    </row>
    <row r="106" spans="1:14" ht="12.75" customHeight="1" thickBot="1" thickTop="1">
      <c r="A106" s="20">
        <v>3</v>
      </c>
      <c r="B106" s="294" t="str">
        <f>TEXTOS!$C$752</f>
        <v>AUSÊNCIA DE INFORMAÇÃO DO ENADE NO HE</v>
      </c>
      <c r="C106" s="294"/>
      <c r="D106" s="294"/>
      <c r="E106" s="294"/>
      <c r="F106" s="20">
        <v>4</v>
      </c>
      <c r="G106" s="297" t="str">
        <f>TEXTOS!$C$758</f>
        <v>CONCEITO PRELIMINAR DE CURSO - CPC</v>
      </c>
      <c r="H106" s="297"/>
      <c r="I106" s="297"/>
      <c r="J106" s="297"/>
      <c r="K106" s="297"/>
      <c r="L106" s="297"/>
      <c r="M106" s="48"/>
      <c r="N106" s="47"/>
    </row>
    <row r="107" spans="1:14" ht="12.75" customHeight="1" thickBot="1" thickTop="1">
      <c r="A107" s="20">
        <v>5</v>
      </c>
      <c r="B107" s="297" t="str">
        <f>TEXTOS!$C$764</f>
        <v>CALENDÁRIO DO ENADE</v>
      </c>
      <c r="C107" s="297"/>
      <c r="D107" s="297"/>
      <c r="E107" s="297"/>
      <c r="F107" s="20">
        <v>6</v>
      </c>
      <c r="G107" s="297" t="str">
        <f>TEXTOS!$C$770</f>
        <v>GRUPOS DOS CURSOS CONFORME CICLO DO SINAES</v>
      </c>
      <c r="H107" s="297"/>
      <c r="I107" s="297"/>
      <c r="J107" s="297"/>
      <c r="K107" s="297"/>
      <c r="L107" s="297"/>
      <c r="M107" s="48"/>
      <c r="N107" s="47"/>
    </row>
    <row r="108" spans="1:16" ht="12.75" customHeight="1" thickBot="1" thickTop="1">
      <c r="A108" s="318">
        <v>5</v>
      </c>
      <c r="B108" s="353" t="str">
        <f>IF($A$108="","",IF($A$108&lt;&gt;"",VLOOKUP($A$108,TEXTOS!$B$741:$P$775,2,FALSE),""))</f>
        <v>Conforme Artigo 33-E, da Portaria Normativa nº 40, de 12/12/2007, republicada no DOU em 29/12/2010: "O ENADE será realizado todos os anos, aplicando-se trienalmente a cada curso, de modo a abranger, com a maior amplitude possível, as formações objeto das Diretrizes Curriculares Nacionais, da legislação de regulamentação do exercício profissional e do Catálogo de Cursos Superiores de Tecnologia."</v>
      </c>
      <c r="C108" s="353"/>
      <c r="D108" s="353"/>
      <c r="E108" s="353"/>
      <c r="F108" s="353"/>
      <c r="G108" s="353"/>
      <c r="H108" s="353"/>
      <c r="I108" s="353"/>
      <c r="J108" s="353"/>
      <c r="K108" s="353"/>
      <c r="L108" s="353"/>
      <c r="M108" s="353"/>
      <c r="N108" s="353"/>
      <c r="O108" s="353"/>
      <c r="P108" s="353"/>
    </row>
    <row r="109" spans="1:16" ht="12.75" customHeight="1" thickBot="1" thickTop="1">
      <c r="A109" s="318"/>
      <c r="B109" s="353"/>
      <c r="C109" s="353"/>
      <c r="D109" s="353"/>
      <c r="E109" s="353"/>
      <c r="F109" s="353"/>
      <c r="G109" s="353"/>
      <c r="H109" s="353"/>
      <c r="I109" s="353"/>
      <c r="J109" s="353"/>
      <c r="K109" s="353"/>
      <c r="L109" s="353"/>
      <c r="M109" s="353"/>
      <c r="N109" s="353"/>
      <c r="O109" s="353"/>
      <c r="P109" s="353"/>
    </row>
    <row r="110" spans="1:16" ht="12.75" customHeight="1" thickBot="1" thickTop="1">
      <c r="A110" s="318"/>
      <c r="B110" s="353"/>
      <c r="C110" s="353"/>
      <c r="D110" s="353"/>
      <c r="E110" s="353"/>
      <c r="F110" s="353"/>
      <c r="G110" s="353"/>
      <c r="H110" s="353"/>
      <c r="I110" s="353"/>
      <c r="J110" s="353"/>
      <c r="K110" s="353"/>
      <c r="L110" s="353"/>
      <c r="M110" s="353"/>
      <c r="N110" s="353"/>
      <c r="O110" s="353"/>
      <c r="P110" s="353"/>
    </row>
    <row r="111" spans="1:16" ht="12.75" customHeight="1" thickBot="1" thickTop="1">
      <c r="A111" s="318"/>
      <c r="B111" s="353"/>
      <c r="C111" s="353"/>
      <c r="D111" s="353"/>
      <c r="E111" s="353"/>
      <c r="F111" s="353"/>
      <c r="G111" s="353"/>
      <c r="H111" s="353"/>
      <c r="I111" s="353"/>
      <c r="J111" s="353"/>
      <c r="K111" s="353"/>
      <c r="L111" s="353"/>
      <c r="M111" s="353"/>
      <c r="N111" s="353"/>
      <c r="O111" s="353"/>
      <c r="P111" s="353"/>
    </row>
    <row r="112" spans="1:16" ht="12.75" customHeight="1" thickBot="1" thickTop="1">
      <c r="A112" s="318"/>
      <c r="B112" s="353"/>
      <c r="C112" s="353"/>
      <c r="D112" s="353"/>
      <c r="E112" s="353"/>
      <c r="F112" s="353"/>
      <c r="G112" s="353"/>
      <c r="H112" s="353"/>
      <c r="I112" s="353"/>
      <c r="J112" s="353"/>
      <c r="K112" s="353"/>
      <c r="L112" s="353"/>
      <c r="M112" s="353"/>
      <c r="N112" s="353"/>
      <c r="O112" s="353"/>
      <c r="P112" s="353"/>
    </row>
    <row r="113" spans="1:16" ht="12.75" customHeight="1" thickBot="1" thickTop="1">
      <c r="A113" s="318"/>
      <c r="B113" s="353"/>
      <c r="C113" s="353"/>
      <c r="D113" s="353"/>
      <c r="E113" s="353"/>
      <c r="F113" s="353"/>
      <c r="G113" s="353"/>
      <c r="H113" s="353"/>
      <c r="I113" s="353"/>
      <c r="J113" s="353"/>
      <c r="K113" s="353"/>
      <c r="L113" s="353"/>
      <c r="M113" s="353"/>
      <c r="N113" s="353"/>
      <c r="O113" s="353"/>
      <c r="P113" s="353"/>
    </row>
    <row r="114" spans="1:16" ht="12.75" customHeight="1" thickBot="1" thickTop="1">
      <c r="A114" s="318"/>
      <c r="B114" s="353"/>
      <c r="C114" s="353"/>
      <c r="D114" s="353"/>
      <c r="E114" s="353"/>
      <c r="F114" s="353"/>
      <c r="G114" s="353"/>
      <c r="H114" s="353"/>
      <c r="I114" s="353"/>
      <c r="J114" s="353"/>
      <c r="K114" s="353"/>
      <c r="L114" s="353"/>
      <c r="M114" s="353"/>
      <c r="N114" s="353"/>
      <c r="O114" s="353"/>
      <c r="P114" s="353"/>
    </row>
    <row r="115" spans="1:16" ht="26.25" customHeight="1" thickBot="1" thickTop="1">
      <c r="A115" s="318"/>
      <c r="B115" s="353" t="str">
        <f>IF($A$108="","",IF($A$108&lt;&gt;"",VLOOKUP($A$108,TEXTOS!$Q$740:$AE$775,2,FALSE),""))</f>
        <v>"§1º O calendário para as áreas observará as seguintes referências: a) Ano I- saúde, ciências agrárias e áreas afins; b) Ano II- ciências exatas licenciaturas e áreas afins; c) Ano III- ciências sociais aplicadas, ciências humanas e áreas afins." "§2º O calendário para os eixos tecnológicos observará as seguintes referências: a) Ano I- Ambiente e Saúde, Produção Alimentícia, Recursos Naturais, Militar e Segurança; b) Ano II- Controle e Processos Industriais, Informação e Comunicação, Infra-estrutura, Produção Industrial; c) Ano III- Gestão e Negócios, Apoio Escolar, Hospitalidade e Lazer, Produção Cultural e Design." O calendário anual poderá ser complementado ou alterado nos termos do art. 6º, V, da Lei nº 10.861/2004, por decisão da CONAES.</v>
      </c>
      <c r="C115" s="353"/>
      <c r="D115" s="353"/>
      <c r="E115" s="353"/>
      <c r="F115" s="353"/>
      <c r="G115" s="353"/>
      <c r="H115" s="353"/>
      <c r="I115" s="353"/>
      <c r="J115" s="353"/>
      <c r="K115" s="353"/>
      <c r="L115" s="353"/>
      <c r="M115" s="353"/>
      <c r="N115" s="353"/>
      <c r="O115" s="353"/>
      <c r="P115" s="353"/>
    </row>
    <row r="116" spans="1:16" ht="26.25" customHeight="1" thickBot="1" thickTop="1">
      <c r="A116" s="318"/>
      <c r="B116" s="353"/>
      <c r="C116" s="353"/>
      <c r="D116" s="353"/>
      <c r="E116" s="353"/>
      <c r="F116" s="353"/>
      <c r="G116" s="353"/>
      <c r="H116" s="353"/>
      <c r="I116" s="353"/>
      <c r="J116" s="353"/>
      <c r="K116" s="353"/>
      <c r="L116" s="353"/>
      <c r="M116" s="353"/>
      <c r="N116" s="353"/>
      <c r="O116" s="353"/>
      <c r="P116" s="353"/>
    </row>
    <row r="117" spans="1:16" ht="26.25" customHeight="1" thickBot="1" thickTop="1">
      <c r="A117" s="318"/>
      <c r="B117" s="353"/>
      <c r="C117" s="353"/>
      <c r="D117" s="353"/>
      <c r="E117" s="353"/>
      <c r="F117" s="353"/>
      <c r="G117" s="353"/>
      <c r="H117" s="353"/>
      <c r="I117" s="353"/>
      <c r="J117" s="353"/>
      <c r="K117" s="353"/>
      <c r="L117" s="353"/>
      <c r="M117" s="353"/>
      <c r="N117" s="353"/>
      <c r="O117" s="353"/>
      <c r="P117" s="353"/>
    </row>
    <row r="118" spans="1:16" ht="26.25" customHeight="1" thickBot="1" thickTop="1">
      <c r="A118" s="318"/>
      <c r="B118" s="353"/>
      <c r="C118" s="353"/>
      <c r="D118" s="353"/>
      <c r="E118" s="353"/>
      <c r="F118" s="353"/>
      <c r="G118" s="353"/>
      <c r="H118" s="353"/>
      <c r="I118" s="353"/>
      <c r="J118" s="353"/>
      <c r="K118" s="353"/>
      <c r="L118" s="353"/>
      <c r="M118" s="353"/>
      <c r="N118" s="353"/>
      <c r="O118" s="353"/>
      <c r="P118" s="353"/>
    </row>
    <row r="119" spans="1:16" ht="26.25" customHeight="1" thickBot="1" thickTop="1">
      <c r="A119" s="318"/>
      <c r="B119" s="353"/>
      <c r="C119" s="353"/>
      <c r="D119" s="353"/>
      <c r="E119" s="353"/>
      <c r="F119" s="353"/>
      <c r="G119" s="353"/>
      <c r="H119" s="353"/>
      <c r="I119" s="353"/>
      <c r="J119" s="353"/>
      <c r="K119" s="353"/>
      <c r="L119" s="353"/>
      <c r="M119" s="353"/>
      <c r="N119" s="353"/>
      <c r="O119" s="353"/>
      <c r="P119" s="353"/>
    </row>
    <row r="120" spans="1:16" ht="26.25" customHeight="1" thickBot="1" thickTop="1">
      <c r="A120" s="318"/>
      <c r="B120" s="353"/>
      <c r="C120" s="353"/>
      <c r="D120" s="353"/>
      <c r="E120" s="353"/>
      <c r="F120" s="353"/>
      <c r="G120" s="353"/>
      <c r="H120" s="353"/>
      <c r="I120" s="353"/>
      <c r="J120" s="353"/>
      <c r="K120" s="353"/>
      <c r="L120" s="353"/>
      <c r="M120" s="353"/>
      <c r="N120" s="353"/>
      <c r="O120" s="353"/>
      <c r="P120" s="353"/>
    </row>
    <row r="121" spans="1:16" ht="26.25" customHeight="1" thickBot="1" thickTop="1">
      <c r="A121" s="318"/>
      <c r="B121" s="353"/>
      <c r="C121" s="353"/>
      <c r="D121" s="353"/>
      <c r="E121" s="353"/>
      <c r="F121" s="353"/>
      <c r="G121" s="353"/>
      <c r="H121" s="353"/>
      <c r="I121" s="353"/>
      <c r="J121" s="353"/>
      <c r="K121" s="353"/>
      <c r="L121" s="353"/>
      <c r="M121" s="353"/>
      <c r="N121" s="353"/>
      <c r="O121" s="353"/>
      <c r="P121" s="353"/>
    </row>
    <row r="122" ht="4.5" customHeight="1" thickBot="1" thickTop="1"/>
    <row r="123" spans="1:4" ht="12.75" customHeight="1" thickBot="1" thickTop="1">
      <c r="A123" s="20" t="str">
        <f>I17</f>
        <v>VII</v>
      </c>
      <c r="B123" s="296" t="str">
        <f>$J$17</f>
        <v>LEGISLAÇÃO</v>
      </c>
      <c r="C123" s="296"/>
      <c r="D123" s="296"/>
    </row>
    <row r="124" spans="1:17" ht="12.75" customHeight="1" thickBot="1" thickTop="1">
      <c r="A124" s="316" t="str">
        <f>B123</f>
        <v>LEGISLAÇÃO</v>
      </c>
      <c r="B124" s="317" t="s">
        <v>192</v>
      </c>
      <c r="C124" s="317"/>
      <c r="D124" s="317"/>
      <c r="E124" s="317"/>
      <c r="F124" s="317"/>
      <c r="G124" s="317"/>
      <c r="H124" s="317"/>
      <c r="I124" s="317"/>
      <c r="J124" s="317"/>
      <c r="K124" s="317"/>
      <c r="L124" s="317"/>
      <c r="M124" s="317"/>
      <c r="N124" s="317"/>
      <c r="O124" s="317"/>
      <c r="P124" s="317"/>
      <c r="Q124" s="129"/>
    </row>
    <row r="125" spans="1:17" ht="12.75" customHeight="1" thickBot="1" thickTop="1">
      <c r="A125" s="316"/>
      <c r="B125" s="298" t="s">
        <v>443</v>
      </c>
      <c r="C125" s="298"/>
      <c r="D125" s="298"/>
      <c r="E125" s="298"/>
      <c r="F125" s="298"/>
      <c r="G125" s="298"/>
      <c r="H125" s="298"/>
      <c r="I125" s="298"/>
      <c r="J125" s="298"/>
      <c r="K125" s="298"/>
      <c r="L125" s="298"/>
      <c r="M125" s="298"/>
      <c r="N125" s="298"/>
      <c r="O125" s="298"/>
      <c r="P125" s="298"/>
      <c r="Q125" s="129"/>
    </row>
    <row r="126" spans="1:17" ht="12.75" customHeight="1" thickBot="1" thickTop="1">
      <c r="A126" s="316"/>
      <c r="B126" s="298" t="s">
        <v>442</v>
      </c>
      <c r="C126" s="298"/>
      <c r="D126" s="298"/>
      <c r="E126" s="298"/>
      <c r="F126" s="298"/>
      <c r="G126" s="298"/>
      <c r="H126" s="298"/>
      <c r="I126" s="298"/>
      <c r="J126" s="298"/>
      <c r="K126" s="298"/>
      <c r="L126" s="298"/>
      <c r="M126" s="298"/>
      <c r="N126" s="298"/>
      <c r="O126" s="298"/>
      <c r="P126" s="298"/>
      <c r="Q126" s="129"/>
    </row>
    <row r="127" spans="1:17" ht="12.75" customHeight="1" thickBot="1" thickTop="1">
      <c r="A127" s="316"/>
      <c r="B127" s="293" t="s">
        <v>191</v>
      </c>
      <c r="C127" s="293"/>
      <c r="D127" s="293"/>
      <c r="E127" s="293"/>
      <c r="F127" s="293"/>
      <c r="G127" s="293"/>
      <c r="H127" s="293"/>
      <c r="I127" s="293"/>
      <c r="J127" s="293"/>
      <c r="K127" s="293"/>
      <c r="L127" s="293"/>
      <c r="M127" s="293"/>
      <c r="N127" s="293"/>
      <c r="O127" s="293"/>
      <c r="P127" s="293"/>
      <c r="Q127" s="129"/>
    </row>
    <row r="128" spans="1:17" ht="12.75" customHeight="1" thickBot="1" thickTop="1">
      <c r="A128" s="316"/>
      <c r="B128" s="317" t="s">
        <v>193</v>
      </c>
      <c r="C128" s="317"/>
      <c r="D128" s="317"/>
      <c r="E128" s="317"/>
      <c r="F128" s="317"/>
      <c r="G128" s="317"/>
      <c r="H128" s="317"/>
      <c r="I128" s="317"/>
      <c r="J128" s="317"/>
      <c r="K128" s="317"/>
      <c r="L128" s="317"/>
      <c r="M128" s="317"/>
      <c r="N128" s="317"/>
      <c r="O128" s="317"/>
      <c r="P128" s="317"/>
      <c r="Q128" s="129"/>
    </row>
    <row r="129" spans="1:17" ht="12.75" customHeight="1" thickBot="1" thickTop="1">
      <c r="A129" s="316"/>
      <c r="B129" s="317" t="s">
        <v>440</v>
      </c>
      <c r="C129" s="317"/>
      <c r="D129" s="317"/>
      <c r="E129" s="317"/>
      <c r="F129" s="317"/>
      <c r="G129" s="317"/>
      <c r="H129" s="317"/>
      <c r="I129" s="317"/>
      <c r="J129" s="317"/>
      <c r="K129" s="317"/>
      <c r="L129" s="317"/>
      <c r="M129" s="317"/>
      <c r="N129" s="317"/>
      <c r="O129" s="317"/>
      <c r="P129" s="317"/>
      <c r="Q129" s="129"/>
    </row>
    <row r="130" spans="1:17" ht="12.75" customHeight="1" thickBot="1" thickTop="1">
      <c r="A130" s="316"/>
      <c r="B130" s="317" t="s">
        <v>441</v>
      </c>
      <c r="C130" s="317"/>
      <c r="D130" s="317"/>
      <c r="E130" s="317"/>
      <c r="F130" s="317"/>
      <c r="G130" s="317"/>
      <c r="H130" s="317"/>
      <c r="I130" s="317"/>
      <c r="J130" s="317"/>
      <c r="K130" s="317"/>
      <c r="L130" s="317"/>
      <c r="M130" s="317"/>
      <c r="N130" s="317"/>
      <c r="O130" s="317"/>
      <c r="P130" s="317"/>
      <c r="Q130" s="129"/>
    </row>
    <row r="131" ht="4.5" customHeight="1" thickBot="1" thickTop="1"/>
    <row r="132" spans="1:4" ht="12.75" customHeight="1" thickBot="1" thickTop="1">
      <c r="A132" s="20" t="str">
        <f>A18</f>
        <v>VIII</v>
      </c>
      <c r="B132" s="296" t="str">
        <f>$B$18</f>
        <v>CONTATOS</v>
      </c>
      <c r="C132" s="296"/>
      <c r="D132" s="296"/>
    </row>
    <row r="133" spans="1:14" ht="12.75" customHeight="1" thickBot="1" thickTop="1">
      <c r="A133" s="316" t="str">
        <f>B132</f>
        <v>CONTATOS</v>
      </c>
      <c r="B133" s="302" t="s">
        <v>198</v>
      </c>
      <c r="C133" s="303"/>
      <c r="D133" s="303"/>
      <c r="E133" s="304"/>
      <c r="F133" s="300" t="s">
        <v>200</v>
      </c>
      <c r="G133" s="300"/>
      <c r="H133" s="300"/>
      <c r="I133" s="300"/>
      <c r="J133" s="300"/>
      <c r="K133" s="49"/>
      <c r="L133" s="49"/>
      <c r="M133" s="49"/>
      <c r="N133" s="49"/>
    </row>
    <row r="134" spans="1:14" ht="12.75" customHeight="1" thickBot="1" thickTop="1">
      <c r="A134" s="316"/>
      <c r="B134" s="302" t="s">
        <v>197</v>
      </c>
      <c r="C134" s="303"/>
      <c r="D134" s="303"/>
      <c r="E134" s="304"/>
      <c r="F134" s="300" t="s">
        <v>397</v>
      </c>
      <c r="G134" s="300"/>
      <c r="H134" s="300"/>
      <c r="I134" s="300"/>
      <c r="J134" s="300"/>
      <c r="K134" s="49"/>
      <c r="L134" s="49"/>
      <c r="M134" s="49"/>
      <c r="N134" s="49"/>
    </row>
    <row r="135" spans="1:14" ht="12.75" customHeight="1" thickBot="1" thickTop="1">
      <c r="A135" s="316"/>
      <c r="B135" s="301" t="s">
        <v>402</v>
      </c>
      <c r="C135" s="301"/>
      <c r="D135" s="301"/>
      <c r="E135" s="301"/>
      <c r="F135" s="300" t="s">
        <v>397</v>
      </c>
      <c r="G135" s="300"/>
      <c r="H135" s="300"/>
      <c r="I135" s="300"/>
      <c r="J135" s="300"/>
      <c r="K135" s="49"/>
      <c r="L135" s="49"/>
      <c r="M135" s="49"/>
      <c r="N135" s="49"/>
    </row>
    <row r="136" spans="1:14" ht="12.75" customHeight="1" thickBot="1" thickTop="1">
      <c r="A136" s="316"/>
      <c r="B136" s="301" t="s">
        <v>403</v>
      </c>
      <c r="C136" s="301"/>
      <c r="D136" s="301"/>
      <c r="E136" s="301"/>
      <c r="F136" s="300" t="s">
        <v>397</v>
      </c>
      <c r="G136" s="300"/>
      <c r="H136" s="300"/>
      <c r="I136" s="300"/>
      <c r="J136" s="300"/>
      <c r="K136" s="49"/>
      <c r="L136" s="49"/>
      <c r="M136" s="49"/>
      <c r="N136" s="49"/>
    </row>
    <row r="137" spans="1:14" ht="12.75" customHeight="1" thickBot="1" thickTop="1">
      <c r="A137" s="316"/>
      <c r="B137" s="301" t="s">
        <v>470</v>
      </c>
      <c r="C137" s="301"/>
      <c r="D137" s="301"/>
      <c r="E137" s="301"/>
      <c r="F137" s="300" t="s">
        <v>471</v>
      </c>
      <c r="G137" s="300"/>
      <c r="H137" s="300"/>
      <c r="I137" s="300"/>
      <c r="J137" s="300"/>
      <c r="K137" s="49"/>
      <c r="L137" s="49"/>
      <c r="M137" s="49"/>
      <c r="N137" s="49"/>
    </row>
    <row r="138" spans="1:14" ht="12.75" customHeight="1" thickBot="1" thickTop="1">
      <c r="A138" s="316"/>
      <c r="B138" s="301" t="s">
        <v>472</v>
      </c>
      <c r="C138" s="301"/>
      <c r="D138" s="301"/>
      <c r="E138" s="301"/>
      <c r="F138" s="300" t="s">
        <v>397</v>
      </c>
      <c r="G138" s="300"/>
      <c r="H138" s="300"/>
      <c r="I138" s="300"/>
      <c r="J138" s="300"/>
      <c r="K138" s="49"/>
      <c r="L138" s="49"/>
      <c r="M138" s="49"/>
      <c r="N138" s="49"/>
    </row>
    <row r="139" spans="1:14" ht="12.75" customHeight="1" thickBot="1" thickTop="1">
      <c r="A139" s="316"/>
      <c r="B139" s="301" t="s">
        <v>589</v>
      </c>
      <c r="C139" s="301"/>
      <c r="D139" s="301"/>
      <c r="E139" s="301"/>
      <c r="F139" s="300" t="s">
        <v>397</v>
      </c>
      <c r="G139" s="300"/>
      <c r="H139" s="300"/>
      <c r="I139" s="300"/>
      <c r="J139" s="300"/>
      <c r="K139" s="49"/>
      <c r="L139" s="49"/>
      <c r="M139" s="49"/>
      <c r="N139" s="49"/>
    </row>
    <row r="140" spans="1:14" ht="12.75" customHeight="1" thickBot="1" thickTop="1">
      <c r="A140" s="316"/>
      <c r="B140" s="301" t="s">
        <v>199</v>
      </c>
      <c r="C140" s="301"/>
      <c r="D140" s="301"/>
      <c r="E140" s="301"/>
      <c r="F140" s="300" t="s">
        <v>396</v>
      </c>
      <c r="G140" s="300"/>
      <c r="H140" s="300"/>
      <c r="I140" s="300"/>
      <c r="J140" s="300"/>
      <c r="K140" s="49"/>
      <c r="L140" s="49"/>
      <c r="M140" s="49"/>
      <c r="N140" s="49"/>
    </row>
    <row r="141" spans="1:14" ht="9.75" customHeight="1" thickBot="1" thickTop="1">
      <c r="A141" s="316"/>
      <c r="B141" s="351" t="s">
        <v>547</v>
      </c>
      <c r="C141" s="351"/>
      <c r="D141" s="351"/>
      <c r="E141" s="351"/>
      <c r="F141" s="363" t="s">
        <v>437</v>
      </c>
      <c r="G141" s="364"/>
      <c r="H141" s="364"/>
      <c r="I141" s="364"/>
      <c r="J141" s="365"/>
      <c r="K141" s="49"/>
      <c r="L141" s="49"/>
      <c r="M141" s="49"/>
      <c r="N141" s="49"/>
    </row>
    <row r="142" spans="1:14" ht="9.75" customHeight="1" thickBot="1" thickTop="1">
      <c r="A142" s="316"/>
      <c r="B142" s="351"/>
      <c r="C142" s="351"/>
      <c r="D142" s="351"/>
      <c r="E142" s="351"/>
      <c r="F142" s="366"/>
      <c r="G142" s="367"/>
      <c r="H142" s="367"/>
      <c r="I142" s="367"/>
      <c r="J142" s="368"/>
      <c r="K142" s="50"/>
      <c r="L142" s="50"/>
      <c r="M142" s="50"/>
      <c r="N142" s="50"/>
    </row>
    <row r="143" ht="12.75" customHeight="1" hidden="1" thickBot="1" thickTop="1"/>
    <row r="144" ht="12.75" customHeight="1" hidden="1" thickBot="1" thickTop="1"/>
    <row r="145" ht="12.75" customHeight="1" hidden="1" thickBot="1" thickTop="1"/>
    <row r="146" ht="12.75" customHeight="1" hidden="1" thickBot="1" thickTop="1"/>
    <row r="147" ht="12.75" customHeight="1" hidden="1" thickBot="1" thickTop="1"/>
    <row r="148" ht="12.75" customHeight="1" hidden="1" thickBot="1" thickTop="1"/>
    <row r="149" ht="12.75" customHeight="1" hidden="1" thickBot="1" thickTop="1"/>
    <row r="150" ht="12.75" customHeight="1" hidden="1" thickBot="1" thickTop="1"/>
    <row r="151" ht="12.75" customHeight="1" hidden="1" thickBot="1" thickTop="1"/>
    <row r="152" ht="12.75" customHeight="1" hidden="1" thickBot="1" thickTop="1"/>
    <row r="153" ht="12.75" customHeight="1" hidden="1" thickBot="1" thickTop="1"/>
    <row r="154" ht="12.75" customHeight="1" hidden="1" thickBot="1" thickTop="1"/>
    <row r="155" ht="12.75" customHeight="1" hidden="1" thickBot="1" thickTop="1"/>
    <row r="156" ht="12.75" customHeight="1" hidden="1" thickBot="1" thickTop="1"/>
    <row r="157" ht="12.75" customHeight="1" hidden="1" thickBot="1" thickTop="1"/>
    <row r="158" ht="12.75" customHeight="1" hidden="1" thickBot="1" thickTop="1"/>
    <row r="159" ht="12.75" customHeight="1" hidden="1" thickBot="1" thickTop="1"/>
    <row r="160" ht="12.75" customHeight="1" hidden="1" thickBot="1" thickTop="1"/>
    <row r="161" ht="12.75" customHeight="1" hidden="1" thickBot="1" thickTop="1"/>
    <row r="162" ht="12.75" customHeight="1" hidden="1" thickBot="1" thickTop="1"/>
    <row r="163" ht="12.75" customHeight="1" hidden="1" thickBot="1" thickTop="1"/>
    <row r="164" ht="12.75" customHeight="1" hidden="1" thickBot="1" thickTop="1"/>
    <row r="165" ht="12.75" customHeight="1" hidden="1" thickBot="1" thickTop="1"/>
    <row r="166" ht="12.75" customHeight="1" hidden="1" thickBot="1" thickTop="1"/>
    <row r="167" ht="12.75" customHeight="1" hidden="1" thickBot="1" thickTop="1"/>
    <row r="168" ht="12.75" customHeight="1" hidden="1" thickBot="1" thickTop="1"/>
    <row r="169" ht="12.75" customHeight="1" hidden="1" thickBot="1" thickTop="1"/>
    <row r="170" ht="12.75" customHeight="1" hidden="1" thickBot="1" thickTop="1"/>
    <row r="171" ht="12.75" customHeight="1" hidden="1" thickBot="1" thickTop="1"/>
    <row r="172" ht="12.75" customHeight="1" hidden="1" thickBot="1" thickTop="1"/>
    <row r="173" ht="12.75" customHeight="1" hidden="1" thickBot="1" thickTop="1"/>
    <row r="174" ht="12.75" customHeight="1" hidden="1" thickBot="1" thickTop="1"/>
    <row r="175" ht="12.75" customHeight="1" hidden="1" thickBot="1" thickTop="1"/>
    <row r="176" ht="12.75" customHeight="1" hidden="1" thickBot="1" thickTop="1"/>
    <row r="177" ht="12.75" customHeight="1" hidden="1" thickBot="1" thickTop="1"/>
    <row r="178" ht="12.75" customHeight="1" hidden="1" thickBot="1" thickTop="1"/>
    <row r="179" ht="12.75" customHeight="1" hidden="1" thickBot="1" thickTop="1"/>
    <row r="180" ht="12.75" customHeight="1" hidden="1" thickBot="1" thickTop="1"/>
    <row r="181" ht="12.75" customHeight="1" hidden="1" thickBot="1" thickTop="1"/>
    <row r="182" ht="12.75" customHeight="1" hidden="1" thickBot="1" thickTop="1"/>
    <row r="183" ht="12.75" customHeight="1" hidden="1" thickBot="1" thickTop="1"/>
    <row r="184" ht="12.75" customHeight="1" hidden="1" thickBot="1" thickTop="1"/>
    <row r="185" ht="12.75" customHeight="1" hidden="1" thickBot="1" thickTop="1"/>
    <row r="186" ht="12.75" customHeight="1" hidden="1" thickBot="1" thickTop="1"/>
    <row r="187" ht="12.75" customHeight="1" hidden="1" thickBot="1" thickTop="1"/>
    <row r="188" ht="12.75" customHeight="1" hidden="1" thickBot="1" thickTop="1"/>
    <row r="189" ht="12.75" customHeight="1" hidden="1" thickBot="1" thickTop="1"/>
    <row r="190" ht="12.75" customHeight="1" hidden="1" thickBot="1" thickTop="1"/>
    <row r="191" ht="12.75" customHeight="1" hidden="1" thickBot="1" thickTop="1"/>
    <row r="192" ht="12.75" customHeight="1" hidden="1" thickBot="1" thickTop="1"/>
    <row r="193" ht="12.75" customHeight="1" hidden="1" thickBot="1" thickTop="1"/>
    <row r="194" ht="12.75" customHeight="1" hidden="1" thickBot="1" thickTop="1"/>
    <row r="195" ht="12.75" customHeight="1" hidden="1" thickBot="1" thickTop="1"/>
    <row r="196" ht="12.75" customHeight="1" hidden="1" thickBot="1" thickTop="1"/>
    <row r="197" ht="12.75" customHeight="1" hidden="1" thickBot="1" thickTop="1"/>
    <row r="198" ht="12.75" customHeight="1" hidden="1" thickBot="1" thickTop="1"/>
    <row r="199" ht="12.75" customHeight="1" hidden="1" thickBot="1" thickTop="1"/>
    <row r="200" ht="12.75" customHeight="1" hidden="1" thickBot="1" thickTop="1"/>
    <row r="201" ht="12.75" customHeight="1" hidden="1" thickBot="1" thickTop="1"/>
    <row r="202" ht="12.75" customHeight="1" hidden="1" thickBot="1" thickTop="1"/>
    <row r="203" ht="12.75" customHeight="1" hidden="1" thickBot="1" thickTop="1"/>
    <row r="204" ht="12.75" customHeight="1" hidden="1" thickBot="1" thickTop="1"/>
    <row r="205" ht="12.75" customHeight="1" hidden="1" thickBot="1" thickTop="1"/>
    <row r="206" ht="12.75" customHeight="1" hidden="1" thickBot="1" thickTop="1"/>
    <row r="207" ht="12.75" customHeight="1" hidden="1" thickBot="1" thickTop="1"/>
    <row r="208" ht="12.75" customHeight="1" hidden="1" thickBot="1" thickTop="1"/>
    <row r="209" ht="12.75" customHeight="1" hidden="1" thickBot="1" thickTop="1"/>
    <row r="210" ht="12.75" customHeight="1" hidden="1" thickBot="1" thickTop="1"/>
    <row r="211" ht="12.75" customHeight="1" hidden="1" thickBot="1" thickTop="1"/>
    <row r="212" ht="12.75" customHeight="1" hidden="1" thickBot="1" thickTop="1"/>
    <row r="213" ht="12.75" customHeight="1" hidden="1" thickBot="1" thickTop="1"/>
    <row r="214" ht="12.75" customHeight="1" hidden="1" thickBot="1" thickTop="1"/>
    <row r="215" ht="12.75" customHeight="1" hidden="1" thickBot="1" thickTop="1"/>
    <row r="216" ht="12.75" customHeight="1" hidden="1" thickBot="1" thickTop="1"/>
    <row r="217" ht="12.75" customHeight="1" hidden="1" thickBot="1" thickTop="1"/>
    <row r="218" ht="12.75" customHeight="1" hidden="1" thickBot="1" thickTop="1"/>
    <row r="219" ht="12.75" customHeight="1" hidden="1" thickBot="1" thickTop="1"/>
    <row r="220" ht="12.75" customHeight="1" hidden="1" thickBot="1" thickTop="1"/>
    <row r="221" ht="12.75" customHeight="1" hidden="1" thickBot="1" thickTop="1"/>
    <row r="222" ht="12.75" customHeight="1" hidden="1" thickBot="1" thickTop="1"/>
    <row r="223" ht="12.75" customHeight="1" hidden="1" thickBot="1" thickTop="1"/>
    <row r="224" ht="12.75" customHeight="1" hidden="1" thickBot="1" thickTop="1"/>
    <row r="225" ht="12.75" customHeight="1" hidden="1" thickBot="1" thickTop="1"/>
    <row r="226" ht="12.75" customHeight="1" hidden="1" thickBot="1" thickTop="1"/>
    <row r="227" ht="12.75" customHeight="1" hidden="1" thickBot="1" thickTop="1"/>
    <row r="228" ht="12.75" customHeight="1" hidden="1" thickBot="1" thickTop="1"/>
    <row r="229" ht="12.75" customHeight="1" hidden="1" thickBot="1" thickTop="1"/>
    <row r="230" ht="12.75" customHeight="1" hidden="1" thickBot="1" thickTop="1"/>
    <row r="231" ht="12.75" customHeight="1" hidden="1" thickBot="1" thickTop="1"/>
    <row r="232" ht="12.75" customHeight="1" hidden="1" thickBot="1" thickTop="1"/>
    <row r="233" ht="12.75" customHeight="1" hidden="1" thickBot="1" thickTop="1"/>
    <row r="234" ht="12.75" customHeight="1" hidden="1" thickBot="1" thickTop="1"/>
    <row r="235" ht="12.75" customHeight="1" hidden="1" thickBot="1" thickTop="1"/>
    <row r="236" ht="12.75" customHeight="1" hidden="1" thickBot="1" thickTop="1"/>
    <row r="237" ht="12.75" customHeight="1" hidden="1" thickBot="1" thickTop="1"/>
    <row r="238" ht="12.75" customHeight="1" hidden="1" thickBot="1" thickTop="1"/>
    <row r="239" ht="12.75" customHeight="1" hidden="1" thickBot="1" thickTop="1"/>
    <row r="240" ht="12.75" customHeight="1" hidden="1" thickBot="1" thickTop="1"/>
    <row r="241" ht="12.75" customHeight="1" hidden="1" thickBot="1" thickTop="1"/>
    <row r="242" ht="12.75" customHeight="1" hidden="1" thickBot="1" thickTop="1"/>
    <row r="243" ht="12.75" customHeight="1" hidden="1" thickBot="1" thickTop="1"/>
    <row r="244" ht="12.75" customHeight="1" hidden="1" thickBot="1" thickTop="1"/>
    <row r="245" ht="12.75" customHeight="1" hidden="1" thickBot="1" thickTop="1"/>
    <row r="246" ht="12.75" customHeight="1" hidden="1" thickBot="1" thickTop="1"/>
    <row r="247" ht="12.75" customHeight="1" hidden="1" thickBot="1" thickTop="1"/>
    <row r="248" ht="12.75" customHeight="1" hidden="1" thickBot="1" thickTop="1"/>
    <row r="249" ht="12.75" customHeight="1" hidden="1" thickBot="1" thickTop="1"/>
    <row r="250" ht="12.75" customHeight="1" hidden="1" thickBot="1" thickTop="1"/>
    <row r="251" ht="12.75" customHeight="1" hidden="1" thickBot="1" thickTop="1"/>
    <row r="252" ht="12.75" customHeight="1" hidden="1" thickBot="1" thickTop="1"/>
    <row r="253" ht="12.75" customHeight="1" hidden="1" thickBot="1" thickTop="1"/>
    <row r="254" ht="12.75" customHeight="1" hidden="1" thickBot="1" thickTop="1"/>
    <row r="255" ht="12.75" customHeight="1" hidden="1" thickBot="1" thickTop="1"/>
    <row r="256" ht="12.75" customHeight="1" hidden="1" thickBot="1" thickTop="1"/>
    <row r="257" ht="12.75" customHeight="1" hidden="1" thickBot="1" thickTop="1"/>
    <row r="258" ht="12.75" customHeight="1" hidden="1" thickBot="1" thickTop="1"/>
    <row r="259" ht="12.75" customHeight="1" hidden="1" thickTop="1"/>
    <row r="260" ht="12.75" customHeight="1" hidden="1"/>
    <row r="261" ht="12.75" customHeight="1" hidden="1" thickBot="1" thickTop="1"/>
    <row r="262" ht="12.75" customHeight="1" hidden="1" thickBot="1" thickTop="1"/>
    <row r="263" ht="12.75" customHeight="1" hidden="1" thickBot="1" thickTop="1"/>
    <row r="264" ht="12.75" customHeight="1" hidden="1" thickBot="1" thickTop="1"/>
    <row r="265" ht="12.75" customHeight="1" hidden="1" thickBot="1" thickTop="1"/>
    <row r="266" ht="12.75" customHeight="1" hidden="1" thickBot="1" thickTop="1"/>
    <row r="267" ht="12.75" customHeight="1" hidden="1" thickBot="1" thickTop="1"/>
    <row r="268" ht="12.75" customHeight="1" hidden="1" thickBot="1" thickTop="1"/>
    <row r="269" ht="12.75" customHeight="1" hidden="1" thickBot="1" thickTop="1"/>
    <row r="270" ht="12.75" customHeight="1" hidden="1" thickBot="1" thickTop="1"/>
    <row r="271" ht="12.75" customHeight="1" hidden="1" thickBot="1" thickTop="1"/>
    <row r="272" ht="12.75" customHeight="1" hidden="1" thickBot="1" thickTop="1"/>
    <row r="273" ht="12.75" customHeight="1" hidden="1" thickBot="1" thickTop="1"/>
    <row r="274" ht="12.75" customHeight="1" hidden="1" thickBot="1" thickTop="1"/>
    <row r="275" ht="12.75" customHeight="1" hidden="1" thickBot="1" thickTop="1"/>
    <row r="276" ht="12.75" customHeight="1" hidden="1" thickBot="1" thickTop="1"/>
    <row r="277" ht="12.75" customHeight="1" hidden="1" thickBot="1" thickTop="1"/>
    <row r="278" ht="12.75" customHeight="1" hidden="1" thickBot="1" thickTop="1"/>
  </sheetData>
  <sheetProtection password="C4F3" sheet="1"/>
  <mergeCells count="127">
    <mergeCell ref="F141:J142"/>
    <mergeCell ref="Q82:R82"/>
    <mergeCell ref="N16:P16"/>
    <mergeCell ref="B57:D57"/>
    <mergeCell ref="B58:P59"/>
    <mergeCell ref="B60:P62"/>
    <mergeCell ref="A97:P98"/>
    <mergeCell ref="F66:H66"/>
    <mergeCell ref="M42:P42"/>
    <mergeCell ref="N37:P41"/>
    <mergeCell ref="F65:G65"/>
    <mergeCell ref="F137:J137"/>
    <mergeCell ref="N65:P65"/>
    <mergeCell ref="N66:P66"/>
    <mergeCell ref="N67:P67"/>
    <mergeCell ref="N69:P69"/>
    <mergeCell ref="B108:P114"/>
    <mergeCell ref="J68:L68"/>
    <mergeCell ref="J69:L69"/>
    <mergeCell ref="B128:P128"/>
    <mergeCell ref="C1:L1"/>
    <mergeCell ref="C2:L2"/>
    <mergeCell ref="M43:M45"/>
    <mergeCell ref="A23:C23"/>
    <mergeCell ref="B37:B47"/>
    <mergeCell ref="E42:L47"/>
    <mergeCell ref="A21:C22"/>
    <mergeCell ref="B20:D20"/>
    <mergeCell ref="B16:D16"/>
    <mergeCell ref="J17:L17"/>
    <mergeCell ref="F69:H69"/>
    <mergeCell ref="M40:M41"/>
    <mergeCell ref="M46:M47"/>
    <mergeCell ref="F138:J138"/>
    <mergeCell ref="M1:P5"/>
    <mergeCell ref="A7:P7"/>
    <mergeCell ref="A9:P11"/>
    <mergeCell ref="A13:P13"/>
    <mergeCell ref="A15:P15"/>
    <mergeCell ref="B123:D123"/>
    <mergeCell ref="B104:D104"/>
    <mergeCell ref="B141:E142"/>
    <mergeCell ref="B134:E134"/>
    <mergeCell ref="A93:P94"/>
    <mergeCell ref="A108:A121"/>
    <mergeCell ref="A124:A130"/>
    <mergeCell ref="B136:E136"/>
    <mergeCell ref="G106:L106"/>
    <mergeCell ref="A101:P102"/>
    <mergeCell ref="B115:P121"/>
    <mergeCell ref="B129:P129"/>
    <mergeCell ref="J65:L65"/>
    <mergeCell ref="B105:D105"/>
    <mergeCell ref="B83:P84"/>
    <mergeCell ref="B70:P73"/>
    <mergeCell ref="B69:D69"/>
    <mergeCell ref="J66:L66"/>
    <mergeCell ref="B66:D66"/>
    <mergeCell ref="F105:L105"/>
    <mergeCell ref="F68:H68"/>
    <mergeCell ref="N68:P68"/>
    <mergeCell ref="A1:B5"/>
    <mergeCell ref="F35:H35"/>
    <mergeCell ref="B34:D34"/>
    <mergeCell ref="B17:D17"/>
    <mergeCell ref="C3:L3"/>
    <mergeCell ref="C4:L4"/>
    <mergeCell ref="C5:L5"/>
    <mergeCell ref="F16:H16"/>
    <mergeCell ref="J16:L16"/>
    <mergeCell ref="B18:D18"/>
    <mergeCell ref="I35:L35"/>
    <mergeCell ref="D21:P22"/>
    <mergeCell ref="A24:C27"/>
    <mergeCell ref="A29:C32"/>
    <mergeCell ref="F17:H17"/>
    <mergeCell ref="A28:C28"/>
    <mergeCell ref="B35:D35"/>
    <mergeCell ref="A36:A47"/>
    <mergeCell ref="M37:M39"/>
    <mergeCell ref="M36:P36"/>
    <mergeCell ref="B64:D64"/>
    <mergeCell ref="A52:C53"/>
    <mergeCell ref="F67:H67"/>
    <mergeCell ref="E36:L41"/>
    <mergeCell ref="N43:P47"/>
    <mergeCell ref="A48:P49"/>
    <mergeCell ref="B67:D67"/>
    <mergeCell ref="A133:A142"/>
    <mergeCell ref="B139:E139"/>
    <mergeCell ref="F139:J139"/>
    <mergeCell ref="B81:D81"/>
    <mergeCell ref="J67:L67"/>
    <mergeCell ref="B65:D65"/>
    <mergeCell ref="B124:P124"/>
    <mergeCell ref="B130:P130"/>
    <mergeCell ref="J82:L82"/>
    <mergeCell ref="B82:C82"/>
    <mergeCell ref="A70:A79"/>
    <mergeCell ref="A83:A92"/>
    <mergeCell ref="B87:P88"/>
    <mergeCell ref="B74:P75"/>
    <mergeCell ref="B76:P79"/>
    <mergeCell ref="N82:P82"/>
    <mergeCell ref="B85:P86"/>
    <mergeCell ref="B89:P92"/>
    <mergeCell ref="F82:H82"/>
    <mergeCell ref="F133:J133"/>
    <mergeCell ref="B135:E135"/>
    <mergeCell ref="B140:E140"/>
    <mergeCell ref="F134:J134"/>
    <mergeCell ref="F135:J135"/>
    <mergeCell ref="B133:E133"/>
    <mergeCell ref="B138:E138"/>
    <mergeCell ref="B137:E137"/>
    <mergeCell ref="F136:J136"/>
    <mergeCell ref="F140:J140"/>
    <mergeCell ref="B127:P127"/>
    <mergeCell ref="B106:E106"/>
    <mergeCell ref="C42:D47"/>
    <mergeCell ref="C36:D41"/>
    <mergeCell ref="B132:D132"/>
    <mergeCell ref="B107:E107"/>
    <mergeCell ref="G107:L107"/>
    <mergeCell ref="B125:P125"/>
    <mergeCell ref="B126:P126"/>
    <mergeCell ref="B68:D68"/>
  </mergeCells>
  <conditionalFormatting sqref="D28:R30">
    <cfRule type="cellIs" priority="121" dxfId="67" operator="greaterThan" stopIfTrue="1">
      <formula>0</formula>
    </cfRule>
    <cfRule type="cellIs" priority="122" dxfId="68" operator="equal" stopIfTrue="1">
      <formula>0</formula>
    </cfRule>
  </conditionalFormatting>
  <conditionalFormatting sqref="D28:R30">
    <cfRule type="expression" priority="118" dxfId="0" stopIfTrue="1">
      <formula>$A$31=""</formula>
    </cfRule>
  </conditionalFormatting>
  <conditionalFormatting sqref="D23:R25">
    <cfRule type="cellIs" priority="129" dxfId="68" operator="equal" stopIfTrue="1">
      <formula>0</formula>
    </cfRule>
    <cfRule type="expression" priority="130" dxfId="0" stopIfTrue="1">
      <formula>$A$26=""</formula>
    </cfRule>
    <cfRule type="cellIs" priority="131" dxfId="69" operator="greaterThan" stopIfTrue="1">
      <formula>0</formula>
    </cfRule>
  </conditionalFormatting>
  <conditionalFormatting sqref="A36:A47">
    <cfRule type="cellIs" priority="108" dxfId="70" operator="equal" stopIfTrue="1">
      <formula>2</formula>
    </cfRule>
    <cfRule type="cellIs" priority="112" dxfId="69" operator="equal" stopIfTrue="1">
      <formula>1</formula>
    </cfRule>
  </conditionalFormatting>
  <conditionalFormatting sqref="A26">
    <cfRule type="cellIs" priority="107" dxfId="69" operator="notEqual" stopIfTrue="1">
      <formula>0</formula>
    </cfRule>
  </conditionalFormatting>
  <conditionalFormatting sqref="A31">
    <cfRule type="cellIs" priority="106" dxfId="70" operator="notEqual" stopIfTrue="1">
      <formula>0</formula>
    </cfRule>
  </conditionalFormatting>
  <conditionalFormatting sqref="M37 M40 M43 M46">
    <cfRule type="expression" priority="103" dxfId="70" stopIfTrue="1">
      <formula>$A$36=2</formula>
    </cfRule>
    <cfRule type="expression" priority="105" dxfId="69" stopIfTrue="1">
      <formula>$A$36=1</formula>
    </cfRule>
  </conditionalFormatting>
  <conditionalFormatting sqref="B37">
    <cfRule type="expression" priority="84" dxfId="70" stopIfTrue="1">
      <formula>$A$36=2</formula>
    </cfRule>
  </conditionalFormatting>
  <conditionalFormatting sqref="B37:B47">
    <cfRule type="cellIs" priority="82" dxfId="71" operator="equal" stopIfTrue="1">
      <formula>0</formula>
    </cfRule>
    <cfRule type="expression" priority="83" dxfId="69" stopIfTrue="1">
      <formula>$A$36=1</formula>
    </cfRule>
  </conditionalFormatting>
  <conditionalFormatting sqref="D23:P23">
    <cfRule type="cellIs" priority="61" dxfId="68" operator="equal" stopIfTrue="1">
      <formula>0</formula>
    </cfRule>
    <cfRule type="expression" priority="62" dxfId="0" stopIfTrue="1">
      <formula>$A$24=""</formula>
    </cfRule>
    <cfRule type="cellIs" priority="63" dxfId="69" operator="greaterThan" stopIfTrue="1">
      <formula>0</formula>
    </cfRule>
  </conditionalFormatting>
  <conditionalFormatting sqref="D25:P25 D27:P27">
    <cfRule type="cellIs" priority="58" dxfId="68" operator="equal" stopIfTrue="1">
      <formula>0</formula>
    </cfRule>
    <cfRule type="expression" priority="59" dxfId="0" stopIfTrue="1">
      <formula>$A$24=""</formula>
    </cfRule>
    <cfRule type="cellIs" priority="60" dxfId="69" operator="greaterThan" stopIfTrue="1">
      <formula>0</formula>
    </cfRule>
  </conditionalFormatting>
  <conditionalFormatting sqref="A24:A26">
    <cfRule type="cellIs" priority="57" dxfId="69" operator="notEqual" stopIfTrue="1">
      <formula>0</formula>
    </cfRule>
  </conditionalFormatting>
  <conditionalFormatting sqref="F27:P27">
    <cfRule type="cellIs" priority="55" dxfId="67" operator="greaterThan" stopIfTrue="1">
      <formula>0</formula>
    </cfRule>
    <cfRule type="cellIs" priority="56" dxfId="68" operator="equal" stopIfTrue="1">
      <formula>0</formula>
    </cfRule>
  </conditionalFormatting>
  <conditionalFormatting sqref="F27:P27">
    <cfRule type="expression" priority="54" dxfId="0" stopIfTrue="1">
      <formula>$A$29=""</formula>
    </cfRule>
  </conditionalFormatting>
  <conditionalFormatting sqref="D28:P28 D30:P30 D32:P32">
    <cfRule type="cellIs" priority="52" dxfId="67" operator="greaterThan" stopIfTrue="1">
      <formula>0</formula>
    </cfRule>
    <cfRule type="cellIs" priority="53" dxfId="68" operator="equal" stopIfTrue="1">
      <formula>0</formula>
    </cfRule>
  </conditionalFormatting>
  <conditionalFormatting sqref="D28:P28 D30:P30 D32:P32">
    <cfRule type="expression" priority="51" dxfId="0" stopIfTrue="1">
      <formula>$A$29=""</formula>
    </cfRule>
  </conditionalFormatting>
  <conditionalFormatting sqref="A29:A31">
    <cfRule type="cellIs" priority="47" dxfId="70" operator="notEqual" stopIfTrue="1">
      <formula>0</formula>
    </cfRule>
  </conditionalFormatting>
  <conditionalFormatting sqref="D25:P25">
    <cfRule type="cellIs" priority="44" dxfId="68" operator="equal" stopIfTrue="1">
      <formula>0</formula>
    </cfRule>
    <cfRule type="expression" priority="45" dxfId="0" stopIfTrue="1">
      <formula>$A$24=""</formula>
    </cfRule>
    <cfRule type="cellIs" priority="46" dxfId="69" operator="greaterThan" stopIfTrue="1">
      <formula>0</formula>
    </cfRule>
  </conditionalFormatting>
  <conditionalFormatting sqref="D27:P27">
    <cfRule type="cellIs" priority="41" dxfId="68" operator="equal" stopIfTrue="1">
      <formula>0</formula>
    </cfRule>
    <cfRule type="expression" priority="42" dxfId="0" stopIfTrue="1">
      <formula>$A$24=""</formula>
    </cfRule>
    <cfRule type="cellIs" priority="43" dxfId="69" operator="greaterThan" stopIfTrue="1">
      <formula>0</formula>
    </cfRule>
  </conditionalFormatting>
  <conditionalFormatting sqref="F27:P27">
    <cfRule type="cellIs" priority="39" dxfId="67" operator="greaterThan" stopIfTrue="1">
      <formula>0</formula>
    </cfRule>
    <cfRule type="cellIs" priority="40" dxfId="68" operator="equal" stopIfTrue="1">
      <formula>0</formula>
    </cfRule>
  </conditionalFormatting>
  <conditionalFormatting sqref="F27:P27">
    <cfRule type="expression" priority="38" dxfId="0" stopIfTrue="1">
      <formula>$A$29=""</formula>
    </cfRule>
  </conditionalFormatting>
  <conditionalFormatting sqref="D30:P30">
    <cfRule type="cellIs" priority="36" dxfId="67" operator="greaterThan" stopIfTrue="1">
      <formula>0</formula>
    </cfRule>
    <cfRule type="cellIs" priority="37" dxfId="68" operator="equal" stopIfTrue="1">
      <formula>0</formula>
    </cfRule>
  </conditionalFormatting>
  <conditionalFormatting sqref="D30:P30">
    <cfRule type="expression" priority="35" dxfId="0" stopIfTrue="1">
      <formula>$A$29=""</formula>
    </cfRule>
  </conditionalFormatting>
  <conditionalFormatting sqref="D30:P30">
    <cfRule type="cellIs" priority="32" dxfId="68" operator="equal" stopIfTrue="1">
      <formula>0</formula>
    </cfRule>
    <cfRule type="expression" priority="33" dxfId="0" stopIfTrue="1">
      <formula>$A$24=""</formula>
    </cfRule>
    <cfRule type="cellIs" priority="34" dxfId="69" operator="greaterThan" stopIfTrue="1">
      <formula>0</formula>
    </cfRule>
  </conditionalFormatting>
  <conditionalFormatting sqref="D32:P32">
    <cfRule type="cellIs" priority="30" dxfId="67" operator="greaterThan" stopIfTrue="1">
      <formula>0</formula>
    </cfRule>
    <cfRule type="cellIs" priority="31" dxfId="68" operator="equal" stopIfTrue="1">
      <formula>0</formula>
    </cfRule>
  </conditionalFormatting>
  <conditionalFormatting sqref="D32:P32">
    <cfRule type="expression" priority="29" dxfId="0" stopIfTrue="1">
      <formula>$A$29=""</formula>
    </cfRule>
  </conditionalFormatting>
  <conditionalFormatting sqref="D30:P30 D32:P32">
    <cfRule type="cellIs" priority="24" dxfId="67" operator="greaterThan" stopIfTrue="1">
      <formula>0</formula>
    </cfRule>
    <cfRule type="cellIs" priority="25" dxfId="68" operator="equal" stopIfTrue="1">
      <formula>0</formula>
    </cfRule>
  </conditionalFormatting>
  <conditionalFormatting sqref="D30:P30 D32:P32">
    <cfRule type="expression" priority="23" dxfId="0" stopIfTrue="1">
      <formula>$A$29=""</formula>
    </cfRule>
  </conditionalFormatting>
  <conditionalFormatting sqref="D28:P28 D30:P30 D32:P32">
    <cfRule type="cellIs" priority="18" dxfId="67" operator="greaterThan" stopIfTrue="1">
      <formula>0</formula>
    </cfRule>
    <cfRule type="cellIs" priority="19" dxfId="68" operator="equal" stopIfTrue="1">
      <formula>0</formula>
    </cfRule>
  </conditionalFormatting>
  <conditionalFormatting sqref="D28:P28 D30:P30 D32:P32">
    <cfRule type="expression" priority="17" dxfId="0" stopIfTrue="1">
      <formula>$A$29=""</formula>
    </cfRule>
  </conditionalFormatting>
  <conditionalFormatting sqref="D30:P30 D32:P32">
    <cfRule type="cellIs" priority="14" dxfId="68" operator="equal" stopIfTrue="1">
      <formula>0</formula>
    </cfRule>
  </conditionalFormatting>
  <conditionalFormatting sqref="A29:A31">
    <cfRule type="cellIs" priority="13" dxfId="70" operator="notEqual" stopIfTrue="1">
      <formula>0</formula>
    </cfRule>
  </conditionalFormatting>
  <conditionalFormatting sqref="D27:P27">
    <cfRule type="cellIs" priority="10" dxfId="68" operator="equal" stopIfTrue="1">
      <formula>0</formula>
    </cfRule>
    <cfRule type="expression" priority="11" dxfId="0" stopIfTrue="1">
      <formula>$A$26=""</formula>
    </cfRule>
    <cfRule type="cellIs" priority="12" dxfId="69" operator="greaterThan" stopIfTrue="1">
      <formula>0</formula>
    </cfRule>
  </conditionalFormatting>
  <conditionalFormatting sqref="D27:P27">
    <cfRule type="cellIs" priority="7" dxfId="68" operator="equal" stopIfTrue="1">
      <formula>0</formula>
    </cfRule>
    <cfRule type="expression" priority="8" dxfId="0" stopIfTrue="1">
      <formula>$A$24=""</formula>
    </cfRule>
    <cfRule type="cellIs" priority="9" dxfId="69" operator="greaterThan" stopIfTrue="1">
      <formula>0</formula>
    </cfRule>
  </conditionalFormatting>
  <conditionalFormatting sqref="D30:P30">
    <cfRule type="cellIs" priority="5" dxfId="67" operator="greaterThan" stopIfTrue="1">
      <formula>0</formula>
    </cfRule>
    <cfRule type="cellIs" priority="6" dxfId="68" operator="equal" stopIfTrue="1">
      <formula>0</formula>
    </cfRule>
  </conditionalFormatting>
  <conditionalFormatting sqref="D30:P30">
    <cfRule type="expression" priority="4" dxfId="0" stopIfTrue="1">
      <formula>$A$29=""</formula>
    </cfRule>
  </conditionalFormatting>
  <conditionalFormatting sqref="L30">
    <cfRule type="cellIs" priority="2" dxfId="67" operator="greaterThan" stopIfTrue="1">
      <formula>0</formula>
    </cfRule>
    <cfRule type="cellIs" priority="3" dxfId="68" operator="equal" stopIfTrue="1">
      <formula>0</formula>
    </cfRule>
  </conditionalFormatting>
  <conditionalFormatting sqref="L30">
    <cfRule type="expression" priority="1" dxfId="0" stopIfTrue="1">
      <formula>$A$29=""</formula>
    </cfRule>
  </conditionalFormatting>
  <hyperlinks>
    <hyperlink ref="A7:N7" r:id="rId1" display="ENADE - Exame Nacional de Desempenho dos Estudantes"/>
    <hyperlink ref="B16:D16" location="ENADE!A20" display="CURSO - AVALIAÇÃO"/>
    <hyperlink ref="B34:D34" location="ENADE!A15" display="ENADE!A15"/>
    <hyperlink ref="F16:H16" location="ENADE!A34" display="PERFIL - PARTICIPAÇÃO"/>
    <hyperlink ref="B20:D20" location="ENADE!A15" display="ENADE!A15"/>
    <hyperlink ref="J16:L16" location="ENADE!A57" display="SITUAÇÃO REGULAR"/>
    <hyperlink ref="B64:D64" location="ENADE!A15" display="ENADE!A15"/>
    <hyperlink ref="B17:D17" location="ENADE!A80" display="REGULARIZAÇÃO"/>
    <hyperlink ref="B81:D81" location="ENADE!A15" display="ENADE!A15"/>
    <hyperlink ref="B104:D104" location="ENADE!A15" display="ENADE!A15"/>
    <hyperlink ref="F17:H17" location="ENADE!A103" display="INFORMAÇÕES IMPORTANTES"/>
    <hyperlink ref="B123:D123" location="ENADE!A15" display="ENADE!A15"/>
    <hyperlink ref="J17:L17" location="ENADE!A122" display="LEGISLAÇÃO"/>
    <hyperlink ref="B124:N124" r:id="rId2" display="Lei nº 10.861, de 14/04/2004 - DOU 15/04/2004"/>
    <hyperlink ref="B125:N125" r:id="rId3" display="Portaria Normativa nº 40, de 12/12/2007, republicada no DOU 29/12/2010"/>
    <hyperlink ref="B132:D132" location="ENADE!A15" display="ENADE!A15"/>
    <hyperlink ref="B18:D18" location="ENADE!A131" display="CONTATOS"/>
    <hyperlink ref="C5:L5" r:id="rId4" display="COORDENADORIA DE REGISTRO DE DIPLOMAS - CRD"/>
    <hyperlink ref="C4:L4" r:id="rId5" display="CENTRO DE GESTÃO ACADÊMICA - CGA"/>
    <hyperlink ref="C3:L3" r:id="rId6" display="PRÓ-REITORIA DE GRADUAÇÃO - PROGRAD"/>
    <hyperlink ref="C2:L2" r:id="rId7" display="UNIVERSIDADE FEDERAL DE GOIÁS"/>
    <hyperlink ref="C1:L1" r:id="rId8" display="MINISTÉRIO DA EDUCAÇÃO - MEC"/>
    <hyperlink ref="F141" r:id="rId9" display="registrodediplomas.cga@ufg.br"/>
    <hyperlink ref="B125:O125" r:id="rId10" display="Portaria Normativa nº 40, de 12/12/2007, republicada no DOU em 29/12/201029/12/2010 - Institui o e-MEC "/>
    <hyperlink ref="I35:L35" r:id="rId11" display="HISTÓRICO DO ESTUDANTE - INEP"/>
    <hyperlink ref="B130:N130" r:id="rId12" display="Dispões sobre regulação, supervisão e avaliação das IES - Decreto nº 5.773, de 09/05/2006 - DOU 10/05/2006"/>
    <hyperlink ref="B129:N129" r:id="rId13" display="Dispões sobre regulação, supervisão e avaliação das IES - Decreto nº 5.773, de 09/05/2006 - DOU 10/05/2006"/>
    <hyperlink ref="B129:P129" r:id="rId14" display="Dispõe sobre regulação, supervisão e avaliação das IES e revoga o Decreto nº 5.773/2006 - Decreto nº 9.235, de 15/12/2017 - DOU 18/12/2017."/>
    <hyperlink ref="B128:N128" r:id="rId15" display="Regulamenta a aplicação do CPC - Portaria Normativa nº 4, de 05/08/2008 - DOU 06/08/2008"/>
    <hyperlink ref="B128:P128" r:id="rId16" display="Regulamenta a aplicação do CPC - Portaria Normativa nº 4, de 05/08/2008 - DOU 06/08/2008"/>
    <hyperlink ref="B126:N126" r:id="rId17" display="Portaria Normativa nº 40, de 12/12/2007, republicada no DOU 29/12/2010"/>
    <hyperlink ref="B126:O126" r:id="rId18" display="Portaria Normativa nº 40, de 12/12/2007, republicada no DOU em 29/12/201029/12/2010 - Institui o e-MEC "/>
    <hyperlink ref="B126:P126" r:id="rId19" display="Dispõe sobre procedimentos do INEP sobre avaliação das IES - Portaria Normativa MEC nº 19, de 13/12/2017 - 15/12/2017"/>
    <hyperlink ref="B127:P127" r:id="rId20" display="Regulamenta os procedimentos de avaliação do SINAES - Portaria nº 2.051, de 09/07/2004 - DOU 12/07/2004"/>
    <hyperlink ref="N16:P16" location="ENADE!A64" display="DISPENSA"/>
    <hyperlink ref="B57:D57" location="ENADE!A15" display="ENADE!A15"/>
    <hyperlink ref="E24:P24" r:id="rId21" display="http://portal.inep.gov.br/web/guest/enade/legislacao-2004"/>
    <hyperlink ref="O24" r:id="rId22" display="http://download.inep.gov.br/educacao_superior/enade/legislacao/2015/portaria_n3_06032015_enade_2015.pdf"/>
    <hyperlink ref="N24" r:id="rId23" display="http://download.inep.gov.br/educacao_superior/enade/legislacao/2014/portaria_normativa_mec_n8_08052014_enade2014.pdf"/>
    <hyperlink ref="M24" r:id="rId24" display="http://download.inep.gov.br/educacao_superior/enade/legislacao/2013/portaria_normativa_n6_27032013.pdf"/>
    <hyperlink ref="L24" r:id="rId25" display="http://download.inep.gov.br/educacao_superior/enade/legislacao/2012/portaria_normativa_n6_14032012.pdf"/>
    <hyperlink ref="K24" r:id="rId26" display="http://download.inep.gov.br/download/enade/2011/portaria_normativa_8.pdf"/>
    <hyperlink ref="J24" r:id="rId27" display="http://download.inep.gov.br/download/enade/2010/portaria_normativa_5_22_fev_2010.pdf"/>
    <hyperlink ref="I24" r:id="rId28" display="http://download.inep.gov.br/download/enade/2009/Enade_1.pdf"/>
    <hyperlink ref="H24" r:id="rId29" display="http://download.inep.gov.br/download/superior/enade/PORTARIA_NORMATIVA_3_ALTERACOES_2SETEMBRO.pdf"/>
    <hyperlink ref="G24" r:id="rId30" display="http://download.inep.gov.br/download/imprensa/2007/Port_050307.pdf"/>
    <hyperlink ref="F24" r:id="rId31" display="http://download.inep.gov.br/download/enade/2006/port_603.pdf"/>
    <hyperlink ref="E24" r:id="rId32" display="http://download.inep.gov.br/download/superior/enade/portaria_2205.pdf"/>
    <hyperlink ref="D24" r:id="rId33" display="http://portal.inep.gov.br/web/guest/enade/legislacao-2004"/>
    <hyperlink ref="P24" r:id="rId34" display="http://download.inep.gov.br/educacao_superior/enade/legislacao/2016/portaria_normativa_n05_de_09032016.pdf"/>
    <hyperlink ref="D26" r:id="rId35" display="http://portal.inep.gov.br/web/guest/enade/legislacao-2004"/>
    <hyperlink ref="E29:P29" r:id="rId36" display="http://portal.inep.gov.br/web/guest/enade/legislacao-2004"/>
    <hyperlink ref="O29" r:id="rId37" display="http://download.inep.gov.br/educacao_superior/enade/legislacao/2015/portaria_n3_06032015_enade_2015.pdf"/>
    <hyperlink ref="N29" r:id="rId38" display="http://download.inep.gov.br/educacao_superior/enade/legislacao/2014/portaria_normativa_mec_n8_08052014_enade2014.pdf"/>
    <hyperlink ref="M29" r:id="rId39" display="http://download.inep.gov.br/educacao_superior/enade/legislacao/2013/portaria_normativa_n6_27032013.pdf"/>
    <hyperlink ref="L29" r:id="rId40" display="http://download.inep.gov.br/educacao_superior/enade/legislacao/2012/portaria_normativa_n6_14032012.pdf"/>
    <hyperlink ref="K29" r:id="rId41" display="http://download.inep.gov.br/download/enade/2011/portaria_normativa_8.pdf"/>
    <hyperlink ref="J29" r:id="rId42" display="http://download.inep.gov.br/download/enade/2010/portaria_normativa_5_22_fev_2010.pdf"/>
    <hyperlink ref="I29" r:id="rId43" display="http://download.inep.gov.br/download/enade/2009/Enade_1.pdf"/>
    <hyperlink ref="H29" r:id="rId44" display="http://download.inep.gov.br/download/superior/enade/PORTARIA_NORMATIVA_3_ALTERACOES_2SETEMBRO.pdf"/>
    <hyperlink ref="G29" r:id="rId45" display="http://download.inep.gov.br/download/imprensa/2007/Port_050307.pdf"/>
    <hyperlink ref="F29" r:id="rId46" display="http://download.inep.gov.br/download/enade/2006/port_603.pdf"/>
    <hyperlink ref="E29" r:id="rId47" display="http://download.inep.gov.br/download/superior/enade/portaria_2205.pdf"/>
    <hyperlink ref="D29" r:id="rId48" display="http://portal.inep.gov.br/web/guest/enade/legislacao-2004"/>
    <hyperlink ref="P29" r:id="rId49" display="http://download.inep.gov.br/educacao_superior/enade/legislacao/2016/portaria_normativa_n05_de_09032016.pdf"/>
    <hyperlink ref="D31" r:id="rId50" display="http://portal.inep.gov.br/web/guest/enade/legislacao-2004"/>
  </hyperlinks>
  <printOptions/>
  <pageMargins left="0.31496062992125984" right="0.31496062992125984" top="0.7874015748031497" bottom="0.7874015748031497" header="0.31496062992125984" footer="0.31496062992125984"/>
  <pageSetup horizontalDpi="600" verticalDpi="600" orientation="landscape" paperSize="9" r:id="rId54"/>
  <drawing r:id="rId53"/>
  <legacyDrawing r:id="rId52"/>
</worksheet>
</file>

<file path=xl/worksheets/sheet3.xml><?xml version="1.0" encoding="utf-8"?>
<worksheet xmlns="http://schemas.openxmlformats.org/spreadsheetml/2006/main" xmlns:r="http://schemas.openxmlformats.org/officeDocument/2006/relationships">
  <dimension ref="A1:AF775"/>
  <sheetViews>
    <sheetView zoomScale="90" zoomScaleNormal="90" zoomScalePageLayoutView="0" workbookViewId="0" topLeftCell="C1">
      <selection activeCell="C30" sqref="C30:P32"/>
    </sheetView>
  </sheetViews>
  <sheetFormatPr defaultColWidth="9.140625" defaultRowHeight="15"/>
  <cols>
    <col min="1" max="4" width="9.140625" style="18" customWidth="1"/>
    <col min="5" max="5" width="10.28125" style="18" customWidth="1"/>
    <col min="6" max="33" width="9.140625" style="18" customWidth="1"/>
    <col min="34" max="16384" width="9.140625" style="18" customWidth="1"/>
  </cols>
  <sheetData>
    <row r="1" spans="3:5" ht="12.75">
      <c r="C1" s="513" t="s">
        <v>111</v>
      </c>
      <c r="D1" s="513"/>
      <c r="E1" s="513"/>
    </row>
    <row r="3" spans="3:5" ht="12.75">
      <c r="C3" s="530" t="s">
        <v>204</v>
      </c>
      <c r="D3" s="530"/>
      <c r="E3" s="530"/>
    </row>
    <row r="4" spans="3:5" ht="12.75">
      <c r="C4" s="460" t="s">
        <v>99</v>
      </c>
      <c r="D4" s="460"/>
      <c r="E4" s="460"/>
    </row>
    <row r="5" spans="1:16" ht="15" customHeight="1">
      <c r="A5" s="28">
        <v>2004</v>
      </c>
      <c r="B5" s="61">
        <f>A5+1</f>
        <v>2005</v>
      </c>
      <c r="C5" s="451" t="s">
        <v>213</v>
      </c>
      <c r="D5" s="451"/>
      <c r="E5" s="451"/>
      <c r="F5" s="451"/>
      <c r="G5" s="451"/>
      <c r="H5" s="451"/>
      <c r="I5" s="451"/>
      <c r="J5" s="451"/>
      <c r="K5" s="451"/>
      <c r="L5" s="451"/>
      <c r="M5" s="451"/>
      <c r="N5" s="451"/>
      <c r="O5" s="451"/>
      <c r="P5" s="451"/>
    </row>
    <row r="6" spans="1:16" ht="15" customHeight="1">
      <c r="A6" s="22"/>
      <c r="B6" s="60"/>
      <c r="C6" s="451"/>
      <c r="D6" s="451"/>
      <c r="E6" s="451"/>
      <c r="F6" s="451"/>
      <c r="G6" s="451"/>
      <c r="H6" s="451"/>
      <c r="I6" s="451"/>
      <c r="J6" s="451"/>
      <c r="K6" s="451"/>
      <c r="L6" s="451"/>
      <c r="M6" s="451"/>
      <c r="N6" s="451"/>
      <c r="O6" s="451"/>
      <c r="P6" s="451"/>
    </row>
    <row r="7" spans="1:16" ht="15" customHeight="1">
      <c r="A7" s="28">
        <v>2005</v>
      </c>
      <c r="B7" s="61">
        <f aca="true" t="shared" si="0" ref="B7:B23">A7+1</f>
        <v>2006</v>
      </c>
      <c r="C7" s="396" t="s">
        <v>215</v>
      </c>
      <c r="D7" s="396"/>
      <c r="E7" s="396"/>
      <c r="F7" s="396"/>
      <c r="G7" s="396"/>
      <c r="H7" s="396"/>
      <c r="I7" s="396"/>
      <c r="J7" s="396"/>
      <c r="K7" s="396"/>
      <c r="L7" s="396"/>
      <c r="M7" s="396"/>
      <c r="N7" s="396"/>
      <c r="O7" s="396"/>
      <c r="P7" s="396"/>
    </row>
    <row r="8" spans="1:16" ht="15" customHeight="1">
      <c r="A8" s="22"/>
      <c r="B8" s="62"/>
      <c r="C8" s="396"/>
      <c r="D8" s="396"/>
      <c r="E8" s="396"/>
      <c r="F8" s="396"/>
      <c r="G8" s="396"/>
      <c r="H8" s="396"/>
      <c r="I8" s="396"/>
      <c r="J8" s="396"/>
      <c r="K8" s="396"/>
      <c r="L8" s="396"/>
      <c r="M8" s="396"/>
      <c r="N8" s="396"/>
      <c r="O8" s="396"/>
      <c r="P8" s="396"/>
    </row>
    <row r="9" spans="1:16" ht="15" customHeight="1">
      <c r="A9" s="28">
        <v>2006</v>
      </c>
      <c r="B9" s="61">
        <f t="shared" si="0"/>
        <v>2007</v>
      </c>
      <c r="C9" s="451" t="s">
        <v>217</v>
      </c>
      <c r="D9" s="451"/>
      <c r="E9" s="451"/>
      <c r="F9" s="451"/>
      <c r="G9" s="451"/>
      <c r="H9" s="451"/>
      <c r="I9" s="451"/>
      <c r="J9" s="451"/>
      <c r="K9" s="451"/>
      <c r="L9" s="451"/>
      <c r="M9" s="451"/>
      <c r="N9" s="451"/>
      <c r="O9" s="451"/>
      <c r="P9" s="451"/>
    </row>
    <row r="10" spans="1:16" ht="15" customHeight="1">
      <c r="A10" s="22"/>
      <c r="B10" s="62"/>
      <c r="C10" s="451"/>
      <c r="D10" s="451"/>
      <c r="E10" s="451"/>
      <c r="F10" s="451"/>
      <c r="G10" s="451"/>
      <c r="H10" s="451"/>
      <c r="I10" s="451"/>
      <c r="J10" s="451"/>
      <c r="K10" s="451"/>
      <c r="L10" s="451"/>
      <c r="M10" s="451"/>
      <c r="N10" s="451"/>
      <c r="O10" s="451"/>
      <c r="P10" s="451"/>
    </row>
    <row r="11" spans="1:16" ht="15" customHeight="1">
      <c r="A11" s="28">
        <v>2007</v>
      </c>
      <c r="B11" s="61">
        <f t="shared" si="0"/>
        <v>2008</v>
      </c>
      <c r="C11" s="396" t="s">
        <v>220</v>
      </c>
      <c r="D11" s="396"/>
      <c r="E11" s="396"/>
      <c r="F11" s="396"/>
      <c r="G11" s="396"/>
      <c r="H11" s="396"/>
      <c r="I11" s="396"/>
      <c r="J11" s="396"/>
      <c r="K11" s="396"/>
      <c r="L11" s="396"/>
      <c r="M11" s="396"/>
      <c r="N11" s="396"/>
      <c r="O11" s="396"/>
      <c r="P11" s="396"/>
    </row>
    <row r="12" spans="1:16" ht="15" customHeight="1">
      <c r="A12" s="22"/>
      <c r="B12" s="62"/>
      <c r="C12" s="396"/>
      <c r="D12" s="396"/>
      <c r="E12" s="396"/>
      <c r="F12" s="396"/>
      <c r="G12" s="396"/>
      <c r="H12" s="396"/>
      <c r="I12" s="396"/>
      <c r="J12" s="396"/>
      <c r="K12" s="396"/>
      <c r="L12" s="396"/>
      <c r="M12" s="396"/>
      <c r="N12" s="396"/>
      <c r="O12" s="396"/>
      <c r="P12" s="396"/>
    </row>
    <row r="13" spans="1:16" ht="15" customHeight="1">
      <c r="A13" s="28">
        <v>2008</v>
      </c>
      <c r="B13" s="61">
        <f t="shared" si="0"/>
        <v>2009</v>
      </c>
      <c r="C13" s="451" t="s">
        <v>222</v>
      </c>
      <c r="D13" s="451"/>
      <c r="E13" s="451"/>
      <c r="F13" s="451"/>
      <c r="G13" s="451"/>
      <c r="H13" s="451"/>
      <c r="I13" s="451"/>
      <c r="J13" s="451"/>
      <c r="K13" s="451"/>
      <c r="L13" s="451"/>
      <c r="M13" s="451"/>
      <c r="N13" s="451"/>
      <c r="O13" s="451"/>
      <c r="P13" s="451"/>
    </row>
    <row r="14" spans="1:16" ht="15" customHeight="1">
      <c r="A14" s="22"/>
      <c r="B14" s="62"/>
      <c r="C14" s="451"/>
      <c r="D14" s="451"/>
      <c r="E14" s="451"/>
      <c r="F14" s="451"/>
      <c r="G14" s="451"/>
      <c r="H14" s="451"/>
      <c r="I14" s="451"/>
      <c r="J14" s="451"/>
      <c r="K14" s="451"/>
      <c r="L14" s="451"/>
      <c r="M14" s="451"/>
      <c r="N14" s="451"/>
      <c r="O14" s="451"/>
      <c r="P14" s="451"/>
    </row>
    <row r="15" spans="1:16" ht="15" customHeight="1">
      <c r="A15" s="28">
        <v>2009</v>
      </c>
      <c r="B15" s="61">
        <f t="shared" si="0"/>
        <v>2010</v>
      </c>
      <c r="C15" s="396" t="s">
        <v>224</v>
      </c>
      <c r="D15" s="396"/>
      <c r="E15" s="396"/>
      <c r="F15" s="396"/>
      <c r="G15" s="396"/>
      <c r="H15" s="396"/>
      <c r="I15" s="396"/>
      <c r="J15" s="396"/>
      <c r="K15" s="396"/>
      <c r="L15" s="396"/>
      <c r="M15" s="396"/>
      <c r="N15" s="396"/>
      <c r="O15" s="396"/>
      <c r="P15" s="396"/>
    </row>
    <row r="16" spans="1:16" ht="15" customHeight="1">
      <c r="A16" s="22"/>
      <c r="B16" s="62"/>
      <c r="C16" s="396"/>
      <c r="D16" s="396"/>
      <c r="E16" s="396"/>
      <c r="F16" s="396"/>
      <c r="G16" s="396"/>
      <c r="H16" s="396"/>
      <c r="I16" s="396"/>
      <c r="J16" s="396"/>
      <c r="K16" s="396"/>
      <c r="L16" s="396"/>
      <c r="M16" s="396"/>
      <c r="N16" s="396"/>
      <c r="O16" s="396"/>
      <c r="P16" s="396"/>
    </row>
    <row r="17" spans="1:16" ht="15" customHeight="1">
      <c r="A17" s="28">
        <v>2010</v>
      </c>
      <c r="B17" s="61">
        <f t="shared" si="0"/>
        <v>2011</v>
      </c>
      <c r="C17" s="451" t="s">
        <v>227</v>
      </c>
      <c r="D17" s="451"/>
      <c r="E17" s="451"/>
      <c r="F17" s="451"/>
      <c r="G17" s="451"/>
      <c r="H17" s="451"/>
      <c r="I17" s="451"/>
      <c r="J17" s="451"/>
      <c r="K17" s="451"/>
      <c r="L17" s="451"/>
      <c r="M17" s="451"/>
      <c r="N17" s="451"/>
      <c r="O17" s="451"/>
      <c r="P17" s="451"/>
    </row>
    <row r="18" spans="1:16" ht="15" customHeight="1">
      <c r="A18" s="22"/>
      <c r="B18" s="62"/>
      <c r="C18" s="451"/>
      <c r="D18" s="451"/>
      <c r="E18" s="451"/>
      <c r="F18" s="451"/>
      <c r="G18" s="451"/>
      <c r="H18" s="451"/>
      <c r="I18" s="451"/>
      <c r="J18" s="451"/>
      <c r="K18" s="451"/>
      <c r="L18" s="451"/>
      <c r="M18" s="451"/>
      <c r="N18" s="451"/>
      <c r="O18" s="451"/>
      <c r="P18" s="451"/>
    </row>
    <row r="19" spans="1:16" ht="15" customHeight="1">
      <c r="A19" s="28">
        <v>2011</v>
      </c>
      <c r="B19" s="61">
        <f t="shared" si="0"/>
        <v>2012</v>
      </c>
      <c r="C19" s="396" t="s">
        <v>233</v>
      </c>
      <c r="D19" s="396"/>
      <c r="E19" s="396"/>
      <c r="F19" s="396"/>
      <c r="G19" s="396"/>
      <c r="H19" s="396"/>
      <c r="I19" s="396"/>
      <c r="J19" s="396"/>
      <c r="K19" s="396"/>
      <c r="L19" s="396"/>
      <c r="M19" s="396"/>
      <c r="N19" s="396"/>
      <c r="O19" s="396"/>
      <c r="P19" s="396"/>
    </row>
    <row r="20" spans="1:16" ht="15" customHeight="1">
      <c r="A20" s="22"/>
      <c r="B20" s="62"/>
      <c r="C20" s="396"/>
      <c r="D20" s="396"/>
      <c r="E20" s="396"/>
      <c r="F20" s="396"/>
      <c r="G20" s="396"/>
      <c r="H20" s="396"/>
      <c r="I20" s="396"/>
      <c r="J20" s="396"/>
      <c r="K20" s="396"/>
      <c r="L20" s="396"/>
      <c r="M20" s="396"/>
      <c r="N20" s="396"/>
      <c r="O20" s="396"/>
      <c r="P20" s="396"/>
    </row>
    <row r="21" spans="1:16" ht="15" customHeight="1">
      <c r="A21" s="28">
        <v>2012</v>
      </c>
      <c r="B21" s="61">
        <f t="shared" si="0"/>
        <v>2013</v>
      </c>
      <c r="C21" s="451" t="s">
        <v>234</v>
      </c>
      <c r="D21" s="451"/>
      <c r="E21" s="451"/>
      <c r="F21" s="451"/>
      <c r="G21" s="451"/>
      <c r="H21" s="451"/>
      <c r="I21" s="451"/>
      <c r="J21" s="451"/>
      <c r="K21" s="451"/>
      <c r="L21" s="451"/>
      <c r="M21" s="451"/>
      <c r="N21" s="451"/>
      <c r="O21" s="451"/>
      <c r="P21" s="451"/>
    </row>
    <row r="22" spans="1:20" ht="15" customHeight="1">
      <c r="A22" s="22"/>
      <c r="B22" s="62"/>
      <c r="C22" s="451"/>
      <c r="D22" s="451"/>
      <c r="E22" s="451"/>
      <c r="F22" s="451"/>
      <c r="G22" s="451"/>
      <c r="H22" s="451"/>
      <c r="I22" s="451"/>
      <c r="J22" s="451"/>
      <c r="K22" s="451"/>
      <c r="L22" s="451"/>
      <c r="M22" s="451"/>
      <c r="N22" s="451"/>
      <c r="O22" s="451"/>
      <c r="P22" s="451"/>
      <c r="R22" s="125"/>
      <c r="S22" s="125"/>
      <c r="T22" s="125"/>
    </row>
    <row r="23" spans="1:22" ht="15" customHeight="1">
      <c r="A23" s="28">
        <v>2013</v>
      </c>
      <c r="B23" s="61">
        <f t="shared" si="0"/>
        <v>2014</v>
      </c>
      <c r="C23" s="396" t="s">
        <v>236</v>
      </c>
      <c r="D23" s="396"/>
      <c r="E23" s="396"/>
      <c r="F23" s="396"/>
      <c r="G23" s="396"/>
      <c r="H23" s="396"/>
      <c r="I23" s="396"/>
      <c r="J23" s="396"/>
      <c r="K23" s="396"/>
      <c r="L23" s="396"/>
      <c r="M23" s="396"/>
      <c r="N23" s="396"/>
      <c r="O23" s="396"/>
      <c r="P23" s="396"/>
      <c r="Q23" s="65"/>
      <c r="R23" s="29"/>
      <c r="S23" s="30"/>
      <c r="T23" s="30"/>
      <c r="U23" s="30"/>
      <c r="V23" s="30"/>
    </row>
    <row r="24" spans="1:22" ht="15" customHeight="1">
      <c r="A24" s="22"/>
      <c r="B24" s="59"/>
      <c r="C24" s="396"/>
      <c r="D24" s="396"/>
      <c r="E24" s="396"/>
      <c r="F24" s="396"/>
      <c r="G24" s="396"/>
      <c r="H24" s="396"/>
      <c r="I24" s="396"/>
      <c r="J24" s="396"/>
      <c r="K24" s="396"/>
      <c r="L24" s="396"/>
      <c r="M24" s="396"/>
      <c r="N24" s="396"/>
      <c r="O24" s="396"/>
      <c r="P24" s="396"/>
      <c r="Q24" s="65"/>
      <c r="R24" s="52"/>
      <c r="S24" s="53"/>
      <c r="T24" s="53"/>
      <c r="U24" s="53"/>
      <c r="V24" s="53"/>
    </row>
    <row r="25" spans="1:22" ht="12.75">
      <c r="A25" s="28">
        <v>2014</v>
      </c>
      <c r="B25" s="61">
        <f>A25+1</f>
        <v>2015</v>
      </c>
      <c r="C25" s="451" t="s">
        <v>241</v>
      </c>
      <c r="D25" s="451"/>
      <c r="E25" s="451"/>
      <c r="F25" s="451"/>
      <c r="G25" s="451"/>
      <c r="H25" s="451"/>
      <c r="I25" s="451"/>
      <c r="J25" s="451"/>
      <c r="K25" s="451"/>
      <c r="L25" s="451"/>
      <c r="M25" s="451"/>
      <c r="N25" s="451"/>
      <c r="O25" s="451"/>
      <c r="P25" s="451"/>
      <c r="Q25" s="65"/>
      <c r="R25" s="55"/>
      <c r="S25" s="56"/>
      <c r="T25" s="56"/>
      <c r="U25" s="56"/>
      <c r="V25" s="56"/>
    </row>
    <row r="26" spans="1:22" ht="12.75">
      <c r="A26" s="22"/>
      <c r="B26" s="59"/>
      <c r="C26" s="451"/>
      <c r="D26" s="451"/>
      <c r="E26" s="451"/>
      <c r="F26" s="451"/>
      <c r="G26" s="451"/>
      <c r="H26" s="451"/>
      <c r="I26" s="451"/>
      <c r="J26" s="451"/>
      <c r="K26" s="451"/>
      <c r="L26" s="451"/>
      <c r="M26" s="451"/>
      <c r="N26" s="451"/>
      <c r="O26" s="451"/>
      <c r="P26" s="451"/>
      <c r="Q26" s="65"/>
      <c r="R26" s="29"/>
      <c r="S26" s="30"/>
      <c r="T26" s="30"/>
      <c r="U26" s="30"/>
      <c r="V26" s="30"/>
    </row>
    <row r="27" spans="1:22" ht="12.75">
      <c r="A27" s="28">
        <v>2015</v>
      </c>
      <c r="B27" s="61">
        <f>A27+1</f>
        <v>2016</v>
      </c>
      <c r="C27" s="396" t="s">
        <v>266</v>
      </c>
      <c r="D27" s="396"/>
      <c r="E27" s="396"/>
      <c r="F27" s="396"/>
      <c r="G27" s="396"/>
      <c r="H27" s="396"/>
      <c r="I27" s="396"/>
      <c r="J27" s="396"/>
      <c r="K27" s="396"/>
      <c r="L27" s="396"/>
      <c r="M27" s="396"/>
      <c r="N27" s="396"/>
      <c r="O27" s="396"/>
      <c r="P27" s="396"/>
      <c r="Q27" s="65"/>
      <c r="R27" s="52"/>
      <c r="S27" s="53"/>
      <c r="T27" s="53"/>
      <c r="U27" s="53"/>
      <c r="V27" s="53"/>
    </row>
    <row r="28" spans="1:22" ht="12.75">
      <c r="A28" s="22"/>
      <c r="B28" s="62"/>
      <c r="C28" s="396"/>
      <c r="D28" s="396"/>
      <c r="E28" s="396"/>
      <c r="F28" s="396"/>
      <c r="G28" s="396"/>
      <c r="H28" s="396"/>
      <c r="I28" s="396"/>
      <c r="J28" s="396"/>
      <c r="K28" s="396"/>
      <c r="L28" s="396"/>
      <c r="M28" s="396"/>
      <c r="N28" s="396"/>
      <c r="O28" s="396"/>
      <c r="P28" s="396"/>
      <c r="Q28" s="65"/>
      <c r="R28" s="55"/>
      <c r="S28" s="56"/>
      <c r="T28" s="56"/>
      <c r="U28" s="56"/>
      <c r="V28" s="56"/>
    </row>
    <row r="29" spans="1:22" ht="12.75">
      <c r="A29" s="22"/>
      <c r="B29" s="59"/>
      <c r="C29" s="396"/>
      <c r="D29" s="396"/>
      <c r="E29" s="396"/>
      <c r="F29" s="396"/>
      <c r="G29" s="396"/>
      <c r="H29" s="396"/>
      <c r="I29" s="396"/>
      <c r="J29" s="396"/>
      <c r="K29" s="396"/>
      <c r="L29" s="396"/>
      <c r="M29" s="396"/>
      <c r="N29" s="396"/>
      <c r="O29" s="396"/>
      <c r="P29" s="396"/>
      <c r="Q29" s="65"/>
      <c r="R29" s="29"/>
      <c r="S29" s="30"/>
      <c r="T29" s="30"/>
      <c r="U29" s="30"/>
      <c r="V29" s="30"/>
    </row>
    <row r="30" spans="1:22" ht="12.75">
      <c r="A30" s="28">
        <v>2016</v>
      </c>
      <c r="B30" s="61">
        <f>A30+1</f>
        <v>2017</v>
      </c>
      <c r="C30" s="451" t="s">
        <v>277</v>
      </c>
      <c r="D30" s="451"/>
      <c r="E30" s="451"/>
      <c r="F30" s="451"/>
      <c r="G30" s="451"/>
      <c r="H30" s="451"/>
      <c r="I30" s="451"/>
      <c r="J30" s="451"/>
      <c r="K30" s="451"/>
      <c r="L30" s="451"/>
      <c r="M30" s="451"/>
      <c r="N30" s="451"/>
      <c r="O30" s="451"/>
      <c r="P30" s="451"/>
      <c r="Q30" s="65"/>
      <c r="R30" s="52"/>
      <c r="S30" s="53"/>
      <c r="T30" s="53"/>
      <c r="U30" s="53"/>
      <c r="V30" s="53"/>
    </row>
    <row r="31" spans="1:22" ht="12.75">
      <c r="A31" s="22"/>
      <c r="B31" s="62"/>
      <c r="C31" s="451"/>
      <c r="D31" s="451"/>
      <c r="E31" s="451"/>
      <c r="F31" s="451"/>
      <c r="G31" s="451"/>
      <c r="H31" s="451"/>
      <c r="I31" s="451"/>
      <c r="J31" s="451"/>
      <c r="K31" s="451"/>
      <c r="L31" s="451"/>
      <c r="M31" s="451"/>
      <c r="N31" s="451"/>
      <c r="O31" s="451"/>
      <c r="P31" s="451"/>
      <c r="Q31" s="65"/>
      <c r="R31" s="55"/>
      <c r="S31" s="56"/>
      <c r="T31" s="56"/>
      <c r="U31" s="56"/>
      <c r="V31" s="56"/>
    </row>
    <row r="32" spans="1:22" ht="12.75">
      <c r="A32" s="22"/>
      <c r="B32" s="59"/>
      <c r="C32" s="451"/>
      <c r="D32" s="451"/>
      <c r="E32" s="451"/>
      <c r="F32" s="451"/>
      <c r="G32" s="451"/>
      <c r="H32" s="451"/>
      <c r="I32" s="451"/>
      <c r="J32" s="451"/>
      <c r="K32" s="451"/>
      <c r="L32" s="451"/>
      <c r="M32" s="451"/>
      <c r="N32" s="451"/>
      <c r="O32" s="451"/>
      <c r="P32" s="451"/>
      <c r="Q32" s="65"/>
      <c r="R32" s="29"/>
      <c r="S32" s="30"/>
      <c r="T32" s="30"/>
      <c r="U32" s="30"/>
      <c r="V32" s="30"/>
    </row>
    <row r="33" spans="1:22" ht="12.75">
      <c r="A33" s="28">
        <v>2017</v>
      </c>
      <c r="B33" s="61">
        <f>A33+1</f>
        <v>2018</v>
      </c>
      <c r="C33" s="396" t="s">
        <v>404</v>
      </c>
      <c r="D33" s="396"/>
      <c r="E33" s="396"/>
      <c r="F33" s="396"/>
      <c r="G33" s="396"/>
      <c r="H33" s="396"/>
      <c r="I33" s="396"/>
      <c r="J33" s="396"/>
      <c r="K33" s="396"/>
      <c r="L33" s="396"/>
      <c r="M33" s="396"/>
      <c r="N33" s="396"/>
      <c r="O33" s="396"/>
      <c r="P33" s="396"/>
      <c r="Q33" s="65"/>
      <c r="R33" s="52"/>
      <c r="S33" s="53"/>
      <c r="T33" s="53"/>
      <c r="U33" s="53"/>
      <c r="V33" s="53"/>
    </row>
    <row r="34" spans="1:22" ht="12.75">
      <c r="A34" s="22"/>
      <c r="B34" s="59"/>
      <c r="C34" s="396"/>
      <c r="D34" s="396"/>
      <c r="E34" s="396"/>
      <c r="F34" s="396"/>
      <c r="G34" s="396"/>
      <c r="H34" s="396"/>
      <c r="I34" s="396"/>
      <c r="J34" s="396"/>
      <c r="K34" s="396"/>
      <c r="L34" s="396"/>
      <c r="M34" s="396"/>
      <c r="N34" s="396"/>
      <c r="O34" s="396"/>
      <c r="P34" s="396"/>
      <c r="Q34" s="65"/>
      <c r="R34" s="55"/>
      <c r="S34" s="56"/>
      <c r="T34" s="56"/>
      <c r="U34" s="56"/>
      <c r="V34" s="56"/>
    </row>
    <row r="35" spans="1:22" ht="12.75">
      <c r="A35" s="22"/>
      <c r="B35" s="59"/>
      <c r="C35" s="396"/>
      <c r="D35" s="396"/>
      <c r="E35" s="396"/>
      <c r="F35" s="396"/>
      <c r="G35" s="396"/>
      <c r="H35" s="396"/>
      <c r="I35" s="396"/>
      <c r="J35" s="396"/>
      <c r="K35" s="396"/>
      <c r="L35" s="396"/>
      <c r="M35" s="396"/>
      <c r="N35" s="396"/>
      <c r="O35" s="396"/>
      <c r="P35" s="396"/>
      <c r="Q35" s="65"/>
      <c r="R35" s="29"/>
      <c r="S35" s="30"/>
      <c r="T35" s="30"/>
      <c r="U35" s="30"/>
      <c r="V35" s="30"/>
    </row>
    <row r="36" spans="1:22" ht="12.75">
      <c r="A36" s="28">
        <v>2018</v>
      </c>
      <c r="B36" s="61">
        <f>A36+1</f>
        <v>2019</v>
      </c>
      <c r="C36" s="399" t="s">
        <v>449</v>
      </c>
      <c r="D36" s="399"/>
      <c r="E36" s="399"/>
      <c r="F36" s="399"/>
      <c r="G36" s="399"/>
      <c r="H36" s="399"/>
      <c r="I36" s="399"/>
      <c r="J36" s="399"/>
      <c r="K36" s="399"/>
      <c r="L36" s="399"/>
      <c r="M36" s="399"/>
      <c r="N36" s="399"/>
      <c r="O36" s="399"/>
      <c r="P36" s="399"/>
      <c r="Q36" s="65"/>
      <c r="R36" s="52"/>
      <c r="S36" s="53"/>
      <c r="T36" s="53"/>
      <c r="U36" s="53"/>
      <c r="V36" s="53"/>
    </row>
    <row r="37" spans="1:22" ht="12.75">
      <c r="A37" s="22"/>
      <c r="B37" s="59"/>
      <c r="C37" s="399"/>
      <c r="D37" s="399"/>
      <c r="E37" s="399"/>
      <c r="F37" s="399"/>
      <c r="G37" s="399"/>
      <c r="H37" s="399"/>
      <c r="I37" s="399"/>
      <c r="J37" s="399"/>
      <c r="K37" s="399"/>
      <c r="L37" s="399"/>
      <c r="M37" s="399"/>
      <c r="N37" s="399"/>
      <c r="O37" s="399"/>
      <c r="P37" s="399"/>
      <c r="Q37" s="65"/>
      <c r="R37" s="55"/>
      <c r="S37" s="56"/>
      <c r="T37" s="56"/>
      <c r="U37" s="56"/>
      <c r="V37" s="56"/>
    </row>
    <row r="38" spans="1:22" ht="12.75">
      <c r="A38" s="22"/>
      <c r="B38" s="59"/>
      <c r="C38" s="399"/>
      <c r="D38" s="399"/>
      <c r="E38" s="399"/>
      <c r="F38" s="399"/>
      <c r="G38" s="399"/>
      <c r="H38" s="399"/>
      <c r="I38" s="399"/>
      <c r="J38" s="399"/>
      <c r="K38" s="399"/>
      <c r="L38" s="399"/>
      <c r="M38" s="399"/>
      <c r="N38" s="399"/>
      <c r="O38" s="399"/>
      <c r="P38" s="399"/>
      <c r="Q38" s="65"/>
      <c r="R38" s="29"/>
      <c r="S38" s="30"/>
      <c r="T38" s="30"/>
      <c r="U38" s="30"/>
      <c r="V38" s="30"/>
    </row>
    <row r="39" spans="1:22" ht="12.75">
      <c r="A39" s="28">
        <v>2019</v>
      </c>
      <c r="B39" s="61">
        <f>A39+1</f>
        <v>2020</v>
      </c>
      <c r="C39" s="399" t="s">
        <v>493</v>
      </c>
      <c r="D39" s="399"/>
      <c r="E39" s="399"/>
      <c r="F39" s="399"/>
      <c r="G39" s="399"/>
      <c r="H39" s="399"/>
      <c r="I39" s="399"/>
      <c r="J39" s="399"/>
      <c r="K39" s="399"/>
      <c r="L39" s="399"/>
      <c r="M39" s="399"/>
      <c r="N39" s="399"/>
      <c r="O39" s="399"/>
      <c r="P39" s="399"/>
      <c r="Q39" s="65"/>
      <c r="R39" s="55"/>
      <c r="S39" s="56"/>
      <c r="T39" s="56"/>
      <c r="U39" s="56"/>
      <c r="V39" s="56"/>
    </row>
    <row r="40" spans="1:22" ht="12.75">
      <c r="A40" s="22"/>
      <c r="B40" s="59"/>
      <c r="C40" s="399"/>
      <c r="D40" s="399"/>
      <c r="E40" s="399"/>
      <c r="F40" s="399"/>
      <c r="G40" s="399"/>
      <c r="H40" s="399"/>
      <c r="I40" s="399"/>
      <c r="J40" s="399"/>
      <c r="K40" s="399"/>
      <c r="L40" s="399"/>
      <c r="M40" s="399"/>
      <c r="N40" s="399"/>
      <c r="O40" s="399"/>
      <c r="P40" s="399"/>
      <c r="Q40" s="65"/>
      <c r="R40" s="55"/>
      <c r="S40" s="56"/>
      <c r="T40" s="56"/>
      <c r="U40" s="56"/>
      <c r="V40" s="56"/>
    </row>
    <row r="41" spans="1:22" ht="12.75">
      <c r="A41" s="22"/>
      <c r="B41" s="59"/>
      <c r="C41" s="399"/>
      <c r="D41" s="399"/>
      <c r="E41" s="399"/>
      <c r="F41" s="399"/>
      <c r="G41" s="399"/>
      <c r="H41" s="399"/>
      <c r="I41" s="399"/>
      <c r="J41" s="399"/>
      <c r="K41" s="399"/>
      <c r="L41" s="399"/>
      <c r="M41" s="399"/>
      <c r="N41" s="399"/>
      <c r="O41" s="399"/>
      <c r="P41" s="399"/>
      <c r="Q41" s="65"/>
      <c r="R41" s="55"/>
      <c r="S41" s="56"/>
      <c r="T41" s="56"/>
      <c r="U41" s="56"/>
      <c r="V41" s="56"/>
    </row>
    <row r="42" spans="1:22" ht="12.75">
      <c r="A42" s="28">
        <v>2020</v>
      </c>
      <c r="B42" s="61">
        <f>A42+1</f>
        <v>2021</v>
      </c>
      <c r="C42" s="399" t="s">
        <v>549</v>
      </c>
      <c r="D42" s="399"/>
      <c r="E42" s="399"/>
      <c r="F42" s="399"/>
      <c r="G42" s="399"/>
      <c r="H42" s="399"/>
      <c r="I42" s="399"/>
      <c r="J42" s="399"/>
      <c r="K42" s="399"/>
      <c r="L42" s="399"/>
      <c r="M42" s="399"/>
      <c r="N42" s="399"/>
      <c r="O42" s="399"/>
      <c r="P42" s="399"/>
      <c r="Q42" s="65"/>
      <c r="R42" s="55"/>
      <c r="S42" s="56"/>
      <c r="T42" s="56"/>
      <c r="U42" s="56"/>
      <c r="V42" s="56"/>
    </row>
    <row r="43" spans="1:22" ht="12.75">
      <c r="A43" s="22"/>
      <c r="B43" s="59"/>
      <c r="C43" s="399"/>
      <c r="D43" s="399"/>
      <c r="E43" s="399"/>
      <c r="F43" s="399"/>
      <c r="G43" s="399"/>
      <c r="H43" s="399"/>
      <c r="I43" s="399"/>
      <c r="J43" s="399"/>
      <c r="K43" s="399"/>
      <c r="L43" s="399"/>
      <c r="M43" s="399"/>
      <c r="N43" s="399"/>
      <c r="O43" s="399"/>
      <c r="P43" s="399"/>
      <c r="Q43" s="65"/>
      <c r="R43" s="55"/>
      <c r="S43" s="56"/>
      <c r="T43" s="56"/>
      <c r="U43" s="56"/>
      <c r="V43" s="56"/>
    </row>
    <row r="44" spans="1:22" ht="12.75">
      <c r="A44" s="22"/>
      <c r="B44" s="59"/>
      <c r="C44" s="399"/>
      <c r="D44" s="399"/>
      <c r="E44" s="399"/>
      <c r="F44" s="399"/>
      <c r="G44" s="399"/>
      <c r="H44" s="399"/>
      <c r="I44" s="399"/>
      <c r="J44" s="399"/>
      <c r="K44" s="399"/>
      <c r="L44" s="399"/>
      <c r="M44" s="399"/>
      <c r="N44" s="399"/>
      <c r="O44" s="399"/>
      <c r="P44" s="399"/>
      <c r="Q44" s="65"/>
      <c r="R44" s="55"/>
      <c r="S44" s="56"/>
      <c r="T44" s="56"/>
      <c r="U44" s="56"/>
      <c r="V44" s="56"/>
    </row>
    <row r="45" spans="1:22" ht="12.75">
      <c r="A45" s="28">
        <v>2021</v>
      </c>
      <c r="B45" s="61">
        <f>A45+1</f>
        <v>2022</v>
      </c>
      <c r="C45" s="399" t="s">
        <v>597</v>
      </c>
      <c r="D45" s="399"/>
      <c r="E45" s="399"/>
      <c r="F45" s="399"/>
      <c r="G45" s="399"/>
      <c r="H45" s="399"/>
      <c r="I45" s="399"/>
      <c r="J45" s="399"/>
      <c r="K45" s="399"/>
      <c r="L45" s="399"/>
      <c r="M45" s="399"/>
      <c r="N45" s="399"/>
      <c r="O45" s="399"/>
      <c r="P45" s="399"/>
      <c r="Q45" s="65"/>
      <c r="R45" s="55"/>
      <c r="S45" s="56"/>
      <c r="T45" s="56"/>
      <c r="U45" s="56"/>
      <c r="V45" s="56"/>
    </row>
    <row r="46" spans="1:22" ht="12.75">
      <c r="A46" s="22"/>
      <c r="B46" s="59"/>
      <c r="C46" s="399"/>
      <c r="D46" s="399"/>
      <c r="E46" s="399"/>
      <c r="F46" s="399"/>
      <c r="G46" s="399"/>
      <c r="H46" s="399"/>
      <c r="I46" s="399"/>
      <c r="J46" s="399"/>
      <c r="K46" s="399"/>
      <c r="L46" s="399"/>
      <c r="M46" s="399"/>
      <c r="N46" s="399"/>
      <c r="O46" s="399"/>
      <c r="P46" s="399"/>
      <c r="Q46" s="65"/>
      <c r="R46" s="55"/>
      <c r="S46" s="56"/>
      <c r="T46" s="56"/>
      <c r="U46" s="56"/>
      <c r="V46" s="56"/>
    </row>
    <row r="47" spans="1:22" ht="12.75">
      <c r="A47" s="22"/>
      <c r="B47" s="59"/>
      <c r="C47" s="399"/>
      <c r="D47" s="399"/>
      <c r="E47" s="399"/>
      <c r="F47" s="399"/>
      <c r="G47" s="399"/>
      <c r="H47" s="399"/>
      <c r="I47" s="399"/>
      <c r="J47" s="399"/>
      <c r="K47" s="399"/>
      <c r="L47" s="399"/>
      <c r="M47" s="399"/>
      <c r="N47" s="399"/>
      <c r="O47" s="399"/>
      <c r="P47" s="399"/>
      <c r="Q47" s="65"/>
      <c r="R47" s="55"/>
      <c r="S47" s="56"/>
      <c r="T47" s="56"/>
      <c r="U47" s="56"/>
      <c r="V47" s="56"/>
    </row>
    <row r="48" spans="1:22" ht="12.75">
      <c r="A48" s="22"/>
      <c r="B48" s="58"/>
      <c r="C48" s="39"/>
      <c r="D48" s="40"/>
      <c r="E48" s="40"/>
      <c r="F48" s="40"/>
      <c r="G48" s="40"/>
      <c r="H48" s="40"/>
      <c r="I48" s="40"/>
      <c r="J48" s="40"/>
      <c r="K48" s="40"/>
      <c r="L48" s="40"/>
      <c r="M48" s="40"/>
      <c r="N48" s="40"/>
      <c r="O48" s="40"/>
      <c r="P48" s="41"/>
      <c r="Q48" s="65"/>
      <c r="R48" s="52"/>
      <c r="S48" s="53"/>
      <c r="T48" s="53"/>
      <c r="U48" s="53"/>
      <c r="V48" s="53"/>
    </row>
    <row r="49" spans="1:31" ht="12.75">
      <c r="A49" s="22"/>
      <c r="B49" s="58"/>
      <c r="C49" s="531" t="s">
        <v>212</v>
      </c>
      <c r="D49" s="532"/>
      <c r="E49" s="532"/>
      <c r="F49" s="42"/>
      <c r="G49" s="42"/>
      <c r="H49" s="42"/>
      <c r="I49" s="42"/>
      <c r="J49" s="42"/>
      <c r="K49" s="42"/>
      <c r="L49" s="42"/>
      <c r="M49" s="42"/>
      <c r="N49" s="42"/>
      <c r="O49" s="42"/>
      <c r="P49" s="42"/>
      <c r="Q49" s="22"/>
      <c r="R49" s="126"/>
      <c r="S49" s="127"/>
      <c r="T49" s="128"/>
      <c r="U49" s="51"/>
      <c r="V49" s="51"/>
      <c r="W49" s="51"/>
      <c r="X49" s="51"/>
      <c r="Y49" s="51"/>
      <c r="Z49" s="51"/>
      <c r="AA49" s="51"/>
      <c r="AB49" s="51"/>
      <c r="AC49" s="51"/>
      <c r="AD49" s="51"/>
      <c r="AE49" s="51"/>
    </row>
    <row r="50" spans="1:31" ht="12.75">
      <c r="A50" s="22"/>
      <c r="B50" s="58"/>
      <c r="C50" s="458" t="s">
        <v>99</v>
      </c>
      <c r="D50" s="458"/>
      <c r="E50" s="458"/>
      <c r="F50" s="42"/>
      <c r="G50" s="42"/>
      <c r="H50" s="42"/>
      <c r="I50" s="42"/>
      <c r="J50" s="42"/>
      <c r="K50" s="42"/>
      <c r="L50" s="42"/>
      <c r="M50" s="42"/>
      <c r="N50" s="42"/>
      <c r="O50" s="42"/>
      <c r="P50" s="42"/>
      <c r="Q50" s="22"/>
      <c r="R50" s="52"/>
      <c r="S50" s="53"/>
      <c r="T50" s="53"/>
      <c r="U50" s="53"/>
      <c r="V50" s="53"/>
      <c r="W50" s="53"/>
      <c r="X50" s="53"/>
      <c r="Y50" s="53"/>
      <c r="Z50" s="53"/>
      <c r="AA50" s="53"/>
      <c r="AB50" s="53"/>
      <c r="AC50" s="53"/>
      <c r="AD50" s="53"/>
      <c r="AE50" s="54"/>
    </row>
    <row r="51" spans="1:31" ht="12.75">
      <c r="A51" s="28">
        <v>2004</v>
      </c>
      <c r="B51" s="61">
        <f>A51+2</f>
        <v>2006</v>
      </c>
      <c r="C51" s="451" t="s">
        <v>221</v>
      </c>
      <c r="D51" s="451"/>
      <c r="E51" s="451"/>
      <c r="F51" s="451"/>
      <c r="G51" s="451"/>
      <c r="H51" s="451"/>
      <c r="I51" s="451"/>
      <c r="J51" s="451"/>
      <c r="K51" s="451"/>
      <c r="L51" s="451"/>
      <c r="M51" s="451"/>
      <c r="N51" s="451"/>
      <c r="O51" s="451"/>
      <c r="P51" s="451"/>
      <c r="Q51" s="22"/>
      <c r="R51" s="55"/>
      <c r="S51" s="56"/>
      <c r="T51" s="56"/>
      <c r="U51" s="56"/>
      <c r="V51" s="56"/>
      <c r="W51" s="56"/>
      <c r="X51" s="56"/>
      <c r="Y51" s="56"/>
      <c r="Z51" s="56"/>
      <c r="AA51" s="56"/>
      <c r="AB51" s="56"/>
      <c r="AC51" s="56"/>
      <c r="AD51" s="56"/>
      <c r="AE51" s="57"/>
    </row>
    <row r="52" spans="1:31" ht="12.75">
      <c r="A52" s="22"/>
      <c r="B52" s="62"/>
      <c r="C52" s="451"/>
      <c r="D52" s="451"/>
      <c r="E52" s="451"/>
      <c r="F52" s="451"/>
      <c r="G52" s="451"/>
      <c r="H52" s="451"/>
      <c r="I52" s="451"/>
      <c r="J52" s="451"/>
      <c r="K52" s="451"/>
      <c r="L52" s="451"/>
      <c r="M52" s="451"/>
      <c r="N52" s="451"/>
      <c r="O52" s="451"/>
      <c r="P52" s="451"/>
      <c r="Q52" s="22"/>
      <c r="R52" s="29"/>
      <c r="S52" s="30"/>
      <c r="T52" s="30"/>
      <c r="U52" s="30"/>
      <c r="V52" s="30"/>
      <c r="W52" s="30"/>
      <c r="X52" s="30"/>
      <c r="Y52" s="30"/>
      <c r="Z52" s="30"/>
      <c r="AA52" s="30"/>
      <c r="AB52" s="30"/>
      <c r="AC52" s="30"/>
      <c r="AD52" s="30"/>
      <c r="AE52" s="31"/>
    </row>
    <row r="53" spans="1:31" ht="12.75">
      <c r="A53" s="28">
        <v>2005</v>
      </c>
      <c r="B53" s="61">
        <f>A53+2</f>
        <v>2007</v>
      </c>
      <c r="C53" s="396" t="s">
        <v>221</v>
      </c>
      <c r="D53" s="396"/>
      <c r="E53" s="396"/>
      <c r="F53" s="396"/>
      <c r="G53" s="396"/>
      <c r="H53" s="396"/>
      <c r="I53" s="396"/>
      <c r="J53" s="396"/>
      <c r="K53" s="396"/>
      <c r="L53" s="396"/>
      <c r="M53" s="396"/>
      <c r="N53" s="396"/>
      <c r="O53" s="396"/>
      <c r="P53" s="396"/>
      <c r="Q53" s="22"/>
      <c r="R53" s="52"/>
      <c r="S53" s="53"/>
      <c r="T53" s="53"/>
      <c r="U53" s="53"/>
      <c r="V53" s="53"/>
      <c r="W53" s="53"/>
      <c r="X53" s="53"/>
      <c r="Y53" s="53"/>
      <c r="Z53" s="53"/>
      <c r="AA53" s="53"/>
      <c r="AB53" s="53"/>
      <c r="AC53" s="53"/>
      <c r="AD53" s="53"/>
      <c r="AE53" s="54"/>
    </row>
    <row r="54" spans="1:31" ht="12.75">
      <c r="A54" s="22"/>
      <c r="B54" s="62"/>
      <c r="C54" s="396"/>
      <c r="D54" s="396"/>
      <c r="E54" s="396"/>
      <c r="F54" s="396"/>
      <c r="G54" s="396"/>
      <c r="H54" s="396"/>
      <c r="I54" s="396"/>
      <c r="J54" s="396"/>
      <c r="K54" s="396"/>
      <c r="L54" s="396"/>
      <c r="M54" s="396"/>
      <c r="N54" s="396"/>
      <c r="O54" s="396"/>
      <c r="P54" s="396"/>
      <c r="Q54" s="22"/>
      <c r="R54" s="55"/>
      <c r="S54" s="56"/>
      <c r="T54" s="56"/>
      <c r="U54" s="56"/>
      <c r="V54" s="56"/>
      <c r="W54" s="56"/>
      <c r="X54" s="56"/>
      <c r="Y54" s="56"/>
      <c r="Z54" s="56"/>
      <c r="AA54" s="56"/>
      <c r="AB54" s="56"/>
      <c r="AC54" s="56"/>
      <c r="AD54" s="56"/>
      <c r="AE54" s="57"/>
    </row>
    <row r="55" spans="1:31" ht="12.75">
      <c r="A55" s="28">
        <v>2006</v>
      </c>
      <c r="B55" s="61">
        <f>A55+2</f>
        <v>2008</v>
      </c>
      <c r="C55" s="451" t="s">
        <v>221</v>
      </c>
      <c r="D55" s="451"/>
      <c r="E55" s="451"/>
      <c r="F55" s="451"/>
      <c r="G55" s="451"/>
      <c r="H55" s="451"/>
      <c r="I55" s="451"/>
      <c r="J55" s="451"/>
      <c r="K55" s="451"/>
      <c r="L55" s="451"/>
      <c r="M55" s="451"/>
      <c r="N55" s="451"/>
      <c r="O55" s="451"/>
      <c r="P55" s="451"/>
      <c r="Q55" s="22"/>
      <c r="R55" s="29"/>
      <c r="S55" s="30"/>
      <c r="T55" s="30"/>
      <c r="U55" s="30"/>
      <c r="V55" s="30"/>
      <c r="W55" s="30"/>
      <c r="X55" s="30"/>
      <c r="Y55" s="30"/>
      <c r="Z55" s="30"/>
      <c r="AA55" s="30"/>
      <c r="AB55" s="30"/>
      <c r="AC55" s="30"/>
      <c r="AD55" s="30"/>
      <c r="AE55" s="31"/>
    </row>
    <row r="56" spans="1:31" ht="12.75">
      <c r="A56" s="22"/>
      <c r="B56" s="62"/>
      <c r="C56" s="451"/>
      <c r="D56" s="451"/>
      <c r="E56" s="451"/>
      <c r="F56" s="451"/>
      <c r="G56" s="451"/>
      <c r="H56" s="451"/>
      <c r="I56" s="451"/>
      <c r="J56" s="451"/>
      <c r="K56" s="451"/>
      <c r="L56" s="451"/>
      <c r="M56" s="451"/>
      <c r="N56" s="451"/>
      <c r="O56" s="451"/>
      <c r="P56" s="451"/>
      <c r="Q56" s="22"/>
      <c r="R56" s="52"/>
      <c r="S56" s="53"/>
      <c r="T56" s="53"/>
      <c r="U56" s="53"/>
      <c r="V56" s="53"/>
      <c r="W56" s="53"/>
      <c r="X56" s="53"/>
      <c r="Y56" s="53"/>
      <c r="Z56" s="53"/>
      <c r="AA56" s="53"/>
      <c r="AB56" s="53"/>
      <c r="AC56" s="53"/>
      <c r="AD56" s="53"/>
      <c r="AE56" s="54"/>
    </row>
    <row r="57" spans="1:31" ht="12.75">
      <c r="A57" s="28">
        <v>2007</v>
      </c>
      <c r="B57" s="61">
        <f>A57+2</f>
        <v>2009</v>
      </c>
      <c r="C57" s="396" t="s">
        <v>220</v>
      </c>
      <c r="D57" s="396"/>
      <c r="E57" s="396"/>
      <c r="F57" s="396"/>
      <c r="G57" s="396"/>
      <c r="H57" s="396"/>
      <c r="I57" s="396"/>
      <c r="J57" s="396"/>
      <c r="K57" s="396"/>
      <c r="L57" s="396"/>
      <c r="M57" s="396"/>
      <c r="N57" s="396"/>
      <c r="O57" s="396"/>
      <c r="P57" s="396"/>
      <c r="Q57" s="22"/>
      <c r="R57" s="55"/>
      <c r="S57" s="56"/>
      <c r="T57" s="56"/>
      <c r="U57" s="56"/>
      <c r="V57" s="56"/>
      <c r="W57" s="56"/>
      <c r="X57" s="56"/>
      <c r="Y57" s="56"/>
      <c r="Z57" s="56"/>
      <c r="AA57" s="56"/>
      <c r="AB57" s="56"/>
      <c r="AC57" s="56"/>
      <c r="AD57" s="56"/>
      <c r="AE57" s="57"/>
    </row>
    <row r="58" spans="1:31" ht="12.75">
      <c r="A58" s="22"/>
      <c r="B58" s="62"/>
      <c r="C58" s="396"/>
      <c r="D58" s="396"/>
      <c r="E58" s="396"/>
      <c r="F58" s="396"/>
      <c r="G58" s="396"/>
      <c r="H58" s="396"/>
      <c r="I58" s="396"/>
      <c r="J58" s="396"/>
      <c r="K58" s="396"/>
      <c r="L58" s="396"/>
      <c r="M58" s="396"/>
      <c r="N58" s="396"/>
      <c r="O58" s="396"/>
      <c r="P58" s="396"/>
      <c r="Q58" s="22"/>
      <c r="R58" s="29"/>
      <c r="S58" s="30"/>
      <c r="T58" s="30"/>
      <c r="U58" s="30"/>
      <c r="V58" s="30"/>
      <c r="W58" s="30"/>
      <c r="X58" s="30"/>
      <c r="Y58" s="30"/>
      <c r="Z58" s="30"/>
      <c r="AA58" s="30"/>
      <c r="AB58" s="30"/>
      <c r="AC58" s="30"/>
      <c r="AD58" s="30"/>
      <c r="AE58" s="31"/>
    </row>
    <row r="59" spans="1:31" ht="12.75">
      <c r="A59" s="28">
        <v>2008</v>
      </c>
      <c r="B59" s="61">
        <f>A59+2</f>
        <v>2010</v>
      </c>
      <c r="C59" s="451" t="s">
        <v>222</v>
      </c>
      <c r="D59" s="451"/>
      <c r="E59" s="451"/>
      <c r="F59" s="451"/>
      <c r="G59" s="451"/>
      <c r="H59" s="451"/>
      <c r="I59" s="451"/>
      <c r="J59" s="451"/>
      <c r="K59" s="451"/>
      <c r="L59" s="451"/>
      <c r="M59" s="451"/>
      <c r="N59" s="451"/>
      <c r="O59" s="451"/>
      <c r="P59" s="451"/>
      <c r="Q59" s="22"/>
      <c r="R59" s="52"/>
      <c r="S59" s="53"/>
      <c r="T59" s="53"/>
      <c r="U59" s="53"/>
      <c r="V59" s="53"/>
      <c r="W59" s="53"/>
      <c r="X59" s="53"/>
      <c r="Y59" s="53"/>
      <c r="Z59" s="53"/>
      <c r="AA59" s="53"/>
      <c r="AB59" s="53"/>
      <c r="AC59" s="53"/>
      <c r="AD59" s="53"/>
      <c r="AE59" s="54"/>
    </row>
    <row r="60" spans="1:31" ht="12.75">
      <c r="A60" s="22"/>
      <c r="B60" s="62"/>
      <c r="C60" s="451"/>
      <c r="D60" s="451"/>
      <c r="E60" s="451"/>
      <c r="F60" s="451"/>
      <c r="G60" s="451"/>
      <c r="H60" s="451"/>
      <c r="I60" s="451"/>
      <c r="J60" s="451"/>
      <c r="K60" s="451"/>
      <c r="L60" s="451"/>
      <c r="M60" s="451"/>
      <c r="N60" s="451"/>
      <c r="O60" s="451"/>
      <c r="P60" s="451"/>
      <c r="Q60" s="22"/>
      <c r="R60" s="55"/>
      <c r="S60" s="56"/>
      <c r="T60" s="56"/>
      <c r="U60" s="56"/>
      <c r="V60" s="56"/>
      <c r="W60" s="56"/>
      <c r="X60" s="56"/>
      <c r="Y60" s="56"/>
      <c r="Z60" s="56"/>
      <c r="AA60" s="56"/>
      <c r="AB60" s="56"/>
      <c r="AC60" s="56"/>
      <c r="AD60" s="56"/>
      <c r="AE60" s="57"/>
    </row>
    <row r="61" spans="1:31" ht="12.75">
      <c r="A61" s="28">
        <v>2009</v>
      </c>
      <c r="B61" s="61">
        <f>A61+2</f>
        <v>2011</v>
      </c>
      <c r="C61" s="396" t="s">
        <v>226</v>
      </c>
      <c r="D61" s="396"/>
      <c r="E61" s="396"/>
      <c r="F61" s="396"/>
      <c r="G61" s="396"/>
      <c r="H61" s="396"/>
      <c r="I61" s="396"/>
      <c r="J61" s="396"/>
      <c r="K61" s="396"/>
      <c r="L61" s="396"/>
      <c r="M61" s="396"/>
      <c r="N61" s="396"/>
      <c r="O61" s="396"/>
      <c r="P61" s="396"/>
      <c r="Q61" s="22"/>
      <c r="R61" s="29"/>
      <c r="S61" s="30"/>
      <c r="T61" s="30"/>
      <c r="U61" s="30"/>
      <c r="V61" s="30"/>
      <c r="W61" s="30"/>
      <c r="X61" s="30"/>
      <c r="Y61" s="30"/>
      <c r="Z61" s="30"/>
      <c r="AA61" s="30"/>
      <c r="AB61" s="30"/>
      <c r="AC61" s="30"/>
      <c r="AD61" s="30"/>
      <c r="AE61" s="31"/>
    </row>
    <row r="62" spans="1:31" ht="12.75">
      <c r="A62" s="22"/>
      <c r="B62" s="62"/>
      <c r="C62" s="396"/>
      <c r="D62" s="396"/>
      <c r="E62" s="396"/>
      <c r="F62" s="396"/>
      <c r="G62" s="396"/>
      <c r="H62" s="396"/>
      <c r="I62" s="396"/>
      <c r="J62" s="396"/>
      <c r="K62" s="396"/>
      <c r="L62" s="396"/>
      <c r="M62" s="396"/>
      <c r="N62" s="396"/>
      <c r="O62" s="396"/>
      <c r="P62" s="396"/>
      <c r="Q62" s="22"/>
      <c r="R62" s="52"/>
      <c r="S62" s="53"/>
      <c r="T62" s="53"/>
      <c r="U62" s="53"/>
      <c r="V62" s="53"/>
      <c r="W62" s="53"/>
      <c r="X62" s="53"/>
      <c r="Y62" s="53"/>
      <c r="Z62" s="53"/>
      <c r="AA62" s="53"/>
      <c r="AB62" s="53"/>
      <c r="AC62" s="53"/>
      <c r="AD62" s="53"/>
      <c r="AE62" s="54"/>
    </row>
    <row r="63" spans="1:31" ht="12.75">
      <c r="A63" s="22"/>
      <c r="B63" s="62"/>
      <c r="C63" s="396"/>
      <c r="D63" s="396"/>
      <c r="E63" s="396"/>
      <c r="F63" s="396"/>
      <c r="G63" s="396"/>
      <c r="H63" s="396"/>
      <c r="I63" s="396"/>
      <c r="J63" s="396"/>
      <c r="K63" s="396"/>
      <c r="L63" s="396"/>
      <c r="M63" s="396"/>
      <c r="N63" s="396"/>
      <c r="O63" s="396"/>
      <c r="P63" s="396"/>
      <c r="Q63" s="22"/>
      <c r="R63" s="55"/>
      <c r="S63" s="56"/>
      <c r="T63" s="56"/>
      <c r="U63" s="56"/>
      <c r="V63" s="56"/>
      <c r="W63" s="56"/>
      <c r="X63" s="56"/>
      <c r="Y63" s="56"/>
      <c r="Z63" s="56"/>
      <c r="AA63" s="56"/>
      <c r="AB63" s="56"/>
      <c r="AC63" s="56"/>
      <c r="AD63" s="56"/>
      <c r="AE63" s="57"/>
    </row>
    <row r="64" spans="1:31" ht="12.75">
      <c r="A64" s="28">
        <v>2010</v>
      </c>
      <c r="B64" s="61">
        <f>A64+2</f>
        <v>2012</v>
      </c>
      <c r="C64" s="451" t="s">
        <v>230</v>
      </c>
      <c r="D64" s="451"/>
      <c r="E64" s="451"/>
      <c r="F64" s="451"/>
      <c r="G64" s="451"/>
      <c r="H64" s="451"/>
      <c r="I64" s="451"/>
      <c r="J64" s="451"/>
      <c r="K64" s="451"/>
      <c r="L64" s="451"/>
      <c r="M64" s="451"/>
      <c r="N64" s="451"/>
      <c r="O64" s="451"/>
      <c r="P64" s="451"/>
      <c r="Q64" s="22"/>
      <c r="R64" s="29"/>
      <c r="S64" s="30"/>
      <c r="T64" s="30"/>
      <c r="U64" s="30"/>
      <c r="V64" s="30"/>
      <c r="W64" s="30"/>
      <c r="X64" s="30"/>
      <c r="Y64" s="30"/>
      <c r="Z64" s="30"/>
      <c r="AA64" s="30"/>
      <c r="AB64" s="30"/>
      <c r="AC64" s="30"/>
      <c r="AD64" s="30"/>
      <c r="AE64" s="31"/>
    </row>
    <row r="65" spans="1:31" ht="12.75">
      <c r="A65" s="22"/>
      <c r="B65" s="62"/>
      <c r="C65" s="451"/>
      <c r="D65" s="451"/>
      <c r="E65" s="451"/>
      <c r="F65" s="451"/>
      <c r="G65" s="451"/>
      <c r="H65" s="451"/>
      <c r="I65" s="451"/>
      <c r="J65" s="451"/>
      <c r="K65" s="451"/>
      <c r="L65" s="451"/>
      <c r="M65" s="451"/>
      <c r="N65" s="451"/>
      <c r="O65" s="451"/>
      <c r="P65" s="451"/>
      <c r="Q65" s="22"/>
      <c r="R65" s="52"/>
      <c r="S65" s="53"/>
      <c r="T65" s="53"/>
      <c r="U65" s="53"/>
      <c r="V65" s="53"/>
      <c r="W65" s="53"/>
      <c r="X65" s="53"/>
      <c r="Y65" s="53"/>
      <c r="Z65" s="53"/>
      <c r="AA65" s="53"/>
      <c r="AB65" s="53"/>
      <c r="AC65" s="53"/>
      <c r="AD65" s="53"/>
      <c r="AE65" s="54"/>
    </row>
    <row r="66" spans="1:31" ht="12.75">
      <c r="A66" s="22"/>
      <c r="B66" s="62"/>
      <c r="C66" s="451"/>
      <c r="D66" s="451"/>
      <c r="E66" s="451"/>
      <c r="F66" s="451"/>
      <c r="G66" s="451"/>
      <c r="H66" s="451"/>
      <c r="I66" s="451"/>
      <c r="J66" s="451"/>
      <c r="K66" s="451"/>
      <c r="L66" s="451"/>
      <c r="M66" s="451"/>
      <c r="N66" s="451"/>
      <c r="O66" s="451"/>
      <c r="P66" s="451"/>
      <c r="Q66" s="22"/>
      <c r="R66" s="55"/>
      <c r="S66" s="56"/>
      <c r="T66" s="56"/>
      <c r="U66" s="56"/>
      <c r="V66" s="56"/>
      <c r="W66" s="56"/>
      <c r="X66" s="56"/>
      <c r="Y66" s="56"/>
      <c r="Z66" s="56"/>
      <c r="AA66" s="56"/>
      <c r="AB66" s="56"/>
      <c r="AC66" s="56"/>
      <c r="AD66" s="56"/>
      <c r="AE66" s="57"/>
    </row>
    <row r="67" spans="1:31" ht="12.75">
      <c r="A67" s="28">
        <v>2011</v>
      </c>
      <c r="B67" s="61">
        <f>A67+2</f>
        <v>2013</v>
      </c>
      <c r="C67" s="396" t="s">
        <v>233</v>
      </c>
      <c r="D67" s="396"/>
      <c r="E67" s="396"/>
      <c r="F67" s="396"/>
      <c r="G67" s="396"/>
      <c r="H67" s="396"/>
      <c r="I67" s="396"/>
      <c r="J67" s="396"/>
      <c r="K67" s="396"/>
      <c r="L67" s="396"/>
      <c r="M67" s="396"/>
      <c r="N67" s="396"/>
      <c r="O67" s="396"/>
      <c r="P67" s="396"/>
      <c r="Q67" s="22"/>
      <c r="R67" s="29"/>
      <c r="S67" s="30"/>
      <c r="T67" s="30"/>
      <c r="U67" s="30"/>
      <c r="V67" s="30"/>
      <c r="W67" s="30"/>
      <c r="X67" s="30"/>
      <c r="Y67" s="30"/>
      <c r="Z67" s="30"/>
      <c r="AA67" s="30"/>
      <c r="AB67" s="30"/>
      <c r="AC67" s="30"/>
      <c r="AD67" s="30"/>
      <c r="AE67" s="31"/>
    </row>
    <row r="68" spans="1:31" ht="12.75">
      <c r="A68" s="22"/>
      <c r="B68" s="62"/>
      <c r="C68" s="396"/>
      <c r="D68" s="396"/>
      <c r="E68" s="396"/>
      <c r="F68" s="396"/>
      <c r="G68" s="396"/>
      <c r="H68" s="396"/>
      <c r="I68" s="396"/>
      <c r="J68" s="396"/>
      <c r="K68" s="396"/>
      <c r="L68" s="396"/>
      <c r="M68" s="396"/>
      <c r="N68" s="396"/>
      <c r="O68" s="396"/>
      <c r="P68" s="396"/>
      <c r="Q68" s="22"/>
      <c r="R68" s="52"/>
      <c r="S68" s="53"/>
      <c r="T68" s="53"/>
      <c r="U68" s="53"/>
      <c r="V68" s="53"/>
      <c r="W68" s="53"/>
      <c r="X68" s="53"/>
      <c r="Y68" s="53"/>
      <c r="Z68" s="53"/>
      <c r="AA68" s="53"/>
      <c r="AB68" s="53"/>
      <c r="AC68" s="53"/>
      <c r="AD68" s="53"/>
      <c r="AE68" s="54"/>
    </row>
    <row r="69" spans="1:31" ht="12.75">
      <c r="A69" s="28">
        <v>2012</v>
      </c>
      <c r="B69" s="61">
        <f>A69+2</f>
        <v>2014</v>
      </c>
      <c r="C69" s="451" t="s">
        <v>234</v>
      </c>
      <c r="D69" s="451"/>
      <c r="E69" s="451"/>
      <c r="F69" s="451"/>
      <c r="G69" s="451"/>
      <c r="H69" s="451"/>
      <c r="I69" s="451"/>
      <c r="J69" s="451"/>
      <c r="K69" s="451"/>
      <c r="L69" s="451"/>
      <c r="M69" s="451"/>
      <c r="N69" s="451"/>
      <c r="O69" s="451"/>
      <c r="P69" s="451"/>
      <c r="Q69" s="22"/>
      <c r="R69" s="55"/>
      <c r="S69" s="56"/>
      <c r="T69" s="56"/>
      <c r="U69" s="56"/>
      <c r="V69" s="56"/>
      <c r="W69" s="56"/>
      <c r="X69" s="56"/>
      <c r="Y69" s="56"/>
      <c r="Z69" s="56"/>
      <c r="AA69" s="56"/>
      <c r="AB69" s="56"/>
      <c r="AC69" s="56"/>
      <c r="AD69" s="56"/>
      <c r="AE69" s="57"/>
    </row>
    <row r="70" spans="1:31" ht="12.75">
      <c r="A70" s="22"/>
      <c r="B70" s="62"/>
      <c r="C70" s="451"/>
      <c r="D70" s="451"/>
      <c r="E70" s="451"/>
      <c r="F70" s="451"/>
      <c r="G70" s="451"/>
      <c r="H70" s="451"/>
      <c r="I70" s="451"/>
      <c r="J70" s="451"/>
      <c r="K70" s="451"/>
      <c r="L70" s="451"/>
      <c r="M70" s="451"/>
      <c r="N70" s="451"/>
      <c r="O70" s="451"/>
      <c r="P70" s="451"/>
      <c r="Q70" s="22"/>
      <c r="R70" s="29"/>
      <c r="S70" s="30"/>
      <c r="T70" s="30"/>
      <c r="U70" s="30"/>
      <c r="V70" s="30"/>
      <c r="W70" s="30"/>
      <c r="X70" s="30"/>
      <c r="Y70" s="30"/>
      <c r="Z70" s="30"/>
      <c r="AA70" s="30"/>
      <c r="AB70" s="30"/>
      <c r="AC70" s="30"/>
      <c r="AD70" s="30"/>
      <c r="AE70" s="31"/>
    </row>
    <row r="71" spans="1:31" ht="12.75">
      <c r="A71" s="28">
        <v>2013</v>
      </c>
      <c r="B71" s="61">
        <f>A71+2</f>
        <v>2015</v>
      </c>
      <c r="C71" s="396" t="s">
        <v>236</v>
      </c>
      <c r="D71" s="396"/>
      <c r="E71" s="396"/>
      <c r="F71" s="396"/>
      <c r="G71" s="396"/>
      <c r="H71" s="396"/>
      <c r="I71" s="396"/>
      <c r="J71" s="396"/>
      <c r="K71" s="396"/>
      <c r="L71" s="396"/>
      <c r="M71" s="396"/>
      <c r="N71" s="396"/>
      <c r="O71" s="396"/>
      <c r="P71" s="396"/>
      <c r="Q71" s="22"/>
      <c r="R71" s="52"/>
      <c r="S71" s="53"/>
      <c r="T71" s="53"/>
      <c r="U71" s="53"/>
      <c r="V71" s="53"/>
      <c r="W71" s="53"/>
      <c r="X71" s="53"/>
      <c r="Y71" s="53"/>
      <c r="Z71" s="53"/>
      <c r="AA71" s="53"/>
      <c r="AB71" s="53"/>
      <c r="AC71" s="53"/>
      <c r="AD71" s="53"/>
      <c r="AE71" s="54"/>
    </row>
    <row r="72" spans="1:31" ht="12.75">
      <c r="A72" s="22"/>
      <c r="B72" s="58"/>
      <c r="C72" s="396"/>
      <c r="D72" s="396"/>
      <c r="E72" s="396"/>
      <c r="F72" s="396"/>
      <c r="G72" s="396"/>
      <c r="H72" s="396"/>
      <c r="I72" s="396"/>
      <c r="J72" s="396"/>
      <c r="K72" s="396"/>
      <c r="L72" s="396"/>
      <c r="M72" s="396"/>
      <c r="N72" s="396"/>
      <c r="O72" s="396"/>
      <c r="P72" s="396"/>
      <c r="Q72" s="22"/>
      <c r="R72" s="55"/>
      <c r="S72" s="56"/>
      <c r="T72" s="56"/>
      <c r="U72" s="56"/>
      <c r="V72" s="56"/>
      <c r="W72" s="56"/>
      <c r="X72" s="56"/>
      <c r="Y72" s="56"/>
      <c r="Z72" s="56"/>
      <c r="AA72" s="56"/>
      <c r="AB72" s="56"/>
      <c r="AC72" s="56"/>
      <c r="AD72" s="56"/>
      <c r="AE72" s="57"/>
    </row>
    <row r="73" spans="1:31" ht="12.75">
      <c r="A73" s="28">
        <v>2014</v>
      </c>
      <c r="B73" s="61">
        <f>A73+2</f>
        <v>2016</v>
      </c>
      <c r="C73" s="451" t="s">
        <v>241</v>
      </c>
      <c r="D73" s="451"/>
      <c r="E73" s="451"/>
      <c r="F73" s="451"/>
      <c r="G73" s="451"/>
      <c r="H73" s="451"/>
      <c r="I73" s="451"/>
      <c r="J73" s="451"/>
      <c r="K73" s="451"/>
      <c r="L73" s="451"/>
      <c r="M73" s="451"/>
      <c r="N73" s="451"/>
      <c r="O73" s="451"/>
      <c r="P73" s="451"/>
      <c r="Q73" s="22"/>
      <c r="R73" s="29"/>
      <c r="S73" s="30"/>
      <c r="T73" s="30"/>
      <c r="U73" s="30"/>
      <c r="V73" s="30"/>
      <c r="W73" s="30"/>
      <c r="X73" s="30"/>
      <c r="Y73" s="30"/>
      <c r="Z73" s="30"/>
      <c r="AA73" s="30"/>
      <c r="AB73" s="30"/>
      <c r="AC73" s="30"/>
      <c r="AD73" s="30"/>
      <c r="AE73" s="31"/>
    </row>
    <row r="74" spans="1:31" ht="12.75">
      <c r="A74" s="22"/>
      <c r="B74" s="59"/>
      <c r="C74" s="451"/>
      <c r="D74" s="451"/>
      <c r="E74" s="451"/>
      <c r="F74" s="451"/>
      <c r="G74" s="451"/>
      <c r="H74" s="451"/>
      <c r="I74" s="451"/>
      <c r="J74" s="451"/>
      <c r="K74" s="451"/>
      <c r="L74" s="451"/>
      <c r="M74" s="451"/>
      <c r="N74" s="451"/>
      <c r="O74" s="451"/>
      <c r="P74" s="451"/>
      <c r="Q74" s="22"/>
      <c r="R74" s="55"/>
      <c r="S74" s="56"/>
      <c r="T74" s="56"/>
      <c r="U74" s="56"/>
      <c r="V74" s="56"/>
      <c r="W74" s="56"/>
      <c r="X74" s="56"/>
      <c r="Y74" s="56"/>
      <c r="Z74" s="56"/>
      <c r="AA74" s="56"/>
      <c r="AB74" s="56"/>
      <c r="AC74" s="56"/>
      <c r="AD74" s="56"/>
      <c r="AE74" s="57"/>
    </row>
    <row r="75" spans="1:31" ht="12.75" customHeight="1">
      <c r="A75" s="28">
        <v>2015</v>
      </c>
      <c r="B75" s="61">
        <f>A75+2</f>
        <v>2017</v>
      </c>
      <c r="C75" s="396" t="s">
        <v>266</v>
      </c>
      <c r="D75" s="396"/>
      <c r="E75" s="396"/>
      <c r="F75" s="396"/>
      <c r="G75" s="396"/>
      <c r="H75" s="396"/>
      <c r="I75" s="396"/>
      <c r="J75" s="396"/>
      <c r="K75" s="396"/>
      <c r="L75" s="396"/>
      <c r="M75" s="396"/>
      <c r="N75" s="396"/>
      <c r="O75" s="396"/>
      <c r="P75" s="396"/>
      <c r="Q75" s="22"/>
      <c r="R75" s="55"/>
      <c r="S75" s="56"/>
      <c r="T75" s="56"/>
      <c r="U75" s="56"/>
      <c r="V75" s="56"/>
      <c r="W75" s="56"/>
      <c r="X75" s="56"/>
      <c r="Y75" s="56"/>
      <c r="Z75" s="56"/>
      <c r="AA75" s="56"/>
      <c r="AB75" s="56"/>
      <c r="AC75" s="56"/>
      <c r="AD75" s="56"/>
      <c r="AE75" s="57"/>
    </row>
    <row r="76" spans="1:31" ht="12.75">
      <c r="A76" s="22"/>
      <c r="B76" s="62"/>
      <c r="C76" s="396"/>
      <c r="D76" s="396"/>
      <c r="E76" s="396"/>
      <c r="F76" s="396"/>
      <c r="G76" s="396"/>
      <c r="H76" s="396"/>
      <c r="I76" s="396"/>
      <c r="J76" s="396"/>
      <c r="K76" s="396"/>
      <c r="L76" s="396"/>
      <c r="M76" s="396"/>
      <c r="N76" s="396"/>
      <c r="O76" s="396"/>
      <c r="P76" s="396"/>
      <c r="Q76" s="22"/>
      <c r="R76" s="55"/>
      <c r="S76" s="56"/>
      <c r="T76" s="56"/>
      <c r="U76" s="56"/>
      <c r="V76" s="56"/>
      <c r="W76" s="56"/>
      <c r="X76" s="56"/>
      <c r="Y76" s="56"/>
      <c r="Z76" s="56"/>
      <c r="AA76" s="56"/>
      <c r="AB76" s="56"/>
      <c r="AC76" s="56"/>
      <c r="AD76" s="56"/>
      <c r="AE76" s="57"/>
    </row>
    <row r="77" spans="1:31" ht="12.75">
      <c r="A77" s="22"/>
      <c r="B77" s="59"/>
      <c r="C77" s="396"/>
      <c r="D77" s="396"/>
      <c r="E77" s="396"/>
      <c r="F77" s="396"/>
      <c r="G77" s="396"/>
      <c r="H77" s="396"/>
      <c r="I77" s="396"/>
      <c r="J77" s="396"/>
      <c r="K77" s="396"/>
      <c r="L77" s="396"/>
      <c r="M77" s="396"/>
      <c r="N77" s="396"/>
      <c r="O77" s="396"/>
      <c r="P77" s="396"/>
      <c r="Q77" s="22"/>
      <c r="R77" s="55"/>
      <c r="S77" s="56"/>
      <c r="T77" s="56"/>
      <c r="U77" s="56"/>
      <c r="V77" s="56"/>
      <c r="W77" s="56"/>
      <c r="X77" s="56"/>
      <c r="Y77" s="56"/>
      <c r="Z77" s="56"/>
      <c r="AA77" s="56"/>
      <c r="AB77" s="56"/>
      <c r="AC77" s="56"/>
      <c r="AD77" s="56"/>
      <c r="AE77" s="57"/>
    </row>
    <row r="78" spans="1:31" ht="12.75">
      <c r="A78" s="28">
        <v>2016</v>
      </c>
      <c r="B78" s="61">
        <f>A78+2</f>
        <v>2018</v>
      </c>
      <c r="C78" s="451" t="s">
        <v>277</v>
      </c>
      <c r="D78" s="451"/>
      <c r="E78" s="451"/>
      <c r="F78" s="451"/>
      <c r="G78" s="451"/>
      <c r="H78" s="451"/>
      <c r="I78" s="451"/>
      <c r="J78" s="451"/>
      <c r="K78" s="451"/>
      <c r="L78" s="451"/>
      <c r="M78" s="451"/>
      <c r="N78" s="451"/>
      <c r="O78" s="451"/>
      <c r="P78" s="451"/>
      <c r="Q78" s="22"/>
      <c r="R78" s="55"/>
      <c r="S78" s="56"/>
      <c r="T78" s="56"/>
      <c r="U78" s="56"/>
      <c r="V78" s="56"/>
      <c r="W78" s="56"/>
      <c r="X78" s="56"/>
      <c r="Y78" s="56"/>
      <c r="Z78" s="56"/>
      <c r="AA78" s="56"/>
      <c r="AB78" s="56"/>
      <c r="AC78" s="56"/>
      <c r="AD78" s="56"/>
      <c r="AE78" s="57"/>
    </row>
    <row r="79" spans="1:31" ht="12.75">
      <c r="A79" s="22"/>
      <c r="B79" s="62"/>
      <c r="C79" s="451"/>
      <c r="D79" s="451"/>
      <c r="E79" s="451"/>
      <c r="F79" s="451"/>
      <c r="G79" s="451"/>
      <c r="H79" s="451"/>
      <c r="I79" s="451"/>
      <c r="J79" s="451"/>
      <c r="K79" s="451"/>
      <c r="L79" s="451"/>
      <c r="M79" s="451"/>
      <c r="N79" s="451"/>
      <c r="O79" s="451"/>
      <c r="P79" s="451"/>
      <c r="Q79" s="22"/>
      <c r="R79" s="55"/>
      <c r="S79" s="56"/>
      <c r="T79" s="56"/>
      <c r="U79" s="56"/>
      <c r="V79" s="56"/>
      <c r="W79" s="56"/>
      <c r="X79" s="56"/>
      <c r="Y79" s="56"/>
      <c r="Z79" s="56"/>
      <c r="AA79" s="56"/>
      <c r="AB79" s="56"/>
      <c r="AC79" s="56"/>
      <c r="AD79" s="56"/>
      <c r="AE79" s="57"/>
    </row>
    <row r="80" spans="1:31" ht="12.75">
      <c r="A80" s="22"/>
      <c r="B80" s="59"/>
      <c r="C80" s="451"/>
      <c r="D80" s="451"/>
      <c r="E80" s="451"/>
      <c r="F80" s="451"/>
      <c r="G80" s="451"/>
      <c r="H80" s="451"/>
      <c r="I80" s="451"/>
      <c r="J80" s="451"/>
      <c r="K80" s="451"/>
      <c r="L80" s="451"/>
      <c r="M80" s="451"/>
      <c r="N80" s="451"/>
      <c r="O80" s="451"/>
      <c r="P80" s="451"/>
      <c r="Q80" s="22"/>
      <c r="R80" s="55"/>
      <c r="S80" s="56"/>
      <c r="T80" s="56"/>
      <c r="U80" s="56"/>
      <c r="V80" s="56"/>
      <c r="W80" s="56"/>
      <c r="X80" s="56"/>
      <c r="Y80" s="56"/>
      <c r="Z80" s="56"/>
      <c r="AA80" s="56"/>
      <c r="AB80" s="56"/>
      <c r="AC80" s="56"/>
      <c r="AD80" s="56"/>
      <c r="AE80" s="57"/>
    </row>
    <row r="81" spans="1:31" ht="12.75">
      <c r="A81" s="28">
        <v>2017</v>
      </c>
      <c r="B81" s="61">
        <f>A81+2</f>
        <v>2019</v>
      </c>
      <c r="C81" s="396" t="s">
        <v>404</v>
      </c>
      <c r="D81" s="396"/>
      <c r="E81" s="396"/>
      <c r="F81" s="396"/>
      <c r="G81" s="396"/>
      <c r="H81" s="396"/>
      <c r="I81" s="396"/>
      <c r="J81" s="396"/>
      <c r="K81" s="396"/>
      <c r="L81" s="396"/>
      <c r="M81" s="396"/>
      <c r="N81" s="396"/>
      <c r="O81" s="396"/>
      <c r="P81" s="396"/>
      <c r="Q81" s="22"/>
      <c r="R81" s="55"/>
      <c r="S81" s="56"/>
      <c r="T81" s="56"/>
      <c r="U81" s="56"/>
      <c r="V81" s="56"/>
      <c r="W81" s="56"/>
      <c r="X81" s="56"/>
      <c r="Y81" s="56"/>
      <c r="Z81" s="56"/>
      <c r="AA81" s="56"/>
      <c r="AB81" s="56"/>
      <c r="AC81" s="56"/>
      <c r="AD81" s="56"/>
      <c r="AE81" s="57"/>
    </row>
    <row r="82" spans="1:31" ht="12.75">
      <c r="A82" s="22"/>
      <c r="B82" s="22"/>
      <c r="C82" s="396"/>
      <c r="D82" s="396"/>
      <c r="E82" s="396"/>
      <c r="F82" s="396"/>
      <c r="G82" s="396"/>
      <c r="H82" s="396"/>
      <c r="I82" s="396"/>
      <c r="J82" s="396"/>
      <c r="K82" s="396"/>
      <c r="L82" s="396"/>
      <c r="M82" s="396"/>
      <c r="N82" s="396"/>
      <c r="O82" s="396"/>
      <c r="P82" s="396"/>
      <c r="Q82" s="22"/>
      <c r="R82" s="55"/>
      <c r="S82" s="56"/>
      <c r="T82" s="56"/>
      <c r="U82" s="56"/>
      <c r="V82" s="56"/>
      <c r="W82" s="56"/>
      <c r="X82" s="56"/>
      <c r="Y82" s="56"/>
      <c r="Z82" s="56"/>
      <c r="AA82" s="56"/>
      <c r="AB82" s="56"/>
      <c r="AC82" s="56"/>
      <c r="AD82" s="56"/>
      <c r="AE82" s="57"/>
    </row>
    <row r="83" spans="1:31" ht="12.75">
      <c r="A83" s="22"/>
      <c r="B83" s="22"/>
      <c r="C83" s="396"/>
      <c r="D83" s="396"/>
      <c r="E83" s="396"/>
      <c r="F83" s="396"/>
      <c r="G83" s="396"/>
      <c r="H83" s="396"/>
      <c r="I83" s="396"/>
      <c r="J83" s="396"/>
      <c r="K83" s="396"/>
      <c r="L83" s="396"/>
      <c r="M83" s="396"/>
      <c r="N83" s="396"/>
      <c r="O83" s="396"/>
      <c r="P83" s="396"/>
      <c r="Q83" s="22"/>
      <c r="R83" s="55"/>
      <c r="S83" s="56"/>
      <c r="T83" s="56"/>
      <c r="U83" s="56"/>
      <c r="V83" s="56"/>
      <c r="W83" s="56"/>
      <c r="X83" s="56"/>
      <c r="Y83" s="56"/>
      <c r="Z83" s="56"/>
      <c r="AA83" s="56"/>
      <c r="AB83" s="56"/>
      <c r="AC83" s="56"/>
      <c r="AD83" s="56"/>
      <c r="AE83" s="57"/>
    </row>
    <row r="84" spans="1:31" ht="12.75">
      <c r="A84" s="28">
        <v>2018</v>
      </c>
      <c r="B84" s="61">
        <f>A84+2</f>
        <v>2020</v>
      </c>
      <c r="C84" s="488" t="s">
        <v>448</v>
      </c>
      <c r="D84" s="489"/>
      <c r="E84" s="489"/>
      <c r="F84" s="489"/>
      <c r="G84" s="489"/>
      <c r="H84" s="489"/>
      <c r="I84" s="489"/>
      <c r="J84" s="489"/>
      <c r="K84" s="489"/>
      <c r="L84" s="489"/>
      <c r="M84" s="489"/>
      <c r="N84" s="489"/>
      <c r="O84" s="489"/>
      <c r="P84" s="490"/>
      <c r="Q84" s="22"/>
      <c r="R84" s="55"/>
      <c r="S84" s="56"/>
      <c r="T84" s="56"/>
      <c r="U84" s="56"/>
      <c r="V84" s="56"/>
      <c r="W84" s="56"/>
      <c r="X84" s="56"/>
      <c r="Y84" s="56"/>
      <c r="Z84" s="56"/>
      <c r="AA84" s="56"/>
      <c r="AB84" s="56"/>
      <c r="AC84" s="56"/>
      <c r="AD84" s="56"/>
      <c r="AE84" s="57"/>
    </row>
    <row r="85" spans="1:31" ht="12.75">
      <c r="A85" s="22"/>
      <c r="B85" s="22"/>
      <c r="C85" s="491"/>
      <c r="D85" s="492"/>
      <c r="E85" s="492"/>
      <c r="F85" s="492"/>
      <c r="G85" s="492"/>
      <c r="H85" s="492"/>
      <c r="I85" s="492"/>
      <c r="J85" s="492"/>
      <c r="K85" s="492"/>
      <c r="L85" s="492"/>
      <c r="M85" s="492"/>
      <c r="N85" s="492"/>
      <c r="O85" s="492"/>
      <c r="P85" s="493"/>
      <c r="Q85" s="22"/>
      <c r="R85" s="55"/>
      <c r="S85" s="56"/>
      <c r="T85" s="56"/>
      <c r="U85" s="56"/>
      <c r="V85" s="56"/>
      <c r="W85" s="56"/>
      <c r="X85" s="56"/>
      <c r="Y85" s="56"/>
      <c r="Z85" s="56"/>
      <c r="AA85" s="56"/>
      <c r="AB85" s="56"/>
      <c r="AC85" s="56"/>
      <c r="AD85" s="56"/>
      <c r="AE85" s="57"/>
    </row>
    <row r="86" spans="1:31" ht="12.75">
      <c r="A86" s="22"/>
      <c r="B86" s="22"/>
      <c r="C86" s="494"/>
      <c r="D86" s="495"/>
      <c r="E86" s="495"/>
      <c r="F86" s="495"/>
      <c r="G86" s="495"/>
      <c r="H86" s="495"/>
      <c r="I86" s="495"/>
      <c r="J86" s="495"/>
      <c r="K86" s="495"/>
      <c r="L86" s="495"/>
      <c r="M86" s="495"/>
      <c r="N86" s="495"/>
      <c r="O86" s="495"/>
      <c r="P86" s="496"/>
      <c r="Q86" s="22"/>
      <c r="R86" s="55"/>
      <c r="S86" s="56"/>
      <c r="T86" s="56"/>
      <c r="U86" s="56"/>
      <c r="V86" s="56"/>
      <c r="W86" s="56"/>
      <c r="X86" s="56"/>
      <c r="Y86" s="56"/>
      <c r="Z86" s="56"/>
      <c r="AA86" s="56"/>
      <c r="AB86" s="56"/>
      <c r="AC86" s="56"/>
      <c r="AD86" s="56"/>
      <c r="AE86" s="57"/>
    </row>
    <row r="87" spans="1:31" ht="12.75">
      <c r="A87" s="28">
        <v>2019</v>
      </c>
      <c r="B87" s="61">
        <f>A87+2</f>
        <v>2021</v>
      </c>
      <c r="C87" s="488" t="s">
        <v>493</v>
      </c>
      <c r="D87" s="489"/>
      <c r="E87" s="489"/>
      <c r="F87" s="489"/>
      <c r="G87" s="489"/>
      <c r="H87" s="489"/>
      <c r="I87" s="489"/>
      <c r="J87" s="489"/>
      <c r="K87" s="489"/>
      <c r="L87" s="489"/>
      <c r="M87" s="489"/>
      <c r="N87" s="489"/>
      <c r="O87" s="489"/>
      <c r="P87" s="490"/>
      <c r="Q87" s="22"/>
      <c r="R87" s="55"/>
      <c r="S87" s="56"/>
      <c r="T87" s="56"/>
      <c r="U87" s="56"/>
      <c r="V87" s="56"/>
      <c r="W87" s="56"/>
      <c r="X87" s="56"/>
      <c r="Y87" s="56"/>
      <c r="Z87" s="56"/>
      <c r="AA87" s="56"/>
      <c r="AB87" s="56"/>
      <c r="AC87" s="56"/>
      <c r="AD87" s="56"/>
      <c r="AE87" s="57"/>
    </row>
    <row r="88" spans="1:31" ht="12.75">
      <c r="A88" s="22"/>
      <c r="B88" s="59"/>
      <c r="C88" s="491"/>
      <c r="D88" s="492"/>
      <c r="E88" s="492"/>
      <c r="F88" s="492"/>
      <c r="G88" s="492"/>
      <c r="H88" s="492"/>
      <c r="I88" s="492"/>
      <c r="J88" s="492"/>
      <c r="K88" s="492"/>
      <c r="L88" s="492"/>
      <c r="M88" s="492"/>
      <c r="N88" s="492"/>
      <c r="O88" s="492"/>
      <c r="P88" s="493"/>
      <c r="Q88" s="22"/>
      <c r="R88" s="55"/>
      <c r="S88" s="56"/>
      <c r="T88" s="56"/>
      <c r="U88" s="56"/>
      <c r="V88" s="56"/>
      <c r="W88" s="56"/>
      <c r="X88" s="56"/>
      <c r="Y88" s="56"/>
      <c r="Z88" s="56"/>
      <c r="AA88" s="56"/>
      <c r="AB88" s="56"/>
      <c r="AC88" s="56"/>
      <c r="AD88" s="56"/>
      <c r="AE88" s="57"/>
    </row>
    <row r="89" spans="1:31" ht="12.75">
      <c r="A89" s="22"/>
      <c r="B89" s="59"/>
      <c r="C89" s="494"/>
      <c r="D89" s="495"/>
      <c r="E89" s="495"/>
      <c r="F89" s="495"/>
      <c r="G89" s="495"/>
      <c r="H89" s="495"/>
      <c r="I89" s="495"/>
      <c r="J89" s="495"/>
      <c r="K89" s="495"/>
      <c r="L89" s="495"/>
      <c r="M89" s="495"/>
      <c r="N89" s="495"/>
      <c r="O89" s="495"/>
      <c r="P89" s="496"/>
      <c r="Q89" s="22"/>
      <c r="R89" s="55"/>
      <c r="S89" s="56"/>
      <c r="T89" s="56"/>
      <c r="U89" s="56"/>
      <c r="V89" s="56"/>
      <c r="W89" s="56"/>
      <c r="X89" s="56"/>
      <c r="Y89" s="56"/>
      <c r="Z89" s="56"/>
      <c r="AA89" s="56"/>
      <c r="AB89" s="56"/>
      <c r="AC89" s="56"/>
      <c r="AD89" s="56"/>
      <c r="AE89" s="57"/>
    </row>
    <row r="90" spans="1:31" ht="12.75" customHeight="1">
      <c r="A90" s="28">
        <v>2020</v>
      </c>
      <c r="B90" s="61">
        <f>A90+2</f>
        <v>2022</v>
      </c>
      <c r="C90" s="399" t="s">
        <v>549</v>
      </c>
      <c r="D90" s="399"/>
      <c r="E90" s="399"/>
      <c r="F90" s="399"/>
      <c r="G90" s="399"/>
      <c r="H90" s="399"/>
      <c r="I90" s="399"/>
      <c r="J90" s="399"/>
      <c r="K90" s="399"/>
      <c r="L90" s="399"/>
      <c r="M90" s="399"/>
      <c r="N90" s="399"/>
      <c r="O90" s="399"/>
      <c r="P90" s="399"/>
      <c r="Q90" s="22"/>
      <c r="R90" s="55"/>
      <c r="S90" s="56"/>
      <c r="T90" s="56"/>
      <c r="U90" s="56"/>
      <c r="V90" s="56"/>
      <c r="W90" s="56"/>
      <c r="X90" s="56"/>
      <c r="Y90" s="56"/>
      <c r="Z90" s="56"/>
      <c r="AA90" s="56"/>
      <c r="AB90" s="56"/>
      <c r="AC90" s="56"/>
      <c r="AD90" s="56"/>
      <c r="AE90" s="57"/>
    </row>
    <row r="91" spans="1:31" ht="12.75">
      <c r="A91" s="22"/>
      <c r="B91" s="59"/>
      <c r="C91" s="399"/>
      <c r="D91" s="399"/>
      <c r="E91" s="399"/>
      <c r="F91" s="399"/>
      <c r="G91" s="399"/>
      <c r="H91" s="399"/>
      <c r="I91" s="399"/>
      <c r="J91" s="399"/>
      <c r="K91" s="399"/>
      <c r="L91" s="399"/>
      <c r="M91" s="399"/>
      <c r="N91" s="399"/>
      <c r="O91" s="399"/>
      <c r="P91" s="399"/>
      <c r="Q91" s="22"/>
      <c r="R91" s="55"/>
      <c r="S91" s="56"/>
      <c r="T91" s="56"/>
      <c r="U91" s="56"/>
      <c r="V91" s="56"/>
      <c r="W91" s="56"/>
      <c r="X91" s="56"/>
      <c r="Y91" s="56"/>
      <c r="Z91" s="56"/>
      <c r="AA91" s="56"/>
      <c r="AB91" s="56"/>
      <c r="AC91" s="56"/>
      <c r="AD91" s="56"/>
      <c r="AE91" s="57"/>
    </row>
    <row r="92" spans="1:31" ht="12.75">
      <c r="A92" s="22"/>
      <c r="B92" s="59"/>
      <c r="C92" s="399"/>
      <c r="D92" s="399"/>
      <c r="E92" s="399"/>
      <c r="F92" s="399"/>
      <c r="G92" s="399"/>
      <c r="H92" s="399"/>
      <c r="I92" s="399"/>
      <c r="J92" s="399"/>
      <c r="K92" s="399"/>
      <c r="L92" s="399"/>
      <c r="M92" s="399"/>
      <c r="N92" s="399"/>
      <c r="O92" s="399"/>
      <c r="P92" s="399"/>
      <c r="Q92" s="22"/>
      <c r="R92" s="55"/>
      <c r="S92" s="56"/>
      <c r="T92" s="56"/>
      <c r="U92" s="56"/>
      <c r="V92" s="56"/>
      <c r="W92" s="56"/>
      <c r="X92" s="56"/>
      <c r="Y92" s="56"/>
      <c r="Z92" s="56"/>
      <c r="AA92" s="56"/>
      <c r="AB92" s="56"/>
      <c r="AC92" s="56"/>
      <c r="AD92" s="56"/>
      <c r="AE92" s="57"/>
    </row>
    <row r="93" spans="1:31" ht="12.75">
      <c r="A93" s="28">
        <v>2021</v>
      </c>
      <c r="B93" s="61">
        <f>A93+2</f>
        <v>2023</v>
      </c>
      <c r="C93" s="399" t="s">
        <v>597</v>
      </c>
      <c r="D93" s="399"/>
      <c r="E93" s="399"/>
      <c r="F93" s="399"/>
      <c r="G93" s="399"/>
      <c r="H93" s="399"/>
      <c r="I93" s="399"/>
      <c r="J93" s="399"/>
      <c r="K93" s="399"/>
      <c r="L93" s="399"/>
      <c r="M93" s="399"/>
      <c r="N93" s="399"/>
      <c r="O93" s="399"/>
      <c r="P93" s="399"/>
      <c r="Q93" s="22"/>
      <c r="R93" s="55"/>
      <c r="S93" s="56"/>
      <c r="T93" s="56"/>
      <c r="U93" s="56"/>
      <c r="V93" s="56"/>
      <c r="W93" s="56"/>
      <c r="X93" s="56"/>
      <c r="Y93" s="56"/>
      <c r="Z93" s="56"/>
      <c r="AA93" s="56"/>
      <c r="AB93" s="56"/>
      <c r="AC93" s="56"/>
      <c r="AD93" s="56"/>
      <c r="AE93" s="57"/>
    </row>
    <row r="94" spans="1:31" ht="12.75">
      <c r="A94" s="22"/>
      <c r="B94" s="59"/>
      <c r="C94" s="399"/>
      <c r="D94" s="399"/>
      <c r="E94" s="399"/>
      <c r="F94" s="399"/>
      <c r="G94" s="399"/>
      <c r="H94" s="399"/>
      <c r="I94" s="399"/>
      <c r="J94" s="399"/>
      <c r="K94" s="399"/>
      <c r="L94" s="399"/>
      <c r="M94" s="399"/>
      <c r="N94" s="399"/>
      <c r="O94" s="399"/>
      <c r="P94" s="399"/>
      <c r="Q94" s="22"/>
      <c r="R94" s="55"/>
      <c r="S94" s="56"/>
      <c r="T94" s="56"/>
      <c r="U94" s="56"/>
      <c r="V94" s="56"/>
      <c r="W94" s="56"/>
      <c r="X94" s="56"/>
      <c r="Y94" s="56"/>
      <c r="Z94" s="56"/>
      <c r="AA94" s="56"/>
      <c r="AB94" s="56"/>
      <c r="AC94" s="56"/>
      <c r="AD94" s="56"/>
      <c r="AE94" s="57"/>
    </row>
    <row r="95" spans="2:31" ht="12.75">
      <c r="B95" s="58"/>
      <c r="C95" s="399"/>
      <c r="D95" s="399"/>
      <c r="E95" s="399"/>
      <c r="F95" s="399"/>
      <c r="G95" s="399"/>
      <c r="H95" s="399"/>
      <c r="I95" s="399"/>
      <c r="J95" s="399"/>
      <c r="K95" s="399"/>
      <c r="L95" s="399"/>
      <c r="M95" s="399"/>
      <c r="N95" s="399"/>
      <c r="O95" s="399"/>
      <c r="P95" s="399"/>
      <c r="Q95" s="22"/>
      <c r="R95" s="55"/>
      <c r="S95" s="56"/>
      <c r="T95" s="56"/>
      <c r="U95" s="56"/>
      <c r="V95" s="56"/>
      <c r="W95" s="56"/>
      <c r="X95" s="56"/>
      <c r="Y95" s="56"/>
      <c r="Z95" s="56"/>
      <c r="AA95" s="56"/>
      <c r="AB95" s="56"/>
      <c r="AC95" s="56"/>
      <c r="AD95" s="56"/>
      <c r="AE95" s="57"/>
    </row>
    <row r="96" spans="2:31" ht="12.75">
      <c r="B96" s="58"/>
      <c r="C96" s="530" t="s">
        <v>204</v>
      </c>
      <c r="D96" s="530"/>
      <c r="E96" s="530"/>
      <c r="F96" s="40"/>
      <c r="G96" s="40"/>
      <c r="H96" s="40"/>
      <c r="I96" s="40"/>
      <c r="J96" s="40"/>
      <c r="K96" s="40"/>
      <c r="L96" s="40"/>
      <c r="M96" s="40"/>
      <c r="N96" s="40"/>
      <c r="O96" s="40"/>
      <c r="P96" s="41"/>
      <c r="Q96" s="22"/>
      <c r="R96" s="52"/>
      <c r="S96" s="53"/>
      <c r="T96" s="53"/>
      <c r="U96" s="53"/>
      <c r="V96" s="53"/>
      <c r="W96" s="53"/>
      <c r="X96" s="53"/>
      <c r="Y96" s="53"/>
      <c r="Z96" s="53"/>
      <c r="AA96" s="53"/>
      <c r="AB96" s="53"/>
      <c r="AC96" s="53"/>
      <c r="AD96" s="53"/>
      <c r="AE96" s="54"/>
    </row>
    <row r="97" spans="2:31" ht="12.75">
      <c r="B97" s="58"/>
      <c r="C97" s="458" t="s">
        <v>100</v>
      </c>
      <c r="D97" s="458"/>
      <c r="E97" s="458"/>
      <c r="F97" s="42"/>
      <c r="G97" s="42"/>
      <c r="H97" s="42"/>
      <c r="I97" s="42"/>
      <c r="J97" s="42"/>
      <c r="K97" s="42"/>
      <c r="L97" s="42"/>
      <c r="M97" s="42"/>
      <c r="N97" s="42"/>
      <c r="O97" s="42"/>
      <c r="P97" s="42"/>
      <c r="Q97" s="22"/>
      <c r="R97" s="55"/>
      <c r="S97" s="56"/>
      <c r="T97" s="56"/>
      <c r="U97" s="56"/>
      <c r="V97" s="56"/>
      <c r="W97" s="56"/>
      <c r="X97" s="56"/>
      <c r="Y97" s="56"/>
      <c r="Z97" s="56"/>
      <c r="AA97" s="56"/>
      <c r="AB97" s="56"/>
      <c r="AC97" s="56"/>
      <c r="AD97" s="56"/>
      <c r="AE97" s="57"/>
    </row>
    <row r="98" spans="1:31" ht="12.75">
      <c r="A98" s="28">
        <v>2004</v>
      </c>
      <c r="B98" s="61">
        <f>A98+1</f>
        <v>2005</v>
      </c>
      <c r="C98" s="451" t="s">
        <v>214</v>
      </c>
      <c r="D98" s="451"/>
      <c r="E98" s="451"/>
      <c r="F98" s="451"/>
      <c r="G98" s="451"/>
      <c r="H98" s="451"/>
      <c r="I98" s="451"/>
      <c r="J98" s="451"/>
      <c r="K98" s="451"/>
      <c r="L98" s="451"/>
      <c r="M98" s="451"/>
      <c r="N98" s="451"/>
      <c r="O98" s="451"/>
      <c r="P98" s="451"/>
      <c r="Q98" s="22"/>
      <c r="R98" s="29"/>
      <c r="S98" s="30"/>
      <c r="T98" s="30"/>
      <c r="U98" s="30"/>
      <c r="V98" s="30"/>
      <c r="W98" s="30"/>
      <c r="X98" s="30"/>
      <c r="Y98" s="30"/>
      <c r="Z98" s="30"/>
      <c r="AA98" s="30"/>
      <c r="AB98" s="30"/>
      <c r="AC98" s="30"/>
      <c r="AD98" s="30"/>
      <c r="AE98" s="31"/>
    </row>
    <row r="99" spans="2:31" ht="12.75">
      <c r="B99" s="62"/>
      <c r="C99" s="451"/>
      <c r="D99" s="451"/>
      <c r="E99" s="451"/>
      <c r="F99" s="451"/>
      <c r="G99" s="451"/>
      <c r="H99" s="451"/>
      <c r="I99" s="451"/>
      <c r="J99" s="451"/>
      <c r="K99" s="451"/>
      <c r="L99" s="451"/>
      <c r="M99" s="451"/>
      <c r="N99" s="451"/>
      <c r="O99" s="451"/>
      <c r="P99" s="451"/>
      <c r="Q99" s="22"/>
      <c r="R99" s="52"/>
      <c r="S99" s="53"/>
      <c r="T99" s="53"/>
      <c r="U99" s="53"/>
      <c r="V99" s="53"/>
      <c r="W99" s="53"/>
      <c r="X99" s="53"/>
      <c r="Y99" s="53"/>
      <c r="Z99" s="53"/>
      <c r="AA99" s="53"/>
      <c r="AB99" s="53"/>
      <c r="AC99" s="53"/>
      <c r="AD99" s="53"/>
      <c r="AE99" s="54"/>
    </row>
    <row r="100" spans="2:31" ht="12.75">
      <c r="B100" s="62"/>
      <c r="C100" s="451"/>
      <c r="D100" s="451"/>
      <c r="E100" s="451"/>
      <c r="F100" s="451"/>
      <c r="G100" s="451"/>
      <c r="H100" s="451"/>
      <c r="I100" s="451"/>
      <c r="J100" s="451"/>
      <c r="K100" s="451"/>
      <c r="L100" s="451"/>
      <c r="M100" s="451"/>
      <c r="N100" s="451"/>
      <c r="O100" s="451"/>
      <c r="P100" s="451"/>
      <c r="Q100" s="22"/>
      <c r="R100" s="55"/>
      <c r="S100" s="56"/>
      <c r="T100" s="56"/>
      <c r="U100" s="56"/>
      <c r="V100" s="56"/>
      <c r="W100" s="56"/>
      <c r="X100" s="56"/>
      <c r="Y100" s="56"/>
      <c r="Z100" s="56"/>
      <c r="AA100" s="56"/>
      <c r="AB100" s="56"/>
      <c r="AC100" s="56"/>
      <c r="AD100" s="56"/>
      <c r="AE100" s="57"/>
    </row>
    <row r="101" spans="1:31" ht="12.75">
      <c r="A101" s="28">
        <v>2005</v>
      </c>
      <c r="B101" s="61">
        <f>A101+1</f>
        <v>2006</v>
      </c>
      <c r="C101" s="396" t="s">
        <v>216</v>
      </c>
      <c r="D101" s="396"/>
      <c r="E101" s="396"/>
      <c r="F101" s="396"/>
      <c r="G101" s="396"/>
      <c r="H101" s="396"/>
      <c r="I101" s="396"/>
      <c r="J101" s="396"/>
      <c r="K101" s="396"/>
      <c r="L101" s="396"/>
      <c r="M101" s="396"/>
      <c r="N101" s="396"/>
      <c r="O101" s="396"/>
      <c r="P101" s="396"/>
      <c r="Q101" s="22"/>
      <c r="R101" s="29"/>
      <c r="S101" s="30"/>
      <c r="T101" s="30"/>
      <c r="U101" s="30"/>
      <c r="V101" s="30"/>
      <c r="W101" s="30"/>
      <c r="X101" s="30"/>
      <c r="Y101" s="30"/>
      <c r="Z101" s="30"/>
      <c r="AA101" s="30"/>
      <c r="AB101" s="30"/>
      <c r="AC101" s="30"/>
      <c r="AD101" s="30"/>
      <c r="AE101" s="31"/>
    </row>
    <row r="102" spans="2:31" ht="12.75">
      <c r="B102" s="62"/>
      <c r="C102" s="396"/>
      <c r="D102" s="396"/>
      <c r="E102" s="396"/>
      <c r="F102" s="396"/>
      <c r="G102" s="396"/>
      <c r="H102" s="396"/>
      <c r="I102" s="396"/>
      <c r="J102" s="396"/>
      <c r="K102" s="396"/>
      <c r="L102" s="396"/>
      <c r="M102" s="396"/>
      <c r="N102" s="396"/>
      <c r="O102" s="396"/>
      <c r="P102" s="396"/>
      <c r="Q102" s="22"/>
      <c r="R102" s="43"/>
      <c r="S102" s="43"/>
      <c r="T102" s="43"/>
      <c r="U102" s="43"/>
      <c r="V102" s="43"/>
      <c r="W102" s="43"/>
      <c r="X102" s="43"/>
      <c r="Y102" s="43"/>
      <c r="Z102" s="43"/>
      <c r="AA102" s="43"/>
      <c r="AB102" s="43"/>
      <c r="AC102" s="43"/>
      <c r="AD102" s="43"/>
      <c r="AE102" s="43"/>
    </row>
    <row r="103" spans="2:31" ht="12.75">
      <c r="B103" s="62"/>
      <c r="C103" s="396"/>
      <c r="D103" s="396"/>
      <c r="E103" s="396"/>
      <c r="F103" s="396"/>
      <c r="G103" s="396"/>
      <c r="H103" s="396"/>
      <c r="I103" s="396"/>
      <c r="J103" s="396"/>
      <c r="K103" s="396"/>
      <c r="L103" s="396"/>
      <c r="M103" s="396"/>
      <c r="N103" s="396"/>
      <c r="O103" s="396"/>
      <c r="P103" s="396"/>
      <c r="Q103" s="22"/>
      <c r="R103" s="43"/>
      <c r="S103" s="43"/>
      <c r="T103" s="43"/>
      <c r="U103" s="43"/>
      <c r="V103" s="43"/>
      <c r="W103" s="43"/>
      <c r="X103" s="43"/>
      <c r="Y103" s="43"/>
      <c r="Z103" s="43"/>
      <c r="AA103" s="43"/>
      <c r="AB103" s="43"/>
      <c r="AC103" s="43"/>
      <c r="AD103" s="43"/>
      <c r="AE103" s="43"/>
    </row>
    <row r="104" spans="1:31" ht="12.75">
      <c r="A104" s="28">
        <v>2006</v>
      </c>
      <c r="B104" s="61">
        <f>A104+1</f>
        <v>2007</v>
      </c>
      <c r="C104" s="451" t="s">
        <v>218</v>
      </c>
      <c r="D104" s="451"/>
      <c r="E104" s="451"/>
      <c r="F104" s="451"/>
      <c r="G104" s="451"/>
      <c r="H104" s="451"/>
      <c r="I104" s="451"/>
      <c r="J104" s="451"/>
      <c r="K104" s="451"/>
      <c r="L104" s="451"/>
      <c r="M104" s="451"/>
      <c r="N104" s="451"/>
      <c r="O104" s="451"/>
      <c r="P104" s="451"/>
      <c r="Q104" s="22"/>
      <c r="R104" s="43"/>
      <c r="S104" s="43"/>
      <c r="T104" s="43"/>
      <c r="U104" s="43"/>
      <c r="V104" s="43"/>
      <c r="W104" s="43"/>
      <c r="X104" s="43"/>
      <c r="Y104" s="43"/>
      <c r="Z104" s="43"/>
      <c r="AA104" s="43"/>
      <c r="AB104" s="43"/>
      <c r="AC104" s="43"/>
      <c r="AD104" s="43"/>
      <c r="AE104" s="43"/>
    </row>
    <row r="105" spans="2:31" ht="12.75">
      <c r="B105" s="62"/>
      <c r="C105" s="451"/>
      <c r="D105" s="451"/>
      <c r="E105" s="451"/>
      <c r="F105" s="451"/>
      <c r="G105" s="451"/>
      <c r="H105" s="451"/>
      <c r="I105" s="451"/>
      <c r="J105" s="451"/>
      <c r="K105" s="451"/>
      <c r="L105" s="451"/>
      <c r="M105" s="451"/>
      <c r="N105" s="451"/>
      <c r="O105" s="451"/>
      <c r="P105" s="451"/>
      <c r="Q105" s="22"/>
      <c r="R105" s="43"/>
      <c r="S105" s="43"/>
      <c r="T105" s="43"/>
      <c r="U105" s="43"/>
      <c r="V105" s="43"/>
      <c r="W105" s="43"/>
      <c r="X105" s="43"/>
      <c r="Y105" s="43"/>
      <c r="Z105" s="43"/>
      <c r="AA105" s="43"/>
      <c r="AB105" s="43"/>
      <c r="AC105" s="43"/>
      <c r="AD105" s="43"/>
      <c r="AE105" s="43"/>
    </row>
    <row r="106" spans="2:31" ht="12.75">
      <c r="B106" s="62"/>
      <c r="C106" s="451"/>
      <c r="D106" s="451"/>
      <c r="E106" s="451"/>
      <c r="F106" s="451"/>
      <c r="G106" s="451"/>
      <c r="H106" s="451"/>
      <c r="I106" s="451"/>
      <c r="J106" s="451"/>
      <c r="K106" s="451"/>
      <c r="L106" s="451"/>
      <c r="M106" s="451"/>
      <c r="N106" s="451"/>
      <c r="O106" s="451"/>
      <c r="P106" s="451"/>
      <c r="Q106" s="22"/>
      <c r="R106" s="43"/>
      <c r="S106" s="43"/>
      <c r="T106" s="43"/>
      <c r="U106" s="43"/>
      <c r="V106" s="43"/>
      <c r="W106" s="43"/>
      <c r="X106" s="43"/>
      <c r="Y106" s="43"/>
      <c r="Z106" s="43"/>
      <c r="AA106" s="43"/>
      <c r="AB106" s="43"/>
      <c r="AC106" s="43"/>
      <c r="AD106" s="43"/>
      <c r="AE106" s="43"/>
    </row>
    <row r="107" spans="1:31" ht="12.75">
      <c r="A107" s="28">
        <v>2007</v>
      </c>
      <c r="B107" s="61">
        <f>A107+1</f>
        <v>2008</v>
      </c>
      <c r="C107" s="396" t="s">
        <v>219</v>
      </c>
      <c r="D107" s="396"/>
      <c r="E107" s="396"/>
      <c r="F107" s="396"/>
      <c r="G107" s="396"/>
      <c r="H107" s="396"/>
      <c r="I107" s="396"/>
      <c r="J107" s="396"/>
      <c r="K107" s="396"/>
      <c r="L107" s="396"/>
      <c r="M107" s="396"/>
      <c r="N107" s="396"/>
      <c r="O107" s="396"/>
      <c r="P107" s="396"/>
      <c r="Q107" s="22"/>
      <c r="R107" s="43"/>
      <c r="S107" s="43"/>
      <c r="T107" s="43"/>
      <c r="U107" s="43"/>
      <c r="V107" s="43"/>
      <c r="W107" s="43"/>
      <c r="X107" s="43"/>
      <c r="Y107" s="43"/>
      <c r="Z107" s="43"/>
      <c r="AA107" s="43"/>
      <c r="AB107" s="43"/>
      <c r="AC107" s="43"/>
      <c r="AD107" s="43"/>
      <c r="AE107" s="43"/>
    </row>
    <row r="108" spans="2:31" ht="12.75">
      <c r="B108" s="62"/>
      <c r="C108" s="396"/>
      <c r="D108" s="396"/>
      <c r="E108" s="396"/>
      <c r="F108" s="396"/>
      <c r="G108" s="396"/>
      <c r="H108" s="396"/>
      <c r="I108" s="396"/>
      <c r="J108" s="396"/>
      <c r="K108" s="396"/>
      <c r="L108" s="396"/>
      <c r="M108" s="396"/>
      <c r="N108" s="396"/>
      <c r="O108" s="396"/>
      <c r="P108" s="396"/>
      <c r="Q108" s="22"/>
      <c r="R108" s="43"/>
      <c r="S108" s="43"/>
      <c r="T108" s="43"/>
      <c r="U108" s="43"/>
      <c r="V108" s="43"/>
      <c r="W108" s="43"/>
      <c r="X108" s="43"/>
      <c r="Y108" s="43"/>
      <c r="Z108" s="43"/>
      <c r="AA108" s="43"/>
      <c r="AB108" s="43"/>
      <c r="AC108" s="43"/>
      <c r="AD108" s="43"/>
      <c r="AE108" s="43"/>
    </row>
    <row r="109" spans="2:31" ht="12.75">
      <c r="B109" s="62"/>
      <c r="C109" s="396"/>
      <c r="D109" s="396"/>
      <c r="E109" s="396"/>
      <c r="F109" s="396"/>
      <c r="G109" s="396"/>
      <c r="H109" s="396"/>
      <c r="I109" s="396"/>
      <c r="J109" s="396"/>
      <c r="K109" s="396"/>
      <c r="L109" s="396"/>
      <c r="M109" s="396"/>
      <c r="N109" s="396"/>
      <c r="O109" s="396"/>
      <c r="P109" s="396"/>
      <c r="Q109" s="22"/>
      <c r="R109" s="43"/>
      <c r="S109" s="43"/>
      <c r="T109" s="43"/>
      <c r="U109" s="43"/>
      <c r="V109" s="43"/>
      <c r="W109" s="43"/>
      <c r="X109" s="43"/>
      <c r="Y109" s="43"/>
      <c r="Z109" s="43"/>
      <c r="AA109" s="43"/>
      <c r="AB109" s="43"/>
      <c r="AC109" s="43"/>
      <c r="AD109" s="43"/>
      <c r="AE109" s="43"/>
    </row>
    <row r="110" spans="1:31" ht="12.75">
      <c r="A110" s="28">
        <v>2008</v>
      </c>
      <c r="B110" s="61">
        <f>A110+1</f>
        <v>2009</v>
      </c>
      <c r="C110" s="451" t="s">
        <v>223</v>
      </c>
      <c r="D110" s="451"/>
      <c r="E110" s="451"/>
      <c r="F110" s="451"/>
      <c r="G110" s="451"/>
      <c r="H110" s="451"/>
      <c r="I110" s="451"/>
      <c r="J110" s="451"/>
      <c r="K110" s="451"/>
      <c r="L110" s="451"/>
      <c r="M110" s="451"/>
      <c r="N110" s="451"/>
      <c r="O110" s="451"/>
      <c r="P110" s="451"/>
      <c r="Q110" s="22"/>
      <c r="R110" s="43"/>
      <c r="S110" s="43"/>
      <c r="T110" s="43"/>
      <c r="U110" s="43"/>
      <c r="V110" s="43"/>
      <c r="W110" s="43"/>
      <c r="X110" s="43"/>
      <c r="Y110" s="43"/>
      <c r="Z110" s="43"/>
      <c r="AA110" s="43"/>
      <c r="AB110" s="43"/>
      <c r="AC110" s="43"/>
      <c r="AD110" s="43"/>
      <c r="AE110" s="43"/>
    </row>
    <row r="111" spans="2:31" ht="12.75">
      <c r="B111" s="62"/>
      <c r="C111" s="451"/>
      <c r="D111" s="451"/>
      <c r="E111" s="451"/>
      <c r="F111" s="451"/>
      <c r="G111" s="451"/>
      <c r="H111" s="451"/>
      <c r="I111" s="451"/>
      <c r="J111" s="451"/>
      <c r="K111" s="451"/>
      <c r="L111" s="451"/>
      <c r="M111" s="451"/>
      <c r="N111" s="451"/>
      <c r="O111" s="451"/>
      <c r="P111" s="451"/>
      <c r="Q111" s="22"/>
      <c r="R111" s="43"/>
      <c r="S111" s="43"/>
      <c r="T111" s="43"/>
      <c r="U111" s="43"/>
      <c r="V111" s="43"/>
      <c r="W111" s="43"/>
      <c r="X111" s="43"/>
      <c r="Y111" s="43"/>
      <c r="Z111" s="43"/>
      <c r="AA111" s="43"/>
      <c r="AB111" s="43"/>
      <c r="AC111" s="43"/>
      <c r="AD111" s="43"/>
      <c r="AE111" s="43"/>
    </row>
    <row r="112" spans="2:31" ht="12.75">
      <c r="B112" s="62"/>
      <c r="C112" s="451"/>
      <c r="D112" s="451"/>
      <c r="E112" s="451"/>
      <c r="F112" s="451"/>
      <c r="G112" s="451"/>
      <c r="H112" s="451"/>
      <c r="I112" s="451"/>
      <c r="J112" s="451"/>
      <c r="K112" s="451"/>
      <c r="L112" s="451"/>
      <c r="M112" s="451"/>
      <c r="N112" s="451"/>
      <c r="O112" s="451"/>
      <c r="P112" s="451"/>
      <c r="Q112" s="22"/>
      <c r="R112" s="43"/>
      <c r="S112" s="43"/>
      <c r="T112" s="43"/>
      <c r="U112" s="43"/>
      <c r="V112" s="43"/>
      <c r="W112" s="43"/>
      <c r="X112" s="43"/>
      <c r="Y112" s="43"/>
      <c r="Z112" s="43"/>
      <c r="AA112" s="43"/>
      <c r="AB112" s="43"/>
      <c r="AC112" s="43"/>
      <c r="AD112" s="43"/>
      <c r="AE112" s="43"/>
    </row>
    <row r="113" spans="1:31" ht="12.75">
      <c r="A113" s="28">
        <v>2009</v>
      </c>
      <c r="B113" s="61">
        <f>A113+1</f>
        <v>2010</v>
      </c>
      <c r="C113" s="396" t="s">
        <v>225</v>
      </c>
      <c r="D113" s="396"/>
      <c r="E113" s="396"/>
      <c r="F113" s="396"/>
      <c r="G113" s="396"/>
      <c r="H113" s="396"/>
      <c r="I113" s="396"/>
      <c r="J113" s="396"/>
      <c r="K113" s="396"/>
      <c r="L113" s="396"/>
      <c r="M113" s="396"/>
      <c r="N113" s="396"/>
      <c r="O113" s="396"/>
      <c r="P113" s="396"/>
      <c r="Q113" s="22"/>
      <c r="R113" s="43"/>
      <c r="S113" s="43"/>
      <c r="T113" s="43"/>
      <c r="U113" s="43"/>
      <c r="V113" s="43"/>
      <c r="W113" s="43"/>
      <c r="X113" s="43"/>
      <c r="Y113" s="43"/>
      <c r="Z113" s="43"/>
      <c r="AA113" s="43"/>
      <c r="AB113" s="43"/>
      <c r="AC113" s="43"/>
      <c r="AD113" s="43"/>
      <c r="AE113" s="43"/>
    </row>
    <row r="114" spans="2:31" ht="12.75">
      <c r="B114" s="62"/>
      <c r="C114" s="396"/>
      <c r="D114" s="396"/>
      <c r="E114" s="396"/>
      <c r="F114" s="396"/>
      <c r="G114" s="396"/>
      <c r="H114" s="396"/>
      <c r="I114" s="396"/>
      <c r="J114" s="396"/>
      <c r="K114" s="396"/>
      <c r="L114" s="396"/>
      <c r="M114" s="396"/>
      <c r="N114" s="396"/>
      <c r="O114" s="396"/>
      <c r="P114" s="396"/>
      <c r="Q114" s="22"/>
      <c r="R114" s="43"/>
      <c r="S114" s="43"/>
      <c r="T114" s="43"/>
      <c r="U114" s="43"/>
      <c r="V114" s="43"/>
      <c r="W114" s="43"/>
      <c r="X114" s="43"/>
      <c r="Y114" s="43"/>
      <c r="Z114" s="43"/>
      <c r="AA114" s="43"/>
      <c r="AB114" s="43"/>
      <c r="AC114" s="43"/>
      <c r="AD114" s="43"/>
      <c r="AE114" s="43"/>
    </row>
    <row r="115" spans="2:31" ht="12.75">
      <c r="B115" s="62"/>
      <c r="C115" s="396"/>
      <c r="D115" s="396"/>
      <c r="E115" s="396"/>
      <c r="F115" s="396"/>
      <c r="G115" s="396"/>
      <c r="H115" s="396"/>
      <c r="I115" s="396"/>
      <c r="J115" s="396"/>
      <c r="K115" s="396"/>
      <c r="L115" s="396"/>
      <c r="M115" s="396"/>
      <c r="N115" s="396"/>
      <c r="O115" s="396"/>
      <c r="P115" s="396"/>
      <c r="Q115" s="22"/>
      <c r="R115" s="43"/>
      <c r="S115" s="43"/>
      <c r="T115" s="43"/>
      <c r="U115" s="43"/>
      <c r="V115" s="43"/>
      <c r="W115" s="43"/>
      <c r="X115" s="43"/>
      <c r="Y115" s="43"/>
      <c r="Z115" s="43"/>
      <c r="AA115" s="43"/>
      <c r="AB115" s="43"/>
      <c r="AC115" s="43"/>
      <c r="AD115" s="43"/>
      <c r="AE115" s="43"/>
    </row>
    <row r="116" spans="1:31" ht="12.75">
      <c r="A116" s="28">
        <v>2010</v>
      </c>
      <c r="B116" s="61">
        <f>A116+1</f>
        <v>2011</v>
      </c>
      <c r="C116" s="451" t="s">
        <v>228</v>
      </c>
      <c r="D116" s="451"/>
      <c r="E116" s="451"/>
      <c r="F116" s="451"/>
      <c r="G116" s="451"/>
      <c r="H116" s="451"/>
      <c r="I116" s="451"/>
      <c r="J116" s="451"/>
      <c r="K116" s="451"/>
      <c r="L116" s="451"/>
      <c r="M116" s="451"/>
      <c r="N116" s="451"/>
      <c r="O116" s="451"/>
      <c r="P116" s="451"/>
      <c r="Q116" s="22"/>
      <c r="R116" s="43"/>
      <c r="S116" s="43"/>
      <c r="T116" s="43"/>
      <c r="U116" s="43"/>
      <c r="V116" s="43"/>
      <c r="W116" s="43"/>
      <c r="X116" s="43"/>
      <c r="Y116" s="43"/>
      <c r="Z116" s="43"/>
      <c r="AA116" s="43"/>
      <c r="AB116" s="43"/>
      <c r="AC116" s="43"/>
      <c r="AD116" s="43"/>
      <c r="AE116" s="43"/>
    </row>
    <row r="117" spans="2:31" ht="12.75">
      <c r="B117" s="62"/>
      <c r="C117" s="451"/>
      <c r="D117" s="451"/>
      <c r="E117" s="451"/>
      <c r="F117" s="451"/>
      <c r="G117" s="451"/>
      <c r="H117" s="451"/>
      <c r="I117" s="451"/>
      <c r="J117" s="451"/>
      <c r="K117" s="451"/>
      <c r="L117" s="451"/>
      <c r="M117" s="451"/>
      <c r="N117" s="451"/>
      <c r="O117" s="451"/>
      <c r="P117" s="451"/>
      <c r="Q117" s="22"/>
      <c r="R117" s="43"/>
      <c r="S117" s="43"/>
      <c r="T117" s="43"/>
      <c r="U117" s="43"/>
      <c r="V117" s="43"/>
      <c r="W117" s="43"/>
      <c r="X117" s="43"/>
      <c r="Y117" s="43"/>
      <c r="Z117" s="43"/>
      <c r="AA117" s="43"/>
      <c r="AB117" s="43"/>
      <c r="AC117" s="43"/>
      <c r="AD117" s="43"/>
      <c r="AE117" s="43"/>
    </row>
    <row r="118" spans="2:31" ht="12.75">
      <c r="B118" s="62"/>
      <c r="C118" s="451"/>
      <c r="D118" s="451"/>
      <c r="E118" s="451"/>
      <c r="F118" s="451"/>
      <c r="G118" s="451"/>
      <c r="H118" s="451"/>
      <c r="I118" s="451"/>
      <c r="J118" s="451"/>
      <c r="K118" s="451"/>
      <c r="L118" s="451"/>
      <c r="M118" s="451"/>
      <c r="N118" s="451"/>
      <c r="O118" s="451"/>
      <c r="P118" s="451"/>
      <c r="Q118" s="22"/>
      <c r="R118" s="43"/>
      <c r="S118" s="43"/>
      <c r="T118" s="43"/>
      <c r="U118" s="43"/>
      <c r="V118" s="43"/>
      <c r="W118" s="43"/>
      <c r="X118" s="43"/>
      <c r="Y118" s="43"/>
      <c r="Z118" s="43"/>
      <c r="AA118" s="43"/>
      <c r="AB118" s="43"/>
      <c r="AC118" s="43"/>
      <c r="AD118" s="43"/>
      <c r="AE118" s="43"/>
    </row>
    <row r="119" spans="1:31" ht="12.75">
      <c r="A119" s="28">
        <v>2011</v>
      </c>
      <c r="B119" s="61">
        <f>A119+1</f>
        <v>2012</v>
      </c>
      <c r="C119" s="396" t="s">
        <v>229</v>
      </c>
      <c r="D119" s="396"/>
      <c r="E119" s="396"/>
      <c r="F119" s="396"/>
      <c r="G119" s="396"/>
      <c r="H119" s="396"/>
      <c r="I119" s="396"/>
      <c r="J119" s="396"/>
      <c r="K119" s="396"/>
      <c r="L119" s="396"/>
      <c r="M119" s="396"/>
      <c r="N119" s="396"/>
      <c r="O119" s="396"/>
      <c r="P119" s="396"/>
      <c r="Q119" s="22"/>
      <c r="R119" s="43"/>
      <c r="S119" s="43"/>
      <c r="T119" s="43"/>
      <c r="U119" s="43"/>
      <c r="V119" s="43"/>
      <c r="W119" s="43"/>
      <c r="X119" s="43"/>
      <c r="Y119" s="43"/>
      <c r="Z119" s="43"/>
      <c r="AA119" s="43"/>
      <c r="AB119" s="43"/>
      <c r="AC119" s="43"/>
      <c r="AD119" s="43"/>
      <c r="AE119" s="43"/>
    </row>
    <row r="120" spans="2:31" ht="12.75">
      <c r="B120" s="62"/>
      <c r="C120" s="396"/>
      <c r="D120" s="396"/>
      <c r="E120" s="396"/>
      <c r="F120" s="396"/>
      <c r="G120" s="396"/>
      <c r="H120" s="396"/>
      <c r="I120" s="396"/>
      <c r="J120" s="396"/>
      <c r="K120" s="396"/>
      <c r="L120" s="396"/>
      <c r="M120" s="396"/>
      <c r="N120" s="396"/>
      <c r="O120" s="396"/>
      <c r="P120" s="396"/>
      <c r="Q120" s="22"/>
      <c r="R120" s="43"/>
      <c r="S120" s="43"/>
      <c r="T120" s="43"/>
      <c r="U120" s="43"/>
      <c r="V120" s="43"/>
      <c r="W120" s="43"/>
      <c r="X120" s="43"/>
      <c r="Y120" s="43"/>
      <c r="Z120" s="43"/>
      <c r="AA120" s="43"/>
      <c r="AB120" s="43"/>
      <c r="AC120" s="43"/>
      <c r="AD120" s="43"/>
      <c r="AE120" s="43"/>
    </row>
    <row r="121" spans="2:31" ht="12.75">
      <c r="B121" s="62"/>
      <c r="C121" s="396"/>
      <c r="D121" s="396"/>
      <c r="E121" s="396"/>
      <c r="F121" s="396"/>
      <c r="G121" s="396"/>
      <c r="H121" s="396"/>
      <c r="I121" s="396"/>
      <c r="J121" s="396"/>
      <c r="K121" s="396"/>
      <c r="L121" s="396"/>
      <c r="M121" s="396"/>
      <c r="N121" s="396"/>
      <c r="O121" s="396"/>
      <c r="P121" s="396"/>
      <c r="Q121" s="22"/>
      <c r="R121" s="43"/>
      <c r="S121" s="43"/>
      <c r="T121" s="43"/>
      <c r="U121" s="43"/>
      <c r="V121" s="43"/>
      <c r="W121" s="43"/>
      <c r="X121" s="43"/>
      <c r="Y121" s="43"/>
      <c r="Z121" s="43"/>
      <c r="AA121" s="43"/>
      <c r="AB121" s="43"/>
      <c r="AC121" s="43"/>
      <c r="AD121" s="43"/>
      <c r="AE121" s="43"/>
    </row>
    <row r="122" spans="1:31" ht="12.75">
      <c r="A122" s="28">
        <v>2012</v>
      </c>
      <c r="B122" s="61">
        <f>A122+1</f>
        <v>2013</v>
      </c>
      <c r="C122" s="451" t="s">
        <v>235</v>
      </c>
      <c r="D122" s="451"/>
      <c r="E122" s="451"/>
      <c r="F122" s="451"/>
      <c r="G122" s="451"/>
      <c r="H122" s="451"/>
      <c r="I122" s="451"/>
      <c r="J122" s="451"/>
      <c r="K122" s="451"/>
      <c r="L122" s="451"/>
      <c r="M122" s="451"/>
      <c r="N122" s="451"/>
      <c r="O122" s="451"/>
      <c r="P122" s="451"/>
      <c r="Q122" s="22"/>
      <c r="R122" s="43"/>
      <c r="S122" s="43"/>
      <c r="T122" s="43"/>
      <c r="U122" s="43"/>
      <c r="V122" s="43"/>
      <c r="W122" s="43"/>
      <c r="X122" s="43"/>
      <c r="Y122" s="43"/>
      <c r="Z122" s="43"/>
      <c r="AA122" s="43"/>
      <c r="AB122" s="43"/>
      <c r="AC122" s="43"/>
      <c r="AD122" s="43"/>
      <c r="AE122" s="43"/>
    </row>
    <row r="123" spans="2:31" ht="12.75">
      <c r="B123" s="62"/>
      <c r="C123" s="451"/>
      <c r="D123" s="451"/>
      <c r="E123" s="451"/>
      <c r="F123" s="451"/>
      <c r="G123" s="451"/>
      <c r="H123" s="451"/>
      <c r="I123" s="451"/>
      <c r="J123" s="451"/>
      <c r="K123" s="451"/>
      <c r="L123" s="451"/>
      <c r="M123" s="451"/>
      <c r="N123" s="451"/>
      <c r="O123" s="451"/>
      <c r="P123" s="451"/>
      <c r="Q123" s="22"/>
      <c r="R123" s="43"/>
      <c r="S123" s="43"/>
      <c r="T123" s="43"/>
      <c r="U123" s="43"/>
      <c r="V123" s="43"/>
      <c r="W123" s="43"/>
      <c r="X123" s="43"/>
      <c r="Y123" s="43"/>
      <c r="Z123" s="43"/>
      <c r="AA123" s="43"/>
      <c r="AB123" s="43"/>
      <c r="AC123" s="43"/>
      <c r="AD123" s="43"/>
      <c r="AE123" s="43"/>
    </row>
    <row r="124" spans="2:31" ht="12.75">
      <c r="B124" s="62"/>
      <c r="C124" s="451"/>
      <c r="D124" s="451"/>
      <c r="E124" s="451"/>
      <c r="F124" s="451"/>
      <c r="G124" s="451"/>
      <c r="H124" s="451"/>
      <c r="I124" s="451"/>
      <c r="J124" s="451"/>
      <c r="K124" s="451"/>
      <c r="L124" s="451"/>
      <c r="M124" s="451"/>
      <c r="N124" s="451"/>
      <c r="O124" s="451"/>
      <c r="P124" s="451"/>
      <c r="Q124" s="22"/>
      <c r="R124" s="43"/>
      <c r="S124" s="43"/>
      <c r="T124" s="43"/>
      <c r="U124" s="43"/>
      <c r="V124" s="43"/>
      <c r="W124" s="43"/>
      <c r="X124" s="43"/>
      <c r="Y124" s="43"/>
      <c r="Z124" s="43"/>
      <c r="AA124" s="43"/>
      <c r="AB124" s="43"/>
      <c r="AC124" s="43"/>
      <c r="AD124" s="43"/>
      <c r="AE124" s="43"/>
    </row>
    <row r="125" spans="1:31" ht="12.75">
      <c r="A125" s="28">
        <v>2013</v>
      </c>
      <c r="B125" s="61">
        <f>A125+1</f>
        <v>2014</v>
      </c>
      <c r="C125" s="396" t="s">
        <v>237</v>
      </c>
      <c r="D125" s="396"/>
      <c r="E125" s="396"/>
      <c r="F125" s="396"/>
      <c r="G125" s="396"/>
      <c r="H125" s="396"/>
      <c r="I125" s="396"/>
      <c r="J125" s="396"/>
      <c r="K125" s="396"/>
      <c r="L125" s="396"/>
      <c r="M125" s="396"/>
      <c r="N125" s="396"/>
      <c r="O125" s="396"/>
      <c r="P125" s="396"/>
      <c r="Q125" s="22"/>
      <c r="R125" s="43"/>
      <c r="S125" s="43"/>
      <c r="T125" s="43"/>
      <c r="U125" s="43"/>
      <c r="V125" s="43"/>
      <c r="W125" s="43"/>
      <c r="X125" s="43"/>
      <c r="Y125" s="43"/>
      <c r="Z125" s="43"/>
      <c r="AA125" s="43"/>
      <c r="AB125" s="43"/>
      <c r="AC125" s="43"/>
      <c r="AD125" s="43"/>
      <c r="AE125" s="43"/>
    </row>
    <row r="126" spans="2:31" ht="12.75">
      <c r="B126" s="59"/>
      <c r="C126" s="396"/>
      <c r="D126" s="396"/>
      <c r="E126" s="396"/>
      <c r="F126" s="396"/>
      <c r="G126" s="396"/>
      <c r="H126" s="396"/>
      <c r="I126" s="396"/>
      <c r="J126" s="396"/>
      <c r="K126" s="396"/>
      <c r="L126" s="396"/>
      <c r="M126" s="396"/>
      <c r="N126" s="396"/>
      <c r="O126" s="396"/>
      <c r="P126" s="396"/>
      <c r="Q126" s="22"/>
      <c r="R126" s="43"/>
      <c r="S126" s="43"/>
      <c r="T126" s="43"/>
      <c r="U126" s="43"/>
      <c r="V126" s="43"/>
      <c r="W126" s="43"/>
      <c r="X126" s="43"/>
      <c r="Y126" s="43"/>
      <c r="Z126" s="43"/>
      <c r="AA126" s="43"/>
      <c r="AB126" s="43"/>
      <c r="AC126" s="43"/>
      <c r="AD126" s="43"/>
      <c r="AE126" s="43"/>
    </row>
    <row r="127" spans="2:31" ht="12.75">
      <c r="B127" s="58"/>
      <c r="C127" s="396"/>
      <c r="D127" s="396"/>
      <c r="E127" s="396"/>
      <c r="F127" s="396"/>
      <c r="G127" s="396"/>
      <c r="H127" s="396"/>
      <c r="I127" s="396"/>
      <c r="J127" s="396"/>
      <c r="K127" s="396"/>
      <c r="L127" s="396"/>
      <c r="M127" s="396"/>
      <c r="N127" s="396"/>
      <c r="O127" s="396"/>
      <c r="P127" s="396"/>
      <c r="Q127" s="22"/>
      <c r="R127" s="43"/>
      <c r="S127" s="43"/>
      <c r="T127" s="43"/>
      <c r="U127" s="43"/>
      <c r="V127" s="43"/>
      <c r="W127" s="43"/>
      <c r="X127" s="43"/>
      <c r="Y127" s="43"/>
      <c r="Z127" s="43"/>
      <c r="AA127" s="43"/>
      <c r="AB127" s="43"/>
      <c r="AC127" s="43"/>
      <c r="AD127" s="43"/>
      <c r="AE127" s="43"/>
    </row>
    <row r="128" spans="1:31" ht="12.75">
      <c r="A128" s="28">
        <v>2014</v>
      </c>
      <c r="B128" s="61">
        <f>A128+1</f>
        <v>2015</v>
      </c>
      <c r="C128" s="451" t="s">
        <v>242</v>
      </c>
      <c r="D128" s="451"/>
      <c r="E128" s="451"/>
      <c r="F128" s="451"/>
      <c r="G128" s="451"/>
      <c r="H128" s="451"/>
      <c r="I128" s="451"/>
      <c r="J128" s="451"/>
      <c r="K128" s="451"/>
      <c r="L128" s="451"/>
      <c r="M128" s="451"/>
      <c r="N128" s="451"/>
      <c r="O128" s="451"/>
      <c r="P128" s="451"/>
      <c r="Q128" s="22"/>
      <c r="R128" s="43"/>
      <c r="S128" s="43"/>
      <c r="T128" s="43"/>
      <c r="U128" s="43"/>
      <c r="V128" s="43"/>
      <c r="W128" s="43"/>
      <c r="X128" s="43"/>
      <c r="Y128" s="43"/>
      <c r="Z128" s="43"/>
      <c r="AA128" s="43"/>
      <c r="AB128" s="43"/>
      <c r="AC128" s="43"/>
      <c r="AD128" s="43"/>
      <c r="AE128" s="43"/>
    </row>
    <row r="129" spans="2:31" ht="12.75">
      <c r="B129" s="59"/>
      <c r="C129" s="451"/>
      <c r="D129" s="451"/>
      <c r="E129" s="451"/>
      <c r="F129" s="451"/>
      <c r="G129" s="451"/>
      <c r="H129" s="451"/>
      <c r="I129" s="451"/>
      <c r="J129" s="451"/>
      <c r="K129" s="451"/>
      <c r="L129" s="451"/>
      <c r="M129" s="451"/>
      <c r="N129" s="451"/>
      <c r="O129" s="451"/>
      <c r="P129" s="451"/>
      <c r="Q129" s="22"/>
      <c r="R129" s="43"/>
      <c r="S129" s="43"/>
      <c r="T129" s="43"/>
      <c r="U129" s="43"/>
      <c r="V129" s="43"/>
      <c r="W129" s="43"/>
      <c r="X129" s="43"/>
      <c r="Y129" s="43"/>
      <c r="Z129" s="43"/>
      <c r="AA129" s="43"/>
      <c r="AB129" s="43"/>
      <c r="AC129" s="43"/>
      <c r="AD129" s="43"/>
      <c r="AE129" s="43"/>
    </row>
    <row r="130" spans="2:31" ht="12.75">
      <c r="B130" s="58"/>
      <c r="C130" s="451"/>
      <c r="D130" s="451"/>
      <c r="E130" s="451"/>
      <c r="F130" s="451"/>
      <c r="G130" s="451"/>
      <c r="H130" s="451"/>
      <c r="I130" s="451"/>
      <c r="J130" s="451"/>
      <c r="K130" s="451"/>
      <c r="L130" s="451"/>
      <c r="M130" s="451"/>
      <c r="N130" s="451"/>
      <c r="O130" s="451"/>
      <c r="P130" s="451"/>
      <c r="Q130" s="22"/>
      <c r="R130" s="43"/>
      <c r="S130" s="43"/>
      <c r="T130" s="43"/>
      <c r="U130" s="43"/>
      <c r="V130" s="43"/>
      <c r="W130" s="43"/>
      <c r="X130" s="43"/>
      <c r="Y130" s="43"/>
      <c r="Z130" s="43"/>
      <c r="AA130" s="43"/>
      <c r="AB130" s="43"/>
      <c r="AC130" s="43"/>
      <c r="AD130" s="43"/>
      <c r="AE130" s="43"/>
    </row>
    <row r="131" spans="1:31" ht="12.75">
      <c r="A131" s="28">
        <v>2015</v>
      </c>
      <c r="B131" s="61">
        <f>A131+1</f>
        <v>2016</v>
      </c>
      <c r="C131" s="396" t="s">
        <v>267</v>
      </c>
      <c r="D131" s="396"/>
      <c r="E131" s="396"/>
      <c r="F131" s="396"/>
      <c r="G131" s="396"/>
      <c r="H131" s="396"/>
      <c r="I131" s="396"/>
      <c r="J131" s="396"/>
      <c r="K131" s="396"/>
      <c r="L131" s="396"/>
      <c r="M131" s="396"/>
      <c r="N131" s="396"/>
      <c r="O131" s="396"/>
      <c r="P131" s="396"/>
      <c r="Q131" s="22"/>
      <c r="R131" s="43"/>
      <c r="S131" s="43"/>
      <c r="T131" s="43"/>
      <c r="U131" s="43"/>
      <c r="V131" s="43"/>
      <c r="W131" s="43"/>
      <c r="X131" s="43"/>
      <c r="Y131" s="43"/>
      <c r="Z131" s="43"/>
      <c r="AA131" s="43"/>
      <c r="AB131" s="43"/>
      <c r="AC131" s="43"/>
      <c r="AD131" s="43"/>
      <c r="AE131" s="43"/>
    </row>
    <row r="132" spans="2:31" ht="12.75">
      <c r="B132" s="59"/>
      <c r="C132" s="396"/>
      <c r="D132" s="396"/>
      <c r="E132" s="396"/>
      <c r="F132" s="396"/>
      <c r="G132" s="396"/>
      <c r="H132" s="396"/>
      <c r="I132" s="396"/>
      <c r="J132" s="396"/>
      <c r="K132" s="396"/>
      <c r="L132" s="396"/>
      <c r="M132" s="396"/>
      <c r="N132" s="396"/>
      <c r="O132" s="396"/>
      <c r="P132" s="396"/>
      <c r="Q132" s="22"/>
      <c r="R132" s="43"/>
      <c r="S132" s="43"/>
      <c r="T132" s="43"/>
      <c r="U132" s="43"/>
      <c r="V132" s="43"/>
      <c r="W132" s="43"/>
      <c r="X132" s="43"/>
      <c r="Y132" s="43"/>
      <c r="Z132" s="43"/>
      <c r="AA132" s="43"/>
      <c r="AB132" s="43"/>
      <c r="AC132" s="43"/>
      <c r="AD132" s="43"/>
      <c r="AE132" s="43"/>
    </row>
    <row r="133" spans="2:31" ht="12.75">
      <c r="B133" s="58"/>
      <c r="C133" s="396"/>
      <c r="D133" s="396"/>
      <c r="E133" s="396"/>
      <c r="F133" s="396"/>
      <c r="G133" s="396"/>
      <c r="H133" s="396"/>
      <c r="I133" s="396"/>
      <c r="J133" s="396"/>
      <c r="K133" s="396"/>
      <c r="L133" s="396"/>
      <c r="M133" s="396"/>
      <c r="N133" s="396"/>
      <c r="O133" s="396"/>
      <c r="P133" s="396"/>
      <c r="Q133" s="22"/>
      <c r="R133" s="43"/>
      <c r="S133" s="43"/>
      <c r="T133" s="43"/>
      <c r="U133" s="43"/>
      <c r="V133" s="43"/>
      <c r="W133" s="43"/>
      <c r="X133" s="43"/>
      <c r="Y133" s="43"/>
      <c r="Z133" s="43"/>
      <c r="AA133" s="43"/>
      <c r="AB133" s="43"/>
      <c r="AC133" s="43"/>
      <c r="AD133" s="43"/>
      <c r="AE133" s="43"/>
    </row>
    <row r="134" spans="1:31" ht="12.75">
      <c r="A134" s="28">
        <v>2016</v>
      </c>
      <c r="B134" s="61">
        <f>A134+1</f>
        <v>2017</v>
      </c>
      <c r="C134" s="451" t="s">
        <v>278</v>
      </c>
      <c r="D134" s="451"/>
      <c r="E134" s="451"/>
      <c r="F134" s="451"/>
      <c r="G134" s="451"/>
      <c r="H134" s="451"/>
      <c r="I134" s="451"/>
      <c r="J134" s="451"/>
      <c r="K134" s="451"/>
      <c r="L134" s="451"/>
      <c r="M134" s="451"/>
      <c r="N134" s="451"/>
      <c r="O134" s="451"/>
      <c r="P134" s="451"/>
      <c r="Q134" s="22"/>
      <c r="R134" s="43"/>
      <c r="S134" s="43"/>
      <c r="T134" s="43"/>
      <c r="U134" s="43"/>
      <c r="V134" s="43"/>
      <c r="W134" s="43"/>
      <c r="X134" s="43"/>
      <c r="Y134" s="43"/>
      <c r="Z134" s="43"/>
      <c r="AA134" s="43"/>
      <c r="AB134" s="43"/>
      <c r="AC134" s="43"/>
      <c r="AD134" s="43"/>
      <c r="AE134" s="43"/>
    </row>
    <row r="135" spans="2:31" ht="12.75">
      <c r="B135" s="59"/>
      <c r="C135" s="451"/>
      <c r="D135" s="451"/>
      <c r="E135" s="451"/>
      <c r="F135" s="451"/>
      <c r="G135" s="451"/>
      <c r="H135" s="451"/>
      <c r="I135" s="451"/>
      <c r="J135" s="451"/>
      <c r="K135" s="451"/>
      <c r="L135" s="451"/>
      <c r="M135" s="451"/>
      <c r="N135" s="451"/>
      <c r="O135" s="451"/>
      <c r="P135" s="451"/>
      <c r="Q135" s="22"/>
      <c r="R135" s="43"/>
      <c r="S135" s="43"/>
      <c r="T135" s="43"/>
      <c r="U135" s="43"/>
      <c r="V135" s="43"/>
      <c r="W135" s="43"/>
      <c r="X135" s="43"/>
      <c r="Y135" s="43"/>
      <c r="Z135" s="43"/>
      <c r="AA135" s="43"/>
      <c r="AB135" s="43"/>
      <c r="AC135" s="43"/>
      <c r="AD135" s="43"/>
      <c r="AE135" s="43"/>
    </row>
    <row r="136" spans="2:31" ht="12.75">
      <c r="B136" s="58"/>
      <c r="C136" s="451"/>
      <c r="D136" s="451"/>
      <c r="E136" s="451"/>
      <c r="F136" s="451"/>
      <c r="G136" s="451"/>
      <c r="H136" s="451"/>
      <c r="I136" s="451"/>
      <c r="J136" s="451"/>
      <c r="K136" s="451"/>
      <c r="L136" s="451"/>
      <c r="M136" s="451"/>
      <c r="N136" s="451"/>
      <c r="O136" s="451"/>
      <c r="P136" s="451"/>
      <c r="Q136" s="22"/>
      <c r="R136" s="43"/>
      <c r="S136" s="43"/>
      <c r="T136" s="43"/>
      <c r="U136" s="43"/>
      <c r="V136" s="43"/>
      <c r="W136" s="43"/>
      <c r="X136" s="43"/>
      <c r="Y136" s="43"/>
      <c r="Z136" s="43"/>
      <c r="AA136" s="43"/>
      <c r="AB136" s="43"/>
      <c r="AC136" s="43"/>
      <c r="AD136" s="43"/>
      <c r="AE136" s="43"/>
    </row>
    <row r="137" spans="1:31" ht="12.75">
      <c r="A137" s="28">
        <v>2017</v>
      </c>
      <c r="B137" s="61">
        <f>A137+1</f>
        <v>2018</v>
      </c>
      <c r="C137" s="396" t="s">
        <v>405</v>
      </c>
      <c r="D137" s="396"/>
      <c r="E137" s="396"/>
      <c r="F137" s="396"/>
      <c r="G137" s="396"/>
      <c r="H137" s="396"/>
      <c r="I137" s="396"/>
      <c r="J137" s="396"/>
      <c r="K137" s="396"/>
      <c r="L137" s="396"/>
      <c r="M137" s="396"/>
      <c r="N137" s="396"/>
      <c r="O137" s="396"/>
      <c r="P137" s="396"/>
      <c r="Q137" s="22"/>
      <c r="R137" s="43"/>
      <c r="S137" s="43"/>
      <c r="T137" s="43"/>
      <c r="U137" s="43"/>
      <c r="V137" s="43"/>
      <c r="W137" s="43"/>
      <c r="X137" s="43"/>
      <c r="Y137" s="43"/>
      <c r="Z137" s="43"/>
      <c r="AA137" s="43"/>
      <c r="AB137" s="43"/>
      <c r="AC137" s="43"/>
      <c r="AD137" s="43"/>
      <c r="AE137" s="43"/>
    </row>
    <row r="138" spans="2:31" ht="12.75">
      <c r="B138" s="58"/>
      <c r="C138" s="396"/>
      <c r="D138" s="396"/>
      <c r="E138" s="396"/>
      <c r="F138" s="396"/>
      <c r="G138" s="396"/>
      <c r="H138" s="396"/>
      <c r="I138" s="396"/>
      <c r="J138" s="396"/>
      <c r="K138" s="396"/>
      <c r="L138" s="396"/>
      <c r="M138" s="396"/>
      <c r="N138" s="396"/>
      <c r="O138" s="396"/>
      <c r="P138" s="396"/>
      <c r="Q138" s="22"/>
      <c r="R138" s="43"/>
      <c r="S138" s="43"/>
      <c r="T138" s="43"/>
      <c r="U138" s="43"/>
      <c r="V138" s="43"/>
      <c r="W138" s="43"/>
      <c r="X138" s="43"/>
      <c r="Y138" s="43"/>
      <c r="Z138" s="43"/>
      <c r="AA138" s="43"/>
      <c r="AB138" s="43"/>
      <c r="AC138" s="43"/>
      <c r="AD138" s="43"/>
      <c r="AE138" s="43"/>
    </row>
    <row r="139" spans="2:31" ht="12.75">
      <c r="B139" s="58"/>
      <c r="C139" s="396"/>
      <c r="D139" s="396"/>
      <c r="E139" s="396"/>
      <c r="F139" s="396"/>
      <c r="G139" s="396"/>
      <c r="H139" s="396"/>
      <c r="I139" s="396"/>
      <c r="J139" s="396"/>
      <c r="K139" s="396"/>
      <c r="L139" s="396"/>
      <c r="M139" s="396"/>
      <c r="N139" s="396"/>
      <c r="O139" s="396"/>
      <c r="P139" s="396"/>
      <c r="Q139" s="22"/>
      <c r="R139" s="43"/>
      <c r="S139" s="43"/>
      <c r="T139" s="43"/>
      <c r="U139" s="43"/>
      <c r="V139" s="43"/>
      <c r="W139" s="43"/>
      <c r="X139" s="43"/>
      <c r="Y139" s="43"/>
      <c r="Z139" s="43"/>
      <c r="AA139" s="43"/>
      <c r="AB139" s="43"/>
      <c r="AC139" s="43"/>
      <c r="AD139" s="43"/>
      <c r="AE139" s="43"/>
    </row>
    <row r="140" spans="1:31" ht="12.75">
      <c r="A140" s="28">
        <v>2018</v>
      </c>
      <c r="B140" s="61">
        <f>A140+1</f>
        <v>2019</v>
      </c>
      <c r="C140" s="399" t="s">
        <v>447</v>
      </c>
      <c r="D140" s="399"/>
      <c r="E140" s="399"/>
      <c r="F140" s="399"/>
      <c r="G140" s="399"/>
      <c r="H140" s="399"/>
      <c r="I140" s="399"/>
      <c r="J140" s="399"/>
      <c r="K140" s="399"/>
      <c r="L140" s="399"/>
      <c r="M140" s="399"/>
      <c r="N140" s="399"/>
      <c r="O140" s="399"/>
      <c r="P140" s="399"/>
      <c r="Q140" s="22"/>
      <c r="R140" s="43"/>
      <c r="S140" s="43"/>
      <c r="T140" s="43"/>
      <c r="U140" s="43"/>
      <c r="V140" s="43"/>
      <c r="W140" s="43"/>
      <c r="X140" s="43"/>
      <c r="Y140" s="43"/>
      <c r="Z140" s="43"/>
      <c r="AA140" s="43"/>
      <c r="AB140" s="43"/>
      <c r="AC140" s="43"/>
      <c r="AD140" s="43"/>
      <c r="AE140" s="43"/>
    </row>
    <row r="141" spans="2:31" ht="21" customHeight="1">
      <c r="B141" s="58"/>
      <c r="C141" s="399"/>
      <c r="D141" s="399"/>
      <c r="E141" s="399"/>
      <c r="F141" s="399"/>
      <c r="G141" s="399"/>
      <c r="H141" s="399"/>
      <c r="I141" s="399"/>
      <c r="J141" s="399"/>
      <c r="K141" s="399"/>
      <c r="L141" s="399"/>
      <c r="M141" s="399"/>
      <c r="N141" s="399"/>
      <c r="O141" s="399"/>
      <c r="P141" s="399"/>
      <c r="Q141" s="22"/>
      <c r="R141" s="43"/>
      <c r="S141" s="43"/>
      <c r="T141" s="43"/>
      <c r="U141" s="43"/>
      <c r="V141" s="43"/>
      <c r="W141" s="43"/>
      <c r="X141" s="43"/>
      <c r="Y141" s="43"/>
      <c r="Z141" s="43"/>
      <c r="AA141" s="43"/>
      <c r="AB141" s="43"/>
      <c r="AC141" s="43"/>
      <c r="AD141" s="43"/>
      <c r="AE141" s="43"/>
    </row>
    <row r="142" spans="2:31" ht="19.5" customHeight="1">
      <c r="B142" s="58"/>
      <c r="C142" s="399"/>
      <c r="D142" s="399"/>
      <c r="E142" s="399"/>
      <c r="F142" s="399"/>
      <c r="G142" s="399"/>
      <c r="H142" s="399"/>
      <c r="I142" s="399"/>
      <c r="J142" s="399"/>
      <c r="K142" s="399"/>
      <c r="L142" s="399"/>
      <c r="M142" s="399"/>
      <c r="N142" s="399"/>
      <c r="O142" s="399"/>
      <c r="P142" s="399"/>
      <c r="Q142" s="22"/>
      <c r="R142" s="43"/>
      <c r="S142" s="43"/>
      <c r="T142" s="43"/>
      <c r="U142" s="43"/>
      <c r="V142" s="43"/>
      <c r="W142" s="43"/>
      <c r="X142" s="43"/>
      <c r="Y142" s="43"/>
      <c r="Z142" s="43"/>
      <c r="AA142" s="43"/>
      <c r="AB142" s="43"/>
      <c r="AC142" s="43"/>
      <c r="AD142" s="43"/>
      <c r="AE142" s="43"/>
    </row>
    <row r="143" spans="1:31" ht="19.5" customHeight="1">
      <c r="A143" s="28">
        <v>2019</v>
      </c>
      <c r="B143" s="61">
        <f>A143+1</f>
        <v>2020</v>
      </c>
      <c r="C143" s="399" t="s">
        <v>494</v>
      </c>
      <c r="D143" s="399"/>
      <c r="E143" s="399"/>
      <c r="F143" s="399"/>
      <c r="G143" s="399"/>
      <c r="H143" s="399"/>
      <c r="I143" s="399"/>
      <c r="J143" s="399"/>
      <c r="K143" s="399"/>
      <c r="L143" s="399"/>
      <c r="M143" s="399"/>
      <c r="N143" s="399"/>
      <c r="O143" s="399"/>
      <c r="P143" s="399"/>
      <c r="Q143" s="22"/>
      <c r="R143" s="43"/>
      <c r="S143" s="43"/>
      <c r="T143" s="43"/>
      <c r="U143" s="43"/>
      <c r="V143" s="43"/>
      <c r="W143" s="43"/>
      <c r="X143" s="43"/>
      <c r="Y143" s="43"/>
      <c r="Z143" s="43"/>
      <c r="AA143" s="43"/>
      <c r="AB143" s="43"/>
      <c r="AC143" s="43"/>
      <c r="AD143" s="43"/>
      <c r="AE143" s="43"/>
    </row>
    <row r="144" spans="2:31" ht="19.5" customHeight="1">
      <c r="B144" s="58"/>
      <c r="C144" s="399"/>
      <c r="D144" s="399"/>
      <c r="E144" s="399"/>
      <c r="F144" s="399"/>
      <c r="G144" s="399"/>
      <c r="H144" s="399"/>
      <c r="I144" s="399"/>
      <c r="J144" s="399"/>
      <c r="K144" s="399"/>
      <c r="L144" s="399"/>
      <c r="M144" s="399"/>
      <c r="N144" s="399"/>
      <c r="O144" s="399"/>
      <c r="P144" s="399"/>
      <c r="Q144" s="22"/>
      <c r="R144" s="43"/>
      <c r="S144" s="43"/>
      <c r="T144" s="43"/>
      <c r="U144" s="43"/>
      <c r="V144" s="43"/>
      <c r="W144" s="43"/>
      <c r="X144" s="43"/>
      <c r="Y144" s="43"/>
      <c r="Z144" s="43"/>
      <c r="AA144" s="43"/>
      <c r="AB144" s="43"/>
      <c r="AC144" s="43"/>
      <c r="AD144" s="43"/>
      <c r="AE144" s="43"/>
    </row>
    <row r="145" spans="2:31" ht="19.5" customHeight="1">
      <c r="B145" s="58"/>
      <c r="C145" s="399"/>
      <c r="D145" s="399"/>
      <c r="E145" s="399"/>
      <c r="F145" s="399"/>
      <c r="G145" s="399"/>
      <c r="H145" s="399"/>
      <c r="I145" s="399"/>
      <c r="J145" s="399"/>
      <c r="K145" s="399"/>
      <c r="L145" s="399"/>
      <c r="M145" s="399"/>
      <c r="N145" s="399"/>
      <c r="O145" s="399"/>
      <c r="P145" s="399"/>
      <c r="Q145" s="22"/>
      <c r="R145" s="43"/>
      <c r="S145" s="43"/>
      <c r="T145" s="43"/>
      <c r="U145" s="43"/>
      <c r="V145" s="43"/>
      <c r="W145" s="43"/>
      <c r="X145" s="43"/>
      <c r="Y145" s="43"/>
      <c r="Z145" s="43"/>
      <c r="AA145" s="43"/>
      <c r="AB145" s="43"/>
      <c r="AC145" s="43"/>
      <c r="AD145" s="43"/>
      <c r="AE145" s="43"/>
    </row>
    <row r="146" spans="1:31" ht="19.5" customHeight="1">
      <c r="A146" s="28">
        <v>2020</v>
      </c>
      <c r="B146" s="61">
        <f>A146+1</f>
        <v>2021</v>
      </c>
      <c r="C146" s="399" t="s">
        <v>550</v>
      </c>
      <c r="D146" s="399"/>
      <c r="E146" s="399"/>
      <c r="F146" s="399"/>
      <c r="G146" s="399"/>
      <c r="H146" s="399"/>
      <c r="I146" s="399"/>
      <c r="J146" s="399"/>
      <c r="K146" s="399"/>
      <c r="L146" s="399"/>
      <c r="M146" s="399"/>
      <c r="N146" s="399"/>
      <c r="O146" s="399"/>
      <c r="P146" s="399"/>
      <c r="Q146" s="22"/>
      <c r="R146" s="43"/>
      <c r="S146" s="43"/>
      <c r="T146" s="43"/>
      <c r="U146" s="43"/>
      <c r="V146" s="43"/>
      <c r="W146" s="43"/>
      <c r="X146" s="43"/>
      <c r="Y146" s="43"/>
      <c r="Z146" s="43"/>
      <c r="AA146" s="43"/>
      <c r="AB146" s="43"/>
      <c r="AC146" s="43"/>
      <c r="AD146" s="43"/>
      <c r="AE146" s="43"/>
    </row>
    <row r="147" spans="2:31" ht="19.5" customHeight="1">
      <c r="B147" s="58"/>
      <c r="C147" s="399"/>
      <c r="D147" s="399"/>
      <c r="E147" s="399"/>
      <c r="F147" s="399"/>
      <c r="G147" s="399"/>
      <c r="H147" s="399"/>
      <c r="I147" s="399"/>
      <c r="J147" s="399"/>
      <c r="K147" s="399"/>
      <c r="L147" s="399"/>
      <c r="M147" s="399"/>
      <c r="N147" s="399"/>
      <c r="O147" s="399"/>
      <c r="P147" s="399"/>
      <c r="Q147" s="22"/>
      <c r="R147" s="43"/>
      <c r="S147" s="43"/>
      <c r="T147" s="43"/>
      <c r="U147" s="43"/>
      <c r="V147" s="43"/>
      <c r="W147" s="43"/>
      <c r="X147" s="43"/>
      <c r="Y147" s="43"/>
      <c r="Z147" s="43"/>
      <c r="AA147" s="43"/>
      <c r="AB147" s="43"/>
      <c r="AC147" s="43"/>
      <c r="AD147" s="43"/>
      <c r="AE147" s="43"/>
    </row>
    <row r="148" spans="2:31" ht="19.5" customHeight="1">
      <c r="B148" s="58"/>
      <c r="C148" s="399"/>
      <c r="D148" s="399"/>
      <c r="E148" s="399"/>
      <c r="F148" s="399"/>
      <c r="G148" s="399"/>
      <c r="H148" s="399"/>
      <c r="I148" s="399"/>
      <c r="J148" s="399"/>
      <c r="K148" s="399"/>
      <c r="L148" s="399"/>
      <c r="M148" s="399"/>
      <c r="N148" s="399"/>
      <c r="O148" s="399"/>
      <c r="P148" s="399"/>
      <c r="Q148" s="22"/>
      <c r="R148" s="43"/>
      <c r="S148" s="43"/>
      <c r="T148" s="43"/>
      <c r="U148" s="43"/>
      <c r="V148" s="43"/>
      <c r="W148" s="43"/>
      <c r="X148" s="43"/>
      <c r="Y148" s="43"/>
      <c r="Z148" s="43"/>
      <c r="AA148" s="43"/>
      <c r="AB148" s="43"/>
      <c r="AC148" s="43"/>
      <c r="AD148" s="43"/>
      <c r="AE148" s="43"/>
    </row>
    <row r="149" spans="1:31" ht="19.5" customHeight="1">
      <c r="A149" s="28">
        <v>2021</v>
      </c>
      <c r="B149" s="61">
        <f>A149+1</f>
        <v>2022</v>
      </c>
      <c r="C149" s="399" t="s">
        <v>596</v>
      </c>
      <c r="D149" s="399"/>
      <c r="E149" s="399"/>
      <c r="F149" s="399"/>
      <c r="G149" s="399"/>
      <c r="H149" s="399"/>
      <c r="I149" s="399"/>
      <c r="J149" s="399"/>
      <c r="K149" s="399"/>
      <c r="L149" s="399"/>
      <c r="M149" s="399"/>
      <c r="N149" s="399"/>
      <c r="O149" s="399"/>
      <c r="P149" s="399"/>
      <c r="Q149" s="22"/>
      <c r="R149" s="43"/>
      <c r="S149" s="43"/>
      <c r="T149" s="43"/>
      <c r="U149" s="43"/>
      <c r="V149" s="43"/>
      <c r="W149" s="43"/>
      <c r="X149" s="43"/>
      <c r="Y149" s="43"/>
      <c r="Z149" s="43"/>
      <c r="AA149" s="43"/>
      <c r="AB149" s="43"/>
      <c r="AC149" s="43"/>
      <c r="AD149" s="43"/>
      <c r="AE149" s="43"/>
    </row>
    <row r="150" spans="2:31" ht="19.5" customHeight="1">
      <c r="B150" s="58"/>
      <c r="C150" s="399"/>
      <c r="D150" s="399"/>
      <c r="E150" s="399"/>
      <c r="F150" s="399"/>
      <c r="G150" s="399"/>
      <c r="H150" s="399"/>
      <c r="I150" s="399"/>
      <c r="J150" s="399"/>
      <c r="K150" s="399"/>
      <c r="L150" s="399"/>
      <c r="M150" s="399"/>
      <c r="N150" s="399"/>
      <c r="O150" s="399"/>
      <c r="P150" s="399"/>
      <c r="Q150" s="22"/>
      <c r="R150" s="43"/>
      <c r="S150" s="43"/>
      <c r="T150" s="43"/>
      <c r="U150" s="43"/>
      <c r="V150" s="43"/>
      <c r="W150" s="43"/>
      <c r="X150" s="43"/>
      <c r="Y150" s="43"/>
      <c r="Z150" s="43"/>
      <c r="AA150" s="43"/>
      <c r="AB150" s="43"/>
      <c r="AC150" s="43"/>
      <c r="AD150" s="43"/>
      <c r="AE150" s="43"/>
    </row>
    <row r="151" spans="2:31" s="91" customFormat="1" ht="12.75">
      <c r="B151" s="102"/>
      <c r="C151" s="399"/>
      <c r="D151" s="399"/>
      <c r="E151" s="399"/>
      <c r="F151" s="399"/>
      <c r="G151" s="399"/>
      <c r="H151" s="399"/>
      <c r="I151" s="399"/>
      <c r="J151" s="399"/>
      <c r="K151" s="399"/>
      <c r="L151" s="399"/>
      <c r="M151" s="399"/>
      <c r="N151" s="399"/>
      <c r="O151" s="399"/>
      <c r="P151" s="399"/>
      <c r="R151" s="103"/>
      <c r="S151" s="103"/>
      <c r="T151" s="103"/>
      <c r="U151" s="103"/>
      <c r="V151" s="103"/>
      <c r="W151" s="103"/>
      <c r="X151" s="103"/>
      <c r="Y151" s="103"/>
      <c r="Z151" s="103"/>
      <c r="AA151" s="103"/>
      <c r="AB151" s="103"/>
      <c r="AC151" s="103"/>
      <c r="AD151" s="103"/>
      <c r="AE151" s="103"/>
    </row>
    <row r="152" spans="2:31" ht="12.75">
      <c r="B152" s="58"/>
      <c r="C152" s="39"/>
      <c r="D152" s="40"/>
      <c r="E152" s="40"/>
      <c r="F152" s="40"/>
      <c r="G152" s="40"/>
      <c r="H152" s="40"/>
      <c r="I152" s="40"/>
      <c r="J152" s="40"/>
      <c r="K152" s="40"/>
      <c r="L152" s="40"/>
      <c r="M152" s="40"/>
      <c r="N152" s="40"/>
      <c r="O152" s="40"/>
      <c r="P152" s="41"/>
      <c r="Q152" s="22"/>
      <c r="R152" s="43"/>
      <c r="S152" s="43"/>
      <c r="T152" s="43"/>
      <c r="U152" s="43"/>
      <c r="V152" s="43"/>
      <c r="W152" s="43"/>
      <c r="X152" s="43"/>
      <c r="Y152" s="43"/>
      <c r="Z152" s="43"/>
      <c r="AA152" s="43"/>
      <c r="AB152" s="43"/>
      <c r="AC152" s="43"/>
      <c r="AD152" s="43"/>
      <c r="AE152" s="43"/>
    </row>
    <row r="153" spans="2:31" ht="12.75">
      <c r="B153" s="58"/>
      <c r="C153" s="531" t="s">
        <v>212</v>
      </c>
      <c r="D153" s="532"/>
      <c r="E153" s="532"/>
      <c r="F153" s="40"/>
      <c r="G153" s="40"/>
      <c r="H153" s="40"/>
      <c r="I153" s="40"/>
      <c r="J153" s="40"/>
      <c r="K153" s="40"/>
      <c r="L153" s="40"/>
      <c r="M153" s="40"/>
      <c r="N153" s="40"/>
      <c r="O153" s="40"/>
      <c r="P153" s="41"/>
      <c r="Q153" s="22"/>
      <c r="R153" s="43"/>
      <c r="S153" s="43"/>
      <c r="T153" s="43"/>
      <c r="U153" s="43"/>
      <c r="V153" s="43"/>
      <c r="W153" s="43"/>
      <c r="X153" s="43"/>
      <c r="Y153" s="43"/>
      <c r="Z153" s="43"/>
      <c r="AA153" s="43"/>
      <c r="AB153" s="43"/>
      <c r="AC153" s="43"/>
      <c r="AD153" s="43"/>
      <c r="AE153" s="43"/>
    </row>
    <row r="154" spans="2:31" ht="12.75">
      <c r="B154" s="58"/>
      <c r="C154" s="458" t="s">
        <v>100</v>
      </c>
      <c r="D154" s="458"/>
      <c r="E154" s="458"/>
      <c r="F154" s="42"/>
      <c r="G154" s="42"/>
      <c r="H154" s="42"/>
      <c r="I154" s="42"/>
      <c r="J154" s="42"/>
      <c r="K154" s="42"/>
      <c r="L154" s="42"/>
      <c r="M154" s="42"/>
      <c r="N154" s="42"/>
      <c r="O154" s="42"/>
      <c r="P154" s="42"/>
      <c r="Q154" s="22"/>
      <c r="R154" s="52"/>
      <c r="S154" s="53"/>
      <c r="T154" s="53"/>
      <c r="U154" s="53"/>
      <c r="V154" s="53"/>
      <c r="W154" s="53"/>
      <c r="X154" s="53"/>
      <c r="Y154" s="53"/>
      <c r="Z154" s="53"/>
      <c r="AA154" s="53"/>
      <c r="AB154" s="53"/>
      <c r="AC154" s="53"/>
      <c r="AD154" s="53"/>
      <c r="AE154" s="54"/>
    </row>
    <row r="155" spans="1:31" ht="12.75">
      <c r="A155" s="28">
        <v>2004</v>
      </c>
      <c r="B155" s="61">
        <f>A155+2</f>
        <v>2006</v>
      </c>
      <c r="C155" s="451" t="s">
        <v>221</v>
      </c>
      <c r="D155" s="451"/>
      <c r="E155" s="451"/>
      <c r="F155" s="451"/>
      <c r="G155" s="451"/>
      <c r="H155" s="451"/>
      <c r="I155" s="451"/>
      <c r="J155" s="451"/>
      <c r="K155" s="451"/>
      <c r="L155" s="451"/>
      <c r="M155" s="451"/>
      <c r="N155" s="451"/>
      <c r="O155" s="451"/>
      <c r="P155" s="451"/>
      <c r="Q155" s="22"/>
      <c r="R155" s="55"/>
      <c r="S155" s="56"/>
      <c r="T155" s="56"/>
      <c r="U155" s="56"/>
      <c r="V155" s="56"/>
      <c r="W155" s="56"/>
      <c r="X155" s="56"/>
      <c r="Y155" s="56"/>
      <c r="Z155" s="56"/>
      <c r="AA155" s="56"/>
      <c r="AB155" s="56"/>
      <c r="AC155" s="56"/>
      <c r="AD155" s="56"/>
      <c r="AE155" s="57"/>
    </row>
    <row r="156" spans="2:31" ht="12.75">
      <c r="B156" s="62"/>
      <c r="C156" s="451"/>
      <c r="D156" s="451"/>
      <c r="E156" s="451"/>
      <c r="F156" s="451"/>
      <c r="G156" s="451"/>
      <c r="H156" s="451"/>
      <c r="I156" s="451"/>
      <c r="J156" s="451"/>
      <c r="K156" s="451"/>
      <c r="L156" s="451"/>
      <c r="M156" s="451"/>
      <c r="N156" s="451"/>
      <c r="O156" s="451"/>
      <c r="P156" s="451"/>
      <c r="Q156" s="22"/>
      <c r="R156" s="29"/>
      <c r="S156" s="30"/>
      <c r="T156" s="30"/>
      <c r="U156" s="30"/>
      <c r="V156" s="30"/>
      <c r="W156" s="30"/>
      <c r="X156" s="30"/>
      <c r="Y156" s="30"/>
      <c r="Z156" s="30"/>
      <c r="AA156" s="30"/>
      <c r="AB156" s="30"/>
      <c r="AC156" s="30"/>
      <c r="AD156" s="30"/>
      <c r="AE156" s="31"/>
    </row>
    <row r="157" spans="2:31" ht="12.75">
      <c r="B157" s="62"/>
      <c r="C157" s="451"/>
      <c r="D157" s="451"/>
      <c r="E157" s="451"/>
      <c r="F157" s="451"/>
      <c r="G157" s="451"/>
      <c r="H157" s="451"/>
      <c r="I157" s="451"/>
      <c r="J157" s="451"/>
      <c r="K157" s="451"/>
      <c r="L157" s="451"/>
      <c r="M157" s="451"/>
      <c r="N157" s="451"/>
      <c r="O157" s="451"/>
      <c r="P157" s="451"/>
      <c r="Q157" s="22"/>
      <c r="R157" s="52"/>
      <c r="S157" s="53"/>
      <c r="T157" s="53"/>
      <c r="U157" s="53"/>
      <c r="V157" s="53"/>
      <c r="W157" s="53"/>
      <c r="X157" s="53"/>
      <c r="Y157" s="53"/>
      <c r="Z157" s="53"/>
      <c r="AA157" s="53"/>
      <c r="AB157" s="53"/>
      <c r="AC157" s="53"/>
      <c r="AD157" s="53"/>
      <c r="AE157" s="54"/>
    </row>
    <row r="158" spans="1:31" ht="12.75">
      <c r="A158" s="28">
        <v>2005</v>
      </c>
      <c r="B158" s="61">
        <f>A158+2</f>
        <v>2007</v>
      </c>
      <c r="C158" s="396" t="s">
        <v>221</v>
      </c>
      <c r="D158" s="396"/>
      <c r="E158" s="396"/>
      <c r="F158" s="396"/>
      <c r="G158" s="396"/>
      <c r="H158" s="396"/>
      <c r="I158" s="396"/>
      <c r="J158" s="396"/>
      <c r="K158" s="396"/>
      <c r="L158" s="396"/>
      <c r="M158" s="396"/>
      <c r="N158" s="396"/>
      <c r="O158" s="396"/>
      <c r="P158" s="396"/>
      <c r="Q158" s="22"/>
      <c r="R158" s="55"/>
      <c r="S158" s="56"/>
      <c r="T158" s="56"/>
      <c r="U158" s="56"/>
      <c r="V158" s="56"/>
      <c r="W158" s="56"/>
      <c r="X158" s="56"/>
      <c r="Y158" s="56"/>
      <c r="Z158" s="56"/>
      <c r="AA158" s="56"/>
      <c r="AB158" s="56"/>
      <c r="AC158" s="56"/>
      <c r="AD158" s="56"/>
      <c r="AE158" s="57"/>
    </row>
    <row r="159" spans="2:31" ht="12.75">
      <c r="B159" s="62"/>
      <c r="C159" s="396"/>
      <c r="D159" s="396"/>
      <c r="E159" s="396"/>
      <c r="F159" s="396"/>
      <c r="G159" s="396"/>
      <c r="H159" s="396"/>
      <c r="I159" s="396"/>
      <c r="J159" s="396"/>
      <c r="K159" s="396"/>
      <c r="L159" s="396"/>
      <c r="M159" s="396"/>
      <c r="N159" s="396"/>
      <c r="O159" s="396"/>
      <c r="P159" s="396"/>
      <c r="Q159" s="22"/>
      <c r="R159" s="29"/>
      <c r="S159" s="30"/>
      <c r="T159" s="30"/>
      <c r="U159" s="30"/>
      <c r="V159" s="30"/>
      <c r="W159" s="30"/>
      <c r="X159" s="30"/>
      <c r="Y159" s="30"/>
      <c r="Z159" s="30"/>
      <c r="AA159" s="30"/>
      <c r="AB159" s="30"/>
      <c r="AC159" s="30"/>
      <c r="AD159" s="30"/>
      <c r="AE159" s="31"/>
    </row>
    <row r="160" spans="2:16" ht="12.75">
      <c r="B160" s="62"/>
      <c r="C160" s="396"/>
      <c r="D160" s="396"/>
      <c r="E160" s="396"/>
      <c r="F160" s="396"/>
      <c r="G160" s="396"/>
      <c r="H160" s="396"/>
      <c r="I160" s="396"/>
      <c r="J160" s="396"/>
      <c r="K160" s="396"/>
      <c r="L160" s="396"/>
      <c r="M160" s="396"/>
      <c r="N160" s="396"/>
      <c r="O160" s="396"/>
      <c r="P160" s="396"/>
    </row>
    <row r="161" spans="1:16" ht="12.75">
      <c r="A161" s="28">
        <v>2006</v>
      </c>
      <c r="B161" s="61">
        <f>A161+2</f>
        <v>2008</v>
      </c>
      <c r="C161" s="451" t="s">
        <v>221</v>
      </c>
      <c r="D161" s="451"/>
      <c r="E161" s="451"/>
      <c r="F161" s="451"/>
      <c r="G161" s="451"/>
      <c r="H161" s="451"/>
      <c r="I161" s="451"/>
      <c r="J161" s="451"/>
      <c r="K161" s="451"/>
      <c r="L161" s="451"/>
      <c r="M161" s="451"/>
      <c r="N161" s="451"/>
      <c r="O161" s="451"/>
      <c r="P161" s="451"/>
    </row>
    <row r="162" spans="2:16" ht="12.75">
      <c r="B162" s="62"/>
      <c r="C162" s="451"/>
      <c r="D162" s="451"/>
      <c r="E162" s="451"/>
      <c r="F162" s="451"/>
      <c r="G162" s="451"/>
      <c r="H162" s="451"/>
      <c r="I162" s="451"/>
      <c r="J162" s="451"/>
      <c r="K162" s="451"/>
      <c r="L162" s="451"/>
      <c r="M162" s="451"/>
      <c r="N162" s="451"/>
      <c r="O162" s="451"/>
      <c r="P162" s="451"/>
    </row>
    <row r="163" spans="2:16" ht="12.75">
      <c r="B163" s="62"/>
      <c r="C163" s="451"/>
      <c r="D163" s="451"/>
      <c r="E163" s="451"/>
      <c r="F163" s="451"/>
      <c r="G163" s="451"/>
      <c r="H163" s="451"/>
      <c r="I163" s="451"/>
      <c r="J163" s="451"/>
      <c r="K163" s="451"/>
      <c r="L163" s="451"/>
      <c r="M163" s="451"/>
      <c r="N163" s="451"/>
      <c r="O163" s="451"/>
      <c r="P163" s="451"/>
    </row>
    <row r="164" spans="1:16" ht="12.75">
      <c r="A164" s="28">
        <v>2007</v>
      </c>
      <c r="B164" s="61">
        <f>A164+2</f>
        <v>2009</v>
      </c>
      <c r="C164" s="396" t="s">
        <v>219</v>
      </c>
      <c r="D164" s="396"/>
      <c r="E164" s="396"/>
      <c r="F164" s="396"/>
      <c r="G164" s="396"/>
      <c r="H164" s="396"/>
      <c r="I164" s="396"/>
      <c r="J164" s="396"/>
      <c r="K164" s="396"/>
      <c r="L164" s="396"/>
      <c r="M164" s="396"/>
      <c r="N164" s="396"/>
      <c r="O164" s="396"/>
      <c r="P164" s="396"/>
    </row>
    <row r="165" spans="2:16" ht="12.75">
      <c r="B165" s="62"/>
      <c r="C165" s="396"/>
      <c r="D165" s="396"/>
      <c r="E165" s="396"/>
      <c r="F165" s="396"/>
      <c r="G165" s="396"/>
      <c r="H165" s="396"/>
      <c r="I165" s="396"/>
      <c r="J165" s="396"/>
      <c r="K165" s="396"/>
      <c r="L165" s="396"/>
      <c r="M165" s="396"/>
      <c r="N165" s="396"/>
      <c r="O165" s="396"/>
      <c r="P165" s="396"/>
    </row>
    <row r="166" spans="2:16" ht="12.75">
      <c r="B166" s="62"/>
      <c r="C166" s="396"/>
      <c r="D166" s="396"/>
      <c r="E166" s="396"/>
      <c r="F166" s="396"/>
      <c r="G166" s="396"/>
      <c r="H166" s="396"/>
      <c r="I166" s="396"/>
      <c r="J166" s="396"/>
      <c r="K166" s="396"/>
      <c r="L166" s="396"/>
      <c r="M166" s="396"/>
      <c r="N166" s="396"/>
      <c r="O166" s="396"/>
      <c r="P166" s="396"/>
    </row>
    <row r="167" spans="1:16" ht="12.75">
      <c r="A167" s="28">
        <v>2008</v>
      </c>
      <c r="B167" s="61">
        <f>A167+2</f>
        <v>2010</v>
      </c>
      <c r="C167" s="451" t="s">
        <v>223</v>
      </c>
      <c r="D167" s="451"/>
      <c r="E167" s="451"/>
      <c r="F167" s="451"/>
      <c r="G167" s="451"/>
      <c r="H167" s="451"/>
      <c r="I167" s="451"/>
      <c r="J167" s="451"/>
      <c r="K167" s="451"/>
      <c r="L167" s="451"/>
      <c r="M167" s="451"/>
      <c r="N167" s="451"/>
      <c r="O167" s="451"/>
      <c r="P167" s="451"/>
    </row>
    <row r="168" spans="2:16" ht="12.75">
      <c r="B168" s="62"/>
      <c r="C168" s="451"/>
      <c r="D168" s="451"/>
      <c r="E168" s="451"/>
      <c r="F168" s="451"/>
      <c r="G168" s="451"/>
      <c r="H168" s="451"/>
      <c r="I168" s="451"/>
      <c r="J168" s="451"/>
      <c r="K168" s="451"/>
      <c r="L168" s="451"/>
      <c r="M168" s="451"/>
      <c r="N168" s="451"/>
      <c r="O168" s="451"/>
      <c r="P168" s="451"/>
    </row>
    <row r="169" spans="2:16" ht="12.75">
      <c r="B169" s="62"/>
      <c r="C169" s="451"/>
      <c r="D169" s="451"/>
      <c r="E169" s="451"/>
      <c r="F169" s="451"/>
      <c r="G169" s="451"/>
      <c r="H169" s="451"/>
      <c r="I169" s="451"/>
      <c r="J169" s="451"/>
      <c r="K169" s="451"/>
      <c r="L169" s="451"/>
      <c r="M169" s="451"/>
      <c r="N169" s="451"/>
      <c r="O169" s="451"/>
      <c r="P169" s="451"/>
    </row>
    <row r="170" spans="1:16" ht="12.75" customHeight="1">
      <c r="A170" s="28">
        <v>2009</v>
      </c>
      <c r="B170" s="61">
        <f>A170+2</f>
        <v>2011</v>
      </c>
      <c r="C170" s="396" t="s">
        <v>231</v>
      </c>
      <c r="D170" s="396"/>
      <c r="E170" s="396"/>
      <c r="F170" s="396"/>
      <c r="G170" s="396"/>
      <c r="H170" s="396"/>
      <c r="I170" s="396"/>
      <c r="J170" s="396"/>
      <c r="K170" s="396"/>
      <c r="L170" s="396"/>
      <c r="M170" s="396"/>
      <c r="N170" s="396"/>
      <c r="O170" s="396"/>
      <c r="P170" s="396"/>
    </row>
    <row r="171" spans="2:16" ht="12.75">
      <c r="B171" s="62"/>
      <c r="C171" s="396"/>
      <c r="D171" s="396"/>
      <c r="E171" s="396"/>
      <c r="F171" s="396"/>
      <c r="G171" s="396"/>
      <c r="H171" s="396"/>
      <c r="I171" s="396"/>
      <c r="J171" s="396"/>
      <c r="K171" s="396"/>
      <c r="L171" s="396"/>
      <c r="M171" s="396"/>
      <c r="N171" s="396"/>
      <c r="O171" s="396"/>
      <c r="P171" s="396"/>
    </row>
    <row r="172" spans="2:16" ht="12.75">
      <c r="B172" s="62"/>
      <c r="C172" s="396"/>
      <c r="D172" s="396"/>
      <c r="E172" s="396"/>
      <c r="F172" s="396"/>
      <c r="G172" s="396"/>
      <c r="H172" s="396"/>
      <c r="I172" s="396"/>
      <c r="J172" s="396"/>
      <c r="K172" s="396"/>
      <c r="L172" s="396"/>
      <c r="M172" s="396"/>
      <c r="N172" s="396"/>
      <c r="O172" s="396"/>
      <c r="P172" s="396"/>
    </row>
    <row r="173" spans="2:16" ht="12.75">
      <c r="B173" s="62"/>
      <c r="C173" s="396"/>
      <c r="D173" s="396"/>
      <c r="E173" s="396"/>
      <c r="F173" s="396"/>
      <c r="G173" s="396"/>
      <c r="H173" s="396"/>
      <c r="I173" s="396"/>
      <c r="J173" s="396"/>
      <c r="K173" s="396"/>
      <c r="L173" s="396"/>
      <c r="M173" s="396"/>
      <c r="N173" s="396"/>
      <c r="O173" s="396"/>
      <c r="P173" s="396"/>
    </row>
    <row r="174" spans="1:16" ht="12.75">
      <c r="A174" s="28">
        <v>2010</v>
      </c>
      <c r="B174" s="61">
        <f>A174+2</f>
        <v>2012</v>
      </c>
      <c r="C174" s="451" t="s">
        <v>232</v>
      </c>
      <c r="D174" s="451"/>
      <c r="E174" s="451"/>
      <c r="F174" s="451"/>
      <c r="G174" s="451"/>
      <c r="H174" s="451"/>
      <c r="I174" s="451"/>
      <c r="J174" s="451"/>
      <c r="K174" s="451"/>
      <c r="L174" s="451"/>
      <c r="M174" s="451"/>
      <c r="N174" s="451"/>
      <c r="O174" s="451"/>
      <c r="P174" s="451"/>
    </row>
    <row r="175" spans="2:16" ht="12.75">
      <c r="B175" s="62"/>
      <c r="C175" s="451"/>
      <c r="D175" s="451"/>
      <c r="E175" s="451"/>
      <c r="F175" s="451"/>
      <c r="G175" s="451"/>
      <c r="H175" s="451"/>
      <c r="I175" s="451"/>
      <c r="J175" s="451"/>
      <c r="K175" s="451"/>
      <c r="L175" s="451"/>
      <c r="M175" s="451"/>
      <c r="N175" s="451"/>
      <c r="O175" s="451"/>
      <c r="P175" s="451"/>
    </row>
    <row r="176" spans="2:16" ht="12.75">
      <c r="B176" s="62"/>
      <c r="C176" s="451"/>
      <c r="D176" s="451"/>
      <c r="E176" s="451"/>
      <c r="F176" s="451"/>
      <c r="G176" s="451"/>
      <c r="H176" s="451"/>
      <c r="I176" s="451"/>
      <c r="J176" s="451"/>
      <c r="K176" s="451"/>
      <c r="L176" s="451"/>
      <c r="M176" s="451"/>
      <c r="N176" s="451"/>
      <c r="O176" s="451"/>
      <c r="P176" s="451"/>
    </row>
    <row r="177" spans="2:16" ht="12.75">
      <c r="B177" s="62"/>
      <c r="C177" s="451"/>
      <c r="D177" s="451"/>
      <c r="E177" s="451"/>
      <c r="F177" s="451"/>
      <c r="G177" s="451"/>
      <c r="H177" s="451"/>
      <c r="I177" s="451"/>
      <c r="J177" s="451"/>
      <c r="K177" s="451"/>
      <c r="L177" s="451"/>
      <c r="M177" s="451"/>
      <c r="N177" s="451"/>
      <c r="O177" s="451"/>
      <c r="P177" s="451"/>
    </row>
    <row r="178" spans="1:16" ht="12.75">
      <c r="A178" s="28">
        <v>2011</v>
      </c>
      <c r="B178" s="61">
        <f>A178+2</f>
        <v>2013</v>
      </c>
      <c r="C178" s="396" t="s">
        <v>229</v>
      </c>
      <c r="D178" s="396"/>
      <c r="E178" s="396"/>
      <c r="F178" s="396"/>
      <c r="G178" s="396"/>
      <c r="H178" s="396"/>
      <c r="I178" s="396"/>
      <c r="J178" s="396"/>
      <c r="K178" s="396"/>
      <c r="L178" s="396"/>
      <c r="M178" s="396"/>
      <c r="N178" s="396"/>
      <c r="O178" s="396"/>
      <c r="P178" s="396"/>
    </row>
    <row r="179" spans="2:16" ht="12.75">
      <c r="B179" s="62"/>
      <c r="C179" s="396"/>
      <c r="D179" s="396"/>
      <c r="E179" s="396"/>
      <c r="F179" s="396"/>
      <c r="G179" s="396"/>
      <c r="H179" s="396"/>
      <c r="I179" s="396"/>
      <c r="J179" s="396"/>
      <c r="K179" s="396"/>
      <c r="L179" s="396"/>
      <c r="M179" s="396"/>
      <c r="N179" s="396"/>
      <c r="O179" s="396"/>
      <c r="P179" s="396"/>
    </row>
    <row r="180" spans="2:16" ht="12.75">
      <c r="B180" s="62"/>
      <c r="C180" s="396"/>
      <c r="D180" s="396"/>
      <c r="E180" s="396"/>
      <c r="F180" s="396"/>
      <c r="G180" s="396"/>
      <c r="H180" s="396"/>
      <c r="I180" s="396"/>
      <c r="J180" s="396"/>
      <c r="K180" s="396"/>
      <c r="L180" s="396"/>
      <c r="M180" s="396"/>
      <c r="N180" s="396"/>
      <c r="O180" s="396"/>
      <c r="P180" s="396"/>
    </row>
    <row r="181" spans="1:16" ht="12.75">
      <c r="A181" s="28">
        <v>2012</v>
      </c>
      <c r="B181" s="61">
        <f>A181+2</f>
        <v>2014</v>
      </c>
      <c r="C181" s="451" t="s">
        <v>235</v>
      </c>
      <c r="D181" s="451"/>
      <c r="E181" s="451"/>
      <c r="F181" s="451"/>
      <c r="G181" s="451"/>
      <c r="H181" s="451"/>
      <c r="I181" s="451"/>
      <c r="J181" s="451"/>
      <c r="K181" s="451"/>
      <c r="L181" s="451"/>
      <c r="M181" s="451"/>
      <c r="N181" s="451"/>
      <c r="O181" s="451"/>
      <c r="P181" s="451"/>
    </row>
    <row r="182" spans="2:16" ht="12.75">
      <c r="B182" s="62"/>
      <c r="C182" s="451"/>
      <c r="D182" s="451"/>
      <c r="E182" s="451"/>
      <c r="F182" s="451"/>
      <c r="G182" s="451"/>
      <c r="H182" s="451"/>
      <c r="I182" s="451"/>
      <c r="J182" s="451"/>
      <c r="K182" s="451"/>
      <c r="L182" s="451"/>
      <c r="M182" s="451"/>
      <c r="N182" s="451"/>
      <c r="O182" s="451"/>
      <c r="P182" s="451"/>
    </row>
    <row r="183" spans="2:16" ht="12.75">
      <c r="B183" s="62"/>
      <c r="C183" s="451"/>
      <c r="D183" s="451"/>
      <c r="E183" s="451"/>
      <c r="F183" s="451"/>
      <c r="G183" s="451"/>
      <c r="H183" s="451"/>
      <c r="I183" s="451"/>
      <c r="J183" s="451"/>
      <c r="K183" s="451"/>
      <c r="L183" s="451"/>
      <c r="M183" s="451"/>
      <c r="N183" s="451"/>
      <c r="O183" s="451"/>
      <c r="P183" s="451"/>
    </row>
    <row r="184" spans="1:16" ht="12.75" customHeight="1">
      <c r="A184" s="28">
        <v>2013</v>
      </c>
      <c r="B184" s="61">
        <f>A184+2</f>
        <v>2015</v>
      </c>
      <c r="C184" s="396" t="s">
        <v>238</v>
      </c>
      <c r="D184" s="396"/>
      <c r="E184" s="396"/>
      <c r="F184" s="396"/>
      <c r="G184" s="396"/>
      <c r="H184" s="396"/>
      <c r="I184" s="396"/>
      <c r="J184" s="396"/>
      <c r="K184" s="396"/>
      <c r="L184" s="396"/>
      <c r="M184" s="396"/>
      <c r="N184" s="396"/>
      <c r="O184" s="396"/>
      <c r="P184" s="396"/>
    </row>
    <row r="185" spans="2:16" ht="12.75" customHeight="1">
      <c r="B185" s="22"/>
      <c r="C185" s="396"/>
      <c r="D185" s="396"/>
      <c r="E185" s="396"/>
      <c r="F185" s="396"/>
      <c r="G185" s="396"/>
      <c r="H185" s="396"/>
      <c r="I185" s="396"/>
      <c r="J185" s="396"/>
      <c r="K185" s="396"/>
      <c r="L185" s="396"/>
      <c r="M185" s="396"/>
      <c r="N185" s="396"/>
      <c r="O185" s="396"/>
      <c r="P185" s="396"/>
    </row>
    <row r="186" spans="3:16" ht="12.75">
      <c r="C186" s="396"/>
      <c r="D186" s="396"/>
      <c r="E186" s="396"/>
      <c r="F186" s="396"/>
      <c r="G186" s="396"/>
      <c r="H186" s="396"/>
      <c r="I186" s="396"/>
      <c r="J186" s="396"/>
      <c r="K186" s="396"/>
      <c r="L186" s="396"/>
      <c r="M186" s="396"/>
      <c r="N186" s="396"/>
      <c r="O186" s="396"/>
      <c r="P186" s="396"/>
    </row>
    <row r="187" spans="1:16" ht="12.75">
      <c r="A187" s="28">
        <v>2014</v>
      </c>
      <c r="B187" s="61">
        <f>A187+2</f>
        <v>2016</v>
      </c>
      <c r="C187" s="451" t="s">
        <v>243</v>
      </c>
      <c r="D187" s="451"/>
      <c r="E187" s="451"/>
      <c r="F187" s="451"/>
      <c r="G187" s="451"/>
      <c r="H187" s="451"/>
      <c r="I187" s="451"/>
      <c r="J187" s="451"/>
      <c r="K187" s="451"/>
      <c r="L187" s="451"/>
      <c r="M187" s="451"/>
      <c r="N187" s="451"/>
      <c r="O187" s="451"/>
      <c r="P187" s="451"/>
    </row>
    <row r="188" spans="2:16" ht="12.75">
      <c r="B188" s="22"/>
      <c r="C188" s="451"/>
      <c r="D188" s="451"/>
      <c r="E188" s="451"/>
      <c r="F188" s="451"/>
      <c r="G188" s="451"/>
      <c r="H188" s="451"/>
      <c r="I188" s="451"/>
      <c r="J188" s="451"/>
      <c r="K188" s="451"/>
      <c r="L188" s="451"/>
      <c r="M188" s="451"/>
      <c r="N188" s="451"/>
      <c r="O188" s="451"/>
      <c r="P188" s="451"/>
    </row>
    <row r="189" spans="3:16" ht="12.75">
      <c r="C189" s="451"/>
      <c r="D189" s="451"/>
      <c r="E189" s="451"/>
      <c r="F189" s="451"/>
      <c r="G189" s="451"/>
      <c r="H189" s="451"/>
      <c r="I189" s="451"/>
      <c r="J189" s="451"/>
      <c r="K189" s="451"/>
      <c r="L189" s="451"/>
      <c r="M189" s="451"/>
      <c r="N189" s="451"/>
      <c r="O189" s="451"/>
      <c r="P189" s="451"/>
    </row>
    <row r="190" spans="1:16" ht="12.75">
      <c r="A190" s="28">
        <v>2015</v>
      </c>
      <c r="B190" s="61">
        <f>A190+2</f>
        <v>2017</v>
      </c>
      <c r="C190" s="396" t="s">
        <v>268</v>
      </c>
      <c r="D190" s="396"/>
      <c r="E190" s="396"/>
      <c r="F190" s="396"/>
      <c r="G190" s="396"/>
      <c r="H190" s="396"/>
      <c r="I190" s="396"/>
      <c r="J190" s="396"/>
      <c r="K190" s="396"/>
      <c r="L190" s="396"/>
      <c r="M190" s="396"/>
      <c r="N190" s="396"/>
      <c r="O190" s="396"/>
      <c r="P190" s="396"/>
    </row>
    <row r="191" spans="2:16" ht="12.75">
      <c r="B191" s="22"/>
      <c r="C191" s="396"/>
      <c r="D191" s="396"/>
      <c r="E191" s="396"/>
      <c r="F191" s="396"/>
      <c r="G191" s="396"/>
      <c r="H191" s="396"/>
      <c r="I191" s="396"/>
      <c r="J191" s="396"/>
      <c r="K191" s="396"/>
      <c r="L191" s="396"/>
      <c r="M191" s="396"/>
      <c r="N191" s="396"/>
      <c r="O191" s="396"/>
      <c r="P191" s="396"/>
    </row>
    <row r="192" spans="3:16" ht="12.75">
      <c r="C192" s="396"/>
      <c r="D192" s="396"/>
      <c r="E192" s="396"/>
      <c r="F192" s="396"/>
      <c r="G192" s="396"/>
      <c r="H192" s="396"/>
      <c r="I192" s="396"/>
      <c r="J192" s="396"/>
      <c r="K192" s="396"/>
      <c r="L192" s="396"/>
      <c r="M192" s="396"/>
      <c r="N192" s="396"/>
      <c r="O192" s="396"/>
      <c r="P192" s="396"/>
    </row>
    <row r="193" spans="1:16" ht="12.75">
      <c r="A193" s="28">
        <v>2016</v>
      </c>
      <c r="B193" s="61">
        <f>A193+2</f>
        <v>2018</v>
      </c>
      <c r="C193" s="451" t="s">
        <v>279</v>
      </c>
      <c r="D193" s="451"/>
      <c r="E193" s="451"/>
      <c r="F193" s="451"/>
      <c r="G193" s="451"/>
      <c r="H193" s="451"/>
      <c r="I193" s="451"/>
      <c r="J193" s="451"/>
      <c r="K193" s="451"/>
      <c r="L193" s="451"/>
      <c r="M193" s="451"/>
      <c r="N193" s="451"/>
      <c r="O193" s="451"/>
      <c r="P193" s="451"/>
    </row>
    <row r="194" spans="2:16" ht="12.75">
      <c r="B194" s="22"/>
      <c r="C194" s="451"/>
      <c r="D194" s="451"/>
      <c r="E194" s="451"/>
      <c r="F194" s="451"/>
      <c r="G194" s="451"/>
      <c r="H194" s="451"/>
      <c r="I194" s="451"/>
      <c r="J194" s="451"/>
      <c r="K194" s="451"/>
      <c r="L194" s="451"/>
      <c r="M194" s="451"/>
      <c r="N194" s="451"/>
      <c r="O194" s="451"/>
      <c r="P194" s="451"/>
    </row>
    <row r="195" spans="3:16" ht="12.75">
      <c r="C195" s="451"/>
      <c r="D195" s="451"/>
      <c r="E195" s="451"/>
      <c r="F195" s="451"/>
      <c r="G195" s="451"/>
      <c r="H195" s="451"/>
      <c r="I195" s="451"/>
      <c r="J195" s="451"/>
      <c r="K195" s="451"/>
      <c r="L195" s="451"/>
      <c r="M195" s="451"/>
      <c r="N195" s="451"/>
      <c r="O195" s="451"/>
      <c r="P195" s="451"/>
    </row>
    <row r="196" spans="1:16" ht="12.75">
      <c r="A196" s="28">
        <v>2017</v>
      </c>
      <c r="B196" s="61">
        <f>A196+2</f>
        <v>2019</v>
      </c>
      <c r="C196" s="396" t="s">
        <v>406</v>
      </c>
      <c r="D196" s="396"/>
      <c r="E196" s="396"/>
      <c r="F196" s="396"/>
      <c r="G196" s="396"/>
      <c r="H196" s="396"/>
      <c r="I196" s="396"/>
      <c r="J196" s="396"/>
      <c r="K196" s="396"/>
      <c r="L196" s="396"/>
      <c r="M196" s="396"/>
      <c r="N196" s="396"/>
      <c r="O196" s="396"/>
      <c r="P196" s="396"/>
    </row>
    <row r="197" spans="3:16" ht="12.75">
      <c r="C197" s="396"/>
      <c r="D197" s="396"/>
      <c r="E197" s="396"/>
      <c r="F197" s="396"/>
      <c r="G197" s="396"/>
      <c r="H197" s="396"/>
      <c r="I197" s="396"/>
      <c r="J197" s="396"/>
      <c r="K197" s="396"/>
      <c r="L197" s="396"/>
      <c r="M197" s="396"/>
      <c r="N197" s="396"/>
      <c r="O197" s="396"/>
      <c r="P197" s="396"/>
    </row>
    <row r="198" spans="3:16" ht="12.75">
      <c r="C198" s="396"/>
      <c r="D198" s="396"/>
      <c r="E198" s="396"/>
      <c r="F198" s="396"/>
      <c r="G198" s="396"/>
      <c r="H198" s="396"/>
      <c r="I198" s="396"/>
      <c r="J198" s="396"/>
      <c r="K198" s="396"/>
      <c r="L198" s="396"/>
      <c r="M198" s="396"/>
      <c r="N198" s="396"/>
      <c r="O198" s="396"/>
      <c r="P198" s="396"/>
    </row>
    <row r="199" spans="1:16" ht="12.75">
      <c r="A199" s="28">
        <v>2018</v>
      </c>
      <c r="B199" s="61">
        <f>A199+2</f>
        <v>2020</v>
      </c>
      <c r="C199" s="399" t="s">
        <v>446</v>
      </c>
      <c r="D199" s="399"/>
      <c r="E199" s="399"/>
      <c r="F199" s="399"/>
      <c r="G199" s="399"/>
      <c r="H199" s="399"/>
      <c r="I199" s="399"/>
      <c r="J199" s="399"/>
      <c r="K199" s="399"/>
      <c r="L199" s="399"/>
      <c r="M199" s="399"/>
      <c r="N199" s="399"/>
      <c r="O199" s="399"/>
      <c r="P199" s="399"/>
    </row>
    <row r="200" spans="3:16" ht="18.75" customHeight="1">
      <c r="C200" s="399"/>
      <c r="D200" s="399"/>
      <c r="E200" s="399"/>
      <c r="F200" s="399"/>
      <c r="G200" s="399"/>
      <c r="H200" s="399"/>
      <c r="I200" s="399"/>
      <c r="J200" s="399"/>
      <c r="K200" s="399"/>
      <c r="L200" s="399"/>
      <c r="M200" s="399"/>
      <c r="N200" s="399"/>
      <c r="O200" s="399"/>
      <c r="P200" s="399"/>
    </row>
    <row r="201" spans="3:16" ht="24.75" customHeight="1">
      <c r="C201" s="399"/>
      <c r="D201" s="399"/>
      <c r="E201" s="399"/>
      <c r="F201" s="399"/>
      <c r="G201" s="399"/>
      <c r="H201" s="399"/>
      <c r="I201" s="399"/>
      <c r="J201" s="399"/>
      <c r="K201" s="399"/>
      <c r="L201" s="399"/>
      <c r="M201" s="399"/>
      <c r="N201" s="399"/>
      <c r="O201" s="399"/>
      <c r="P201" s="399"/>
    </row>
    <row r="202" spans="1:16" ht="24.75" customHeight="1">
      <c r="A202" s="28">
        <v>2019</v>
      </c>
      <c r="B202" s="61">
        <f>A202+2</f>
        <v>2021</v>
      </c>
      <c r="C202" s="452" t="s">
        <v>495</v>
      </c>
      <c r="D202" s="453"/>
      <c r="E202" s="453"/>
      <c r="F202" s="453"/>
      <c r="G202" s="453"/>
      <c r="H202" s="453"/>
      <c r="I202" s="453"/>
      <c r="J202" s="453"/>
      <c r="K202" s="453"/>
      <c r="L202" s="453"/>
      <c r="M202" s="453"/>
      <c r="N202" s="453"/>
      <c r="O202" s="453"/>
      <c r="P202" s="454"/>
    </row>
    <row r="203" spans="3:16" ht="24.75" customHeight="1">
      <c r="C203" s="455"/>
      <c r="D203" s="456"/>
      <c r="E203" s="456"/>
      <c r="F203" s="456"/>
      <c r="G203" s="456"/>
      <c r="H203" s="456"/>
      <c r="I203" s="456"/>
      <c r="J203" s="456"/>
      <c r="K203" s="456"/>
      <c r="L203" s="456"/>
      <c r="M203" s="456"/>
      <c r="N203" s="456"/>
      <c r="O203" s="456"/>
      <c r="P203" s="457"/>
    </row>
    <row r="204" spans="1:16" ht="24.75" customHeight="1">
      <c r="A204" s="28">
        <v>2020</v>
      </c>
      <c r="B204" s="61">
        <f>A204+2</f>
        <v>2022</v>
      </c>
      <c r="C204" s="399" t="s">
        <v>551</v>
      </c>
      <c r="D204" s="399"/>
      <c r="E204" s="399"/>
      <c r="F204" s="399"/>
      <c r="G204" s="399"/>
      <c r="H204" s="399"/>
      <c r="I204" s="399"/>
      <c r="J204" s="399"/>
      <c r="K204" s="399"/>
      <c r="L204" s="399"/>
      <c r="M204" s="399"/>
      <c r="N204" s="399"/>
      <c r="O204" s="399"/>
      <c r="P204" s="399"/>
    </row>
    <row r="205" spans="3:16" ht="24.75" customHeight="1">
      <c r="C205" s="399"/>
      <c r="D205" s="399"/>
      <c r="E205" s="399"/>
      <c r="F205" s="399"/>
      <c r="G205" s="399"/>
      <c r="H205" s="399"/>
      <c r="I205" s="399"/>
      <c r="J205" s="399"/>
      <c r="K205" s="399"/>
      <c r="L205" s="399"/>
      <c r="M205" s="399"/>
      <c r="N205" s="399"/>
      <c r="O205" s="399"/>
      <c r="P205" s="399"/>
    </row>
    <row r="206" spans="3:16" ht="24.75" customHeight="1">
      <c r="C206" s="399"/>
      <c r="D206" s="399"/>
      <c r="E206" s="399"/>
      <c r="F206" s="399"/>
      <c r="G206" s="399"/>
      <c r="H206" s="399"/>
      <c r="I206" s="399"/>
      <c r="J206" s="399"/>
      <c r="K206" s="399"/>
      <c r="L206" s="399"/>
      <c r="M206" s="399"/>
      <c r="N206" s="399"/>
      <c r="O206" s="399"/>
      <c r="P206" s="399"/>
    </row>
    <row r="207" spans="1:16" ht="24.75" customHeight="1">
      <c r="A207" s="28">
        <v>2021</v>
      </c>
      <c r="B207" s="61">
        <f>A207+2</f>
        <v>2023</v>
      </c>
      <c r="C207" s="399" t="s">
        <v>595</v>
      </c>
      <c r="D207" s="399"/>
      <c r="E207" s="399"/>
      <c r="F207" s="399"/>
      <c r="G207" s="399"/>
      <c r="H207" s="399"/>
      <c r="I207" s="399"/>
      <c r="J207" s="399"/>
      <c r="K207" s="399"/>
      <c r="L207" s="399"/>
      <c r="M207" s="399"/>
      <c r="N207" s="399"/>
      <c r="O207" s="399"/>
      <c r="P207" s="399"/>
    </row>
    <row r="208" spans="3:16" ht="24.75" customHeight="1">
      <c r="C208" s="399"/>
      <c r="D208" s="399"/>
      <c r="E208" s="399"/>
      <c r="F208" s="399"/>
      <c r="G208" s="399"/>
      <c r="H208" s="399"/>
      <c r="I208" s="399"/>
      <c r="J208" s="399"/>
      <c r="K208" s="399"/>
      <c r="L208" s="399"/>
      <c r="M208" s="399"/>
      <c r="N208" s="399"/>
      <c r="O208" s="399"/>
      <c r="P208" s="399"/>
    </row>
    <row r="209" spans="3:16" ht="24.75" customHeight="1">
      <c r="C209" s="399"/>
      <c r="D209" s="399"/>
      <c r="E209" s="399"/>
      <c r="F209" s="399"/>
      <c r="G209" s="399"/>
      <c r="H209" s="399"/>
      <c r="I209" s="399"/>
      <c r="J209" s="399"/>
      <c r="K209" s="399"/>
      <c r="L209" s="399"/>
      <c r="M209" s="399"/>
      <c r="N209" s="399"/>
      <c r="O209" s="399"/>
      <c r="P209" s="399"/>
    </row>
    <row r="210" ht="24.75" customHeight="1"/>
    <row r="212" spans="3:5" ht="12.75">
      <c r="C212" s="513" t="s">
        <v>476</v>
      </c>
      <c r="D212" s="513"/>
      <c r="E212" s="513"/>
    </row>
    <row r="213" spans="3:16" ht="12.75">
      <c r="C213" s="534" t="s">
        <v>473</v>
      </c>
      <c r="D213" s="535"/>
      <c r="E213" s="535"/>
      <c r="F213" s="535"/>
      <c r="G213" s="535"/>
      <c r="H213" s="535"/>
      <c r="I213" s="535"/>
      <c r="J213" s="535"/>
      <c r="K213" s="535"/>
      <c r="L213" s="535"/>
      <c r="M213" s="535"/>
      <c r="N213" s="535"/>
      <c r="O213" s="535"/>
      <c r="P213" s="536"/>
    </row>
    <row r="214" spans="3:16" ht="12.75">
      <c r="C214" s="539" t="s">
        <v>480</v>
      </c>
      <c r="D214" s="535"/>
      <c r="E214" s="535"/>
      <c r="F214" s="535"/>
      <c r="G214" s="535"/>
      <c r="H214" s="535"/>
      <c r="I214" s="535"/>
      <c r="J214" s="535"/>
      <c r="K214" s="535"/>
      <c r="L214" s="535"/>
      <c r="M214" s="535"/>
      <c r="N214" s="535"/>
      <c r="O214" s="535"/>
      <c r="P214" s="536"/>
    </row>
    <row r="216" spans="3:5" ht="12.75">
      <c r="C216" s="513" t="s">
        <v>477</v>
      </c>
      <c r="D216" s="513"/>
      <c r="E216" s="513"/>
    </row>
    <row r="217" spans="1:5" ht="12.75">
      <c r="A217" s="22"/>
      <c r="C217" s="460" t="s">
        <v>109</v>
      </c>
      <c r="D217" s="460"/>
      <c r="E217" s="460"/>
    </row>
    <row r="218" spans="1:16" ht="12.75" customHeight="1">
      <c r="A218" s="28">
        <v>1</v>
      </c>
      <c r="C218" s="500" t="s">
        <v>450</v>
      </c>
      <c r="D218" s="501"/>
      <c r="E218" s="501"/>
      <c r="F218" s="501"/>
      <c r="G218" s="501"/>
      <c r="H218" s="501"/>
      <c r="I218" s="501"/>
      <c r="J218" s="501"/>
      <c r="K218" s="501"/>
      <c r="L218" s="501"/>
      <c r="M218" s="501"/>
      <c r="N218" s="501"/>
      <c r="O218" s="501"/>
      <c r="P218" s="502"/>
    </row>
    <row r="219" spans="3:16" ht="6.75" customHeight="1">
      <c r="C219" s="503"/>
      <c r="D219" s="504"/>
      <c r="E219" s="504"/>
      <c r="F219" s="504"/>
      <c r="G219" s="504"/>
      <c r="H219" s="504"/>
      <c r="I219" s="504"/>
      <c r="J219" s="504"/>
      <c r="K219" s="504"/>
      <c r="L219" s="504"/>
      <c r="M219" s="504"/>
      <c r="N219" s="504"/>
      <c r="O219" s="504"/>
      <c r="P219" s="505"/>
    </row>
    <row r="220" spans="3:16" ht="12.75" customHeight="1">
      <c r="C220" s="503"/>
      <c r="D220" s="504"/>
      <c r="E220" s="504"/>
      <c r="F220" s="504"/>
      <c r="G220" s="504"/>
      <c r="H220" s="504"/>
      <c r="I220" s="504"/>
      <c r="J220" s="504"/>
      <c r="K220" s="504"/>
      <c r="L220" s="504"/>
      <c r="M220" s="504"/>
      <c r="N220" s="504"/>
      <c r="O220" s="504"/>
      <c r="P220" s="505"/>
    </row>
    <row r="221" spans="1:16" ht="54" customHeight="1">
      <c r="A221" s="91"/>
      <c r="B221" s="28">
        <v>1</v>
      </c>
      <c r="C221" s="506" t="s">
        <v>491</v>
      </c>
      <c r="D221" s="507"/>
      <c r="E221" s="507"/>
      <c r="F221" s="507"/>
      <c r="G221" s="507"/>
      <c r="H221" s="507"/>
      <c r="I221" s="507"/>
      <c r="J221" s="507"/>
      <c r="K221" s="507"/>
      <c r="L221" s="507"/>
      <c r="M221" s="507"/>
      <c r="N221" s="507"/>
      <c r="O221" s="507"/>
      <c r="P221" s="508"/>
    </row>
    <row r="222" spans="1:16" ht="25.5" customHeight="1">
      <c r="A222" s="91"/>
      <c r="B222" s="91"/>
      <c r="C222" s="497"/>
      <c r="D222" s="498"/>
      <c r="E222" s="498"/>
      <c r="F222" s="498"/>
      <c r="G222" s="498"/>
      <c r="H222" s="498"/>
      <c r="I222" s="498"/>
      <c r="J222" s="498"/>
      <c r="K222" s="498"/>
      <c r="L222" s="498"/>
      <c r="M222" s="498"/>
      <c r="N222" s="498"/>
      <c r="O222" s="498"/>
      <c r="P222" s="499"/>
    </row>
    <row r="223" spans="1:5" ht="12.75">
      <c r="A223" s="22"/>
      <c r="C223" s="460" t="s">
        <v>112</v>
      </c>
      <c r="D223" s="460"/>
      <c r="E223" s="460"/>
    </row>
    <row r="224" spans="1:16" ht="12.75">
      <c r="A224" s="28">
        <v>2</v>
      </c>
      <c r="C224" s="398" t="s">
        <v>201</v>
      </c>
      <c r="D224" s="398"/>
      <c r="E224" s="398"/>
      <c r="F224" s="398"/>
      <c r="G224" s="398"/>
      <c r="H224" s="398"/>
      <c r="I224" s="398"/>
      <c r="J224" s="398"/>
      <c r="K224" s="398"/>
      <c r="L224" s="398"/>
      <c r="M224" s="398"/>
      <c r="N224" s="398"/>
      <c r="O224" s="398"/>
      <c r="P224" s="398"/>
    </row>
    <row r="225" spans="3:16" ht="12.75">
      <c r="C225" s="398"/>
      <c r="D225" s="398"/>
      <c r="E225" s="398"/>
      <c r="F225" s="398"/>
      <c r="G225" s="398"/>
      <c r="H225" s="398"/>
      <c r="I225" s="398"/>
      <c r="J225" s="398"/>
      <c r="K225" s="398"/>
      <c r="L225" s="398"/>
      <c r="M225" s="398"/>
      <c r="N225" s="398"/>
      <c r="O225" s="398"/>
      <c r="P225" s="398"/>
    </row>
    <row r="226" spans="1:16" ht="12.75">
      <c r="A226" s="397">
        <v>2004</v>
      </c>
      <c r="B226" s="32"/>
      <c r="C226" s="398" t="s">
        <v>283</v>
      </c>
      <c r="D226" s="398"/>
      <c r="E226" s="398"/>
      <c r="F226" s="398"/>
      <c r="G226" s="398"/>
      <c r="H226" s="398"/>
      <c r="I226" s="398"/>
      <c r="J226" s="398"/>
      <c r="K226" s="398"/>
      <c r="L226" s="398"/>
      <c r="M226" s="398"/>
      <c r="N226" s="398"/>
      <c r="O226" s="398"/>
      <c r="P226" s="398"/>
    </row>
    <row r="227" spans="1:16" ht="12.75">
      <c r="A227" s="397"/>
      <c r="B227" s="32"/>
      <c r="C227" s="398"/>
      <c r="D227" s="398"/>
      <c r="E227" s="398"/>
      <c r="F227" s="398"/>
      <c r="G227" s="398"/>
      <c r="H227" s="398"/>
      <c r="I227" s="398"/>
      <c r="J227" s="398"/>
      <c r="K227" s="398"/>
      <c r="L227" s="398"/>
      <c r="M227" s="398"/>
      <c r="N227" s="398"/>
      <c r="O227" s="398"/>
      <c r="P227" s="398"/>
    </row>
    <row r="228" spans="1:16" ht="12.75">
      <c r="A228" s="397">
        <v>2005</v>
      </c>
      <c r="B228" s="32"/>
      <c r="C228" s="398" t="s">
        <v>284</v>
      </c>
      <c r="D228" s="398"/>
      <c r="E228" s="398"/>
      <c r="F228" s="398"/>
      <c r="G228" s="398"/>
      <c r="H228" s="398"/>
      <c r="I228" s="398"/>
      <c r="J228" s="398"/>
      <c r="K228" s="398"/>
      <c r="L228" s="398"/>
      <c r="M228" s="398"/>
      <c r="N228" s="398"/>
      <c r="O228" s="398"/>
      <c r="P228" s="398"/>
    </row>
    <row r="229" spans="1:16" ht="12.75">
      <c r="A229" s="397"/>
      <c r="B229" s="32"/>
      <c r="C229" s="398"/>
      <c r="D229" s="398"/>
      <c r="E229" s="398"/>
      <c r="F229" s="398"/>
      <c r="G229" s="398"/>
      <c r="H229" s="398"/>
      <c r="I229" s="398"/>
      <c r="J229" s="398"/>
      <c r="K229" s="398"/>
      <c r="L229" s="398"/>
      <c r="M229" s="398"/>
      <c r="N229" s="398"/>
      <c r="O229" s="398"/>
      <c r="P229" s="398"/>
    </row>
    <row r="230" spans="1:16" ht="12.75">
      <c r="A230" s="397">
        <v>2006</v>
      </c>
      <c r="B230" s="32"/>
      <c r="C230" s="398" t="s">
        <v>285</v>
      </c>
      <c r="D230" s="398"/>
      <c r="E230" s="398"/>
      <c r="F230" s="398"/>
      <c r="G230" s="398"/>
      <c r="H230" s="398"/>
      <c r="I230" s="398"/>
      <c r="J230" s="398"/>
      <c r="K230" s="398"/>
      <c r="L230" s="398"/>
      <c r="M230" s="398"/>
      <c r="N230" s="398"/>
      <c r="O230" s="398"/>
      <c r="P230" s="398"/>
    </row>
    <row r="231" spans="1:16" ht="12.75">
      <c r="A231" s="397"/>
      <c r="B231" s="32"/>
      <c r="C231" s="398"/>
      <c r="D231" s="398"/>
      <c r="E231" s="398"/>
      <c r="F231" s="398"/>
      <c r="G231" s="398"/>
      <c r="H231" s="398"/>
      <c r="I231" s="398"/>
      <c r="J231" s="398"/>
      <c r="K231" s="398"/>
      <c r="L231" s="398"/>
      <c r="M231" s="398"/>
      <c r="N231" s="398"/>
      <c r="O231" s="398"/>
      <c r="P231" s="398"/>
    </row>
    <row r="232" spans="1:16" ht="12.75">
      <c r="A232" s="397">
        <v>2007</v>
      </c>
      <c r="B232" s="32"/>
      <c r="C232" s="398" t="s">
        <v>286</v>
      </c>
      <c r="D232" s="398"/>
      <c r="E232" s="398"/>
      <c r="F232" s="398"/>
      <c r="G232" s="398"/>
      <c r="H232" s="398"/>
      <c r="I232" s="398"/>
      <c r="J232" s="398"/>
      <c r="K232" s="398"/>
      <c r="L232" s="398"/>
      <c r="M232" s="398"/>
      <c r="N232" s="398"/>
      <c r="O232" s="398"/>
      <c r="P232" s="398"/>
    </row>
    <row r="233" spans="1:16" ht="12.75">
      <c r="A233" s="397"/>
      <c r="B233" s="32"/>
      <c r="C233" s="398"/>
      <c r="D233" s="398"/>
      <c r="E233" s="398"/>
      <c r="F233" s="398"/>
      <c r="G233" s="398"/>
      <c r="H233" s="398"/>
      <c r="I233" s="398"/>
      <c r="J233" s="398"/>
      <c r="K233" s="398"/>
      <c r="L233" s="398"/>
      <c r="M233" s="398"/>
      <c r="N233" s="398"/>
      <c r="O233" s="398"/>
      <c r="P233" s="398"/>
    </row>
    <row r="234" spans="1:16" ht="12.75">
      <c r="A234" s="397">
        <v>2008</v>
      </c>
      <c r="B234" s="32"/>
      <c r="C234" s="398" t="s">
        <v>287</v>
      </c>
      <c r="D234" s="398"/>
      <c r="E234" s="398"/>
      <c r="F234" s="398"/>
      <c r="G234" s="398"/>
      <c r="H234" s="398"/>
      <c r="I234" s="398"/>
      <c r="J234" s="398"/>
      <c r="K234" s="398"/>
      <c r="L234" s="398"/>
      <c r="M234" s="398"/>
      <c r="N234" s="398"/>
      <c r="O234" s="398"/>
      <c r="P234" s="398"/>
    </row>
    <row r="235" spans="1:16" ht="12.75">
      <c r="A235" s="397"/>
      <c r="B235" s="32"/>
      <c r="C235" s="398"/>
      <c r="D235" s="398"/>
      <c r="E235" s="398"/>
      <c r="F235" s="398"/>
      <c r="G235" s="398"/>
      <c r="H235" s="398"/>
      <c r="I235" s="398"/>
      <c r="J235" s="398"/>
      <c r="K235" s="398"/>
      <c r="L235" s="398"/>
      <c r="M235" s="398"/>
      <c r="N235" s="398"/>
      <c r="O235" s="398"/>
      <c r="P235" s="398"/>
    </row>
    <row r="236" spans="1:16" ht="12.75">
      <c r="A236" s="397">
        <v>2009</v>
      </c>
      <c r="B236" s="32"/>
      <c r="C236" s="398" t="s">
        <v>288</v>
      </c>
      <c r="D236" s="398"/>
      <c r="E236" s="398"/>
      <c r="F236" s="398"/>
      <c r="G236" s="398"/>
      <c r="H236" s="398"/>
      <c r="I236" s="398"/>
      <c r="J236" s="398"/>
      <c r="K236" s="398"/>
      <c r="L236" s="398"/>
      <c r="M236" s="398"/>
      <c r="N236" s="398"/>
      <c r="O236" s="398"/>
      <c r="P236" s="398"/>
    </row>
    <row r="237" spans="1:16" ht="12.75">
      <c r="A237" s="397"/>
      <c r="B237" s="32"/>
      <c r="C237" s="398"/>
      <c r="D237" s="398"/>
      <c r="E237" s="398"/>
      <c r="F237" s="398"/>
      <c r="G237" s="398"/>
      <c r="H237" s="398"/>
      <c r="I237" s="398"/>
      <c r="J237" s="398"/>
      <c r="K237" s="398"/>
      <c r="L237" s="398"/>
      <c r="M237" s="398"/>
      <c r="N237" s="398"/>
      <c r="O237" s="398"/>
      <c r="P237" s="398"/>
    </row>
    <row r="238" spans="1:16" ht="12.75">
      <c r="A238" s="397">
        <v>2010</v>
      </c>
      <c r="B238" s="32"/>
      <c r="C238" s="398" t="s">
        <v>289</v>
      </c>
      <c r="D238" s="398"/>
      <c r="E238" s="398"/>
      <c r="F238" s="398"/>
      <c r="G238" s="398"/>
      <c r="H238" s="398"/>
      <c r="I238" s="398"/>
      <c r="J238" s="398"/>
      <c r="K238" s="398"/>
      <c r="L238" s="398"/>
      <c r="M238" s="398"/>
      <c r="N238" s="398"/>
      <c r="O238" s="398"/>
      <c r="P238" s="398"/>
    </row>
    <row r="239" spans="1:16" ht="12.75">
      <c r="A239" s="397"/>
      <c r="B239" s="32"/>
      <c r="C239" s="398"/>
      <c r="D239" s="398"/>
      <c r="E239" s="398"/>
      <c r="F239" s="398"/>
      <c r="G239" s="398"/>
      <c r="H239" s="398"/>
      <c r="I239" s="398"/>
      <c r="J239" s="398"/>
      <c r="K239" s="398"/>
      <c r="L239" s="398"/>
      <c r="M239" s="398"/>
      <c r="N239" s="398"/>
      <c r="O239" s="398"/>
      <c r="P239" s="398"/>
    </row>
    <row r="240" spans="1:16" ht="12.75">
      <c r="A240" s="397">
        <v>2011</v>
      </c>
      <c r="B240" s="32"/>
      <c r="C240" s="398" t="s">
        <v>290</v>
      </c>
      <c r="D240" s="398"/>
      <c r="E240" s="398"/>
      <c r="F240" s="398"/>
      <c r="G240" s="398"/>
      <c r="H240" s="398"/>
      <c r="I240" s="398"/>
      <c r="J240" s="398"/>
      <c r="K240" s="398"/>
      <c r="L240" s="398"/>
      <c r="M240" s="398"/>
      <c r="N240" s="398"/>
      <c r="O240" s="398"/>
      <c r="P240" s="398"/>
    </row>
    <row r="241" spans="1:16" ht="12.75">
      <c r="A241" s="397"/>
      <c r="B241" s="32"/>
      <c r="C241" s="398"/>
      <c r="D241" s="398"/>
      <c r="E241" s="398"/>
      <c r="F241" s="398"/>
      <c r="G241" s="398"/>
      <c r="H241" s="398"/>
      <c r="I241" s="398"/>
      <c r="J241" s="398"/>
      <c r="K241" s="398"/>
      <c r="L241" s="398"/>
      <c r="M241" s="398"/>
      <c r="N241" s="398"/>
      <c r="O241" s="398"/>
      <c r="P241" s="398"/>
    </row>
    <row r="242" spans="1:16" ht="12.75">
      <c r="A242" s="397">
        <v>2012</v>
      </c>
      <c r="B242" s="32"/>
      <c r="C242" s="398" t="s">
        <v>291</v>
      </c>
      <c r="D242" s="398"/>
      <c r="E242" s="398"/>
      <c r="F242" s="398"/>
      <c r="G242" s="398"/>
      <c r="H242" s="398"/>
      <c r="I242" s="398"/>
      <c r="J242" s="398"/>
      <c r="K242" s="398"/>
      <c r="L242" s="398"/>
      <c r="M242" s="398"/>
      <c r="N242" s="398"/>
      <c r="O242" s="398"/>
      <c r="P242" s="398"/>
    </row>
    <row r="243" spans="1:16" ht="12.75">
      <c r="A243" s="397"/>
      <c r="B243" s="32"/>
      <c r="C243" s="398"/>
      <c r="D243" s="398"/>
      <c r="E243" s="398"/>
      <c r="F243" s="398"/>
      <c r="G243" s="398"/>
      <c r="H243" s="398"/>
      <c r="I243" s="398"/>
      <c r="J243" s="398"/>
      <c r="K243" s="398"/>
      <c r="L243" s="398"/>
      <c r="M243" s="398"/>
      <c r="N243" s="398"/>
      <c r="O243" s="398"/>
      <c r="P243" s="398"/>
    </row>
    <row r="244" spans="1:16" ht="12.75">
      <c r="A244" s="397">
        <v>2013</v>
      </c>
      <c r="B244" s="32"/>
      <c r="C244" s="398" t="s">
        <v>292</v>
      </c>
      <c r="D244" s="398"/>
      <c r="E244" s="398"/>
      <c r="F244" s="398"/>
      <c r="G244" s="398"/>
      <c r="H244" s="398"/>
      <c r="I244" s="398"/>
      <c r="J244" s="398"/>
      <c r="K244" s="398"/>
      <c r="L244" s="398"/>
      <c r="M244" s="398"/>
      <c r="N244" s="398"/>
      <c r="O244" s="398"/>
      <c r="P244" s="398"/>
    </row>
    <row r="245" spans="1:16" ht="12.75">
      <c r="A245" s="397"/>
      <c r="B245" s="32"/>
      <c r="C245" s="398"/>
      <c r="D245" s="398"/>
      <c r="E245" s="398"/>
      <c r="F245" s="398"/>
      <c r="G245" s="398"/>
      <c r="H245" s="398"/>
      <c r="I245" s="398"/>
      <c r="J245" s="398"/>
      <c r="K245" s="398"/>
      <c r="L245" s="398"/>
      <c r="M245" s="398"/>
      <c r="N245" s="398"/>
      <c r="O245" s="398"/>
      <c r="P245" s="398"/>
    </row>
    <row r="246" spans="1:16" ht="12.75">
      <c r="A246" s="397"/>
      <c r="B246" s="32"/>
      <c r="C246" s="398"/>
      <c r="D246" s="398"/>
      <c r="E246" s="398"/>
      <c r="F246" s="398"/>
      <c r="G246" s="398"/>
      <c r="H246" s="398"/>
      <c r="I246" s="398"/>
      <c r="J246" s="398"/>
      <c r="K246" s="398"/>
      <c r="L246" s="398"/>
      <c r="M246" s="398"/>
      <c r="N246" s="398"/>
      <c r="O246" s="398"/>
      <c r="P246" s="398"/>
    </row>
    <row r="247" spans="1:16" ht="15" customHeight="1">
      <c r="A247" s="397">
        <v>2014</v>
      </c>
      <c r="B247" s="32"/>
      <c r="C247" s="398" t="s">
        <v>282</v>
      </c>
      <c r="D247" s="398"/>
      <c r="E247" s="398"/>
      <c r="F247" s="398"/>
      <c r="G247" s="398"/>
      <c r="H247" s="398"/>
      <c r="I247" s="398"/>
      <c r="J247" s="398"/>
      <c r="K247" s="398"/>
      <c r="L247" s="398"/>
      <c r="M247" s="398"/>
      <c r="N247" s="398"/>
      <c r="O247" s="398"/>
      <c r="P247" s="398"/>
    </row>
    <row r="248" spans="1:16" ht="15" customHeight="1">
      <c r="A248" s="397"/>
      <c r="B248" s="32"/>
      <c r="C248" s="398"/>
      <c r="D248" s="398"/>
      <c r="E248" s="398"/>
      <c r="F248" s="398"/>
      <c r="G248" s="398"/>
      <c r="H248" s="398"/>
      <c r="I248" s="398"/>
      <c r="J248" s="398"/>
      <c r="K248" s="398"/>
      <c r="L248" s="398"/>
      <c r="M248" s="398"/>
      <c r="N248" s="398"/>
      <c r="O248" s="398"/>
      <c r="P248" s="398"/>
    </row>
    <row r="249" spans="1:16" ht="12.75">
      <c r="A249" s="397"/>
      <c r="B249" s="32"/>
      <c r="C249" s="398"/>
      <c r="D249" s="398"/>
      <c r="E249" s="398"/>
      <c r="F249" s="398"/>
      <c r="G249" s="398"/>
      <c r="H249" s="398"/>
      <c r="I249" s="398"/>
      <c r="J249" s="398"/>
      <c r="K249" s="398"/>
      <c r="L249" s="398"/>
      <c r="M249" s="398"/>
      <c r="N249" s="398"/>
      <c r="O249" s="398"/>
      <c r="P249" s="398"/>
    </row>
    <row r="250" spans="1:16" ht="12.75" customHeight="1">
      <c r="A250" s="397">
        <v>2015</v>
      </c>
      <c r="B250" s="32"/>
      <c r="C250" s="398" t="s">
        <v>281</v>
      </c>
      <c r="D250" s="398"/>
      <c r="E250" s="398"/>
      <c r="F250" s="398"/>
      <c r="G250" s="398"/>
      <c r="H250" s="398"/>
      <c r="I250" s="398"/>
      <c r="J250" s="398"/>
      <c r="K250" s="398"/>
      <c r="L250" s="398"/>
      <c r="M250" s="398"/>
      <c r="N250" s="398"/>
      <c r="O250" s="398"/>
      <c r="P250" s="398"/>
    </row>
    <row r="251" spans="1:16" ht="12.75">
      <c r="A251" s="397"/>
      <c r="B251" s="32"/>
      <c r="C251" s="398"/>
      <c r="D251" s="398"/>
      <c r="E251" s="398"/>
      <c r="F251" s="398"/>
      <c r="G251" s="398"/>
      <c r="H251" s="398"/>
      <c r="I251" s="398"/>
      <c r="J251" s="398"/>
      <c r="K251" s="398"/>
      <c r="L251" s="398"/>
      <c r="M251" s="398"/>
      <c r="N251" s="398"/>
      <c r="O251" s="398"/>
      <c r="P251" s="398"/>
    </row>
    <row r="252" spans="1:16" ht="12.75">
      <c r="A252" s="397"/>
      <c r="B252" s="32"/>
      <c r="C252" s="398"/>
      <c r="D252" s="398"/>
      <c r="E252" s="398"/>
      <c r="F252" s="398"/>
      <c r="G252" s="398"/>
      <c r="H252" s="398"/>
      <c r="I252" s="398"/>
      <c r="J252" s="398"/>
      <c r="K252" s="398"/>
      <c r="L252" s="398"/>
      <c r="M252" s="398"/>
      <c r="N252" s="398"/>
      <c r="O252" s="398"/>
      <c r="P252" s="398"/>
    </row>
    <row r="253" spans="1:16" ht="12.75" customHeight="1">
      <c r="A253" s="397">
        <v>2016</v>
      </c>
      <c r="B253" s="32"/>
      <c r="C253" s="398" t="s">
        <v>280</v>
      </c>
      <c r="D253" s="398"/>
      <c r="E253" s="398"/>
      <c r="F253" s="398"/>
      <c r="G253" s="398"/>
      <c r="H253" s="398"/>
      <c r="I253" s="398"/>
      <c r="J253" s="398"/>
      <c r="K253" s="398"/>
      <c r="L253" s="398"/>
      <c r="M253" s="398"/>
      <c r="N253" s="398"/>
      <c r="O253" s="398"/>
      <c r="P253" s="398"/>
    </row>
    <row r="254" spans="1:16" ht="12.75">
      <c r="A254" s="397"/>
      <c r="B254" s="32"/>
      <c r="C254" s="398"/>
      <c r="D254" s="398"/>
      <c r="E254" s="398"/>
      <c r="F254" s="398"/>
      <c r="G254" s="398"/>
      <c r="H254" s="398"/>
      <c r="I254" s="398"/>
      <c r="J254" s="398"/>
      <c r="K254" s="398"/>
      <c r="L254" s="398"/>
      <c r="M254" s="398"/>
      <c r="N254" s="398"/>
      <c r="O254" s="398"/>
      <c r="P254" s="398"/>
    </row>
    <row r="255" spans="1:16" ht="12.75">
      <c r="A255" s="397"/>
      <c r="B255" s="32"/>
      <c r="C255" s="398"/>
      <c r="D255" s="398"/>
      <c r="E255" s="398"/>
      <c r="F255" s="398"/>
      <c r="G255" s="398"/>
      <c r="H255" s="398"/>
      <c r="I255" s="398"/>
      <c r="J255" s="398"/>
      <c r="K255" s="398"/>
      <c r="L255" s="398"/>
      <c r="M255" s="398"/>
      <c r="N255" s="398"/>
      <c r="O255" s="398"/>
      <c r="P255" s="398"/>
    </row>
    <row r="256" spans="1:16" ht="12.75">
      <c r="A256" s="397">
        <v>2017</v>
      </c>
      <c r="B256" s="32"/>
      <c r="C256" s="398" t="s">
        <v>444</v>
      </c>
      <c r="D256" s="398"/>
      <c r="E256" s="398"/>
      <c r="F256" s="398"/>
      <c r="G256" s="398"/>
      <c r="H256" s="398"/>
      <c r="I256" s="398"/>
      <c r="J256" s="398"/>
      <c r="K256" s="398"/>
      <c r="L256" s="398"/>
      <c r="M256" s="398"/>
      <c r="N256" s="398"/>
      <c r="O256" s="398"/>
      <c r="P256" s="398"/>
    </row>
    <row r="257" spans="1:16" ht="12.75">
      <c r="A257" s="397"/>
      <c r="B257" s="32"/>
      <c r="C257" s="398"/>
      <c r="D257" s="398"/>
      <c r="E257" s="398"/>
      <c r="F257" s="398"/>
      <c r="G257" s="398"/>
      <c r="H257" s="398"/>
      <c r="I257" s="398"/>
      <c r="J257" s="398"/>
      <c r="K257" s="398"/>
      <c r="L257" s="398"/>
      <c r="M257" s="398"/>
      <c r="N257" s="398"/>
      <c r="O257" s="398"/>
      <c r="P257" s="398"/>
    </row>
    <row r="258" spans="1:16" ht="12.75">
      <c r="A258" s="397"/>
      <c r="B258" s="32"/>
      <c r="C258" s="398"/>
      <c r="D258" s="398"/>
      <c r="E258" s="398"/>
      <c r="F258" s="398"/>
      <c r="G258" s="398"/>
      <c r="H258" s="398"/>
      <c r="I258" s="398"/>
      <c r="J258" s="398"/>
      <c r="K258" s="398"/>
      <c r="L258" s="398"/>
      <c r="M258" s="398"/>
      <c r="N258" s="398"/>
      <c r="O258" s="398"/>
      <c r="P258" s="398"/>
    </row>
    <row r="259" spans="1:16" ht="12.75">
      <c r="A259" s="397">
        <v>2018</v>
      </c>
      <c r="B259" s="32"/>
      <c r="C259" s="395" t="s">
        <v>496</v>
      </c>
      <c r="D259" s="395"/>
      <c r="E259" s="395"/>
      <c r="F259" s="395"/>
      <c r="G259" s="395"/>
      <c r="H259" s="395"/>
      <c r="I259" s="395"/>
      <c r="J259" s="395"/>
      <c r="K259" s="395"/>
      <c r="L259" s="395"/>
      <c r="M259" s="395"/>
      <c r="N259" s="395"/>
      <c r="O259" s="395"/>
      <c r="P259" s="395"/>
    </row>
    <row r="260" spans="1:16" ht="12.75">
      <c r="A260" s="397"/>
      <c r="B260" s="32"/>
      <c r="C260" s="395"/>
      <c r="D260" s="395"/>
      <c r="E260" s="395"/>
      <c r="F260" s="395"/>
      <c r="G260" s="395"/>
      <c r="H260" s="395"/>
      <c r="I260" s="395"/>
      <c r="J260" s="395"/>
      <c r="K260" s="395"/>
      <c r="L260" s="395"/>
      <c r="M260" s="395"/>
      <c r="N260" s="395"/>
      <c r="O260" s="395"/>
      <c r="P260" s="395"/>
    </row>
    <row r="261" spans="1:16" ht="12.75">
      <c r="A261" s="397"/>
      <c r="B261" s="32"/>
      <c r="C261" s="395"/>
      <c r="D261" s="395"/>
      <c r="E261" s="395"/>
      <c r="F261" s="395"/>
      <c r="G261" s="395"/>
      <c r="H261" s="395"/>
      <c r="I261" s="395"/>
      <c r="J261" s="395"/>
      <c r="K261" s="395"/>
      <c r="L261" s="395"/>
      <c r="M261" s="395"/>
      <c r="N261" s="395"/>
      <c r="O261" s="395"/>
      <c r="P261" s="395"/>
    </row>
    <row r="262" spans="1:16" ht="12.75">
      <c r="A262" s="397">
        <v>2019</v>
      </c>
      <c r="B262" s="32"/>
      <c r="C262" s="395" t="s">
        <v>497</v>
      </c>
      <c r="D262" s="395"/>
      <c r="E262" s="395"/>
      <c r="F262" s="395"/>
      <c r="G262" s="395"/>
      <c r="H262" s="395"/>
      <c r="I262" s="395"/>
      <c r="J262" s="395"/>
      <c r="K262" s="395"/>
      <c r="L262" s="395"/>
      <c r="M262" s="395"/>
      <c r="N262" s="395"/>
      <c r="O262" s="395"/>
      <c r="P262" s="395"/>
    </row>
    <row r="263" spans="1:16" ht="12.75">
      <c r="A263" s="397"/>
      <c r="B263" s="32"/>
      <c r="C263" s="395"/>
      <c r="D263" s="395"/>
      <c r="E263" s="395"/>
      <c r="F263" s="395"/>
      <c r="G263" s="395"/>
      <c r="H263" s="395"/>
      <c r="I263" s="395"/>
      <c r="J263" s="395"/>
      <c r="K263" s="395"/>
      <c r="L263" s="395"/>
      <c r="M263" s="395"/>
      <c r="N263" s="395"/>
      <c r="O263" s="395"/>
      <c r="P263" s="395"/>
    </row>
    <row r="264" spans="1:16" ht="12.75">
      <c r="A264" s="397"/>
      <c r="B264" s="32"/>
      <c r="C264" s="395"/>
      <c r="D264" s="395"/>
      <c r="E264" s="395"/>
      <c r="F264" s="395"/>
      <c r="G264" s="395"/>
      <c r="H264" s="395"/>
      <c r="I264" s="395"/>
      <c r="J264" s="395"/>
      <c r="K264" s="395"/>
      <c r="L264" s="395"/>
      <c r="M264" s="395"/>
      <c r="N264" s="395"/>
      <c r="O264" s="395"/>
      <c r="P264" s="395"/>
    </row>
    <row r="265" spans="1:16" ht="12.75">
      <c r="A265" s="392">
        <v>2020</v>
      </c>
      <c r="B265" s="32"/>
      <c r="C265" s="395" t="s">
        <v>552</v>
      </c>
      <c r="D265" s="395"/>
      <c r="E265" s="395"/>
      <c r="F265" s="395"/>
      <c r="G265" s="395"/>
      <c r="H265" s="395"/>
      <c r="I265" s="395"/>
      <c r="J265" s="395"/>
      <c r="K265" s="395"/>
      <c r="L265" s="395"/>
      <c r="M265" s="395"/>
      <c r="N265" s="395"/>
      <c r="O265" s="395"/>
      <c r="P265" s="395"/>
    </row>
    <row r="266" spans="1:16" ht="12.75">
      <c r="A266" s="393"/>
      <c r="B266" s="32"/>
      <c r="C266" s="395"/>
      <c r="D266" s="395"/>
      <c r="E266" s="395"/>
      <c r="F266" s="395"/>
      <c r="G266" s="395"/>
      <c r="H266" s="395"/>
      <c r="I266" s="395"/>
      <c r="J266" s="395"/>
      <c r="K266" s="395"/>
      <c r="L266" s="395"/>
      <c r="M266" s="395"/>
      <c r="N266" s="395"/>
      <c r="O266" s="395"/>
      <c r="P266" s="395"/>
    </row>
    <row r="267" spans="1:16" ht="25.5" customHeight="1">
      <c r="A267" s="394"/>
      <c r="B267" s="32"/>
      <c r="C267" s="395"/>
      <c r="D267" s="395"/>
      <c r="E267" s="395"/>
      <c r="F267" s="395"/>
      <c r="G267" s="395"/>
      <c r="H267" s="395"/>
      <c r="I267" s="395"/>
      <c r="J267" s="395"/>
      <c r="K267" s="395"/>
      <c r="L267" s="395"/>
      <c r="M267" s="395"/>
      <c r="N267" s="395"/>
      <c r="O267" s="395"/>
      <c r="P267" s="395"/>
    </row>
    <row r="268" spans="1:16" ht="12.75">
      <c r="A268" s="392">
        <v>2021</v>
      </c>
      <c r="B268" s="32"/>
      <c r="C268" s="395" t="s">
        <v>594</v>
      </c>
      <c r="D268" s="395"/>
      <c r="E268" s="395"/>
      <c r="F268" s="395"/>
      <c r="G268" s="395"/>
      <c r="H268" s="395"/>
      <c r="I268" s="395"/>
      <c r="J268" s="395"/>
      <c r="K268" s="395"/>
      <c r="L268" s="395"/>
      <c r="M268" s="395"/>
      <c r="N268" s="395"/>
      <c r="O268" s="395"/>
      <c r="P268" s="395"/>
    </row>
    <row r="269" spans="1:16" ht="12.75">
      <c r="A269" s="393"/>
      <c r="B269" s="32"/>
      <c r="C269" s="395"/>
      <c r="D269" s="395"/>
      <c r="E269" s="395"/>
      <c r="F269" s="395"/>
      <c r="G269" s="395"/>
      <c r="H269" s="395"/>
      <c r="I269" s="395"/>
      <c r="J269" s="395"/>
      <c r="K269" s="395"/>
      <c r="L269" s="395"/>
      <c r="M269" s="395"/>
      <c r="N269" s="395"/>
      <c r="O269" s="395"/>
      <c r="P269" s="395"/>
    </row>
    <row r="270" spans="1:16" ht="12.75">
      <c r="A270" s="394"/>
      <c r="B270" s="132"/>
      <c r="C270" s="395"/>
      <c r="D270" s="395"/>
      <c r="E270" s="395"/>
      <c r="F270" s="395"/>
      <c r="G270" s="395"/>
      <c r="H270" s="395"/>
      <c r="I270" s="395"/>
      <c r="J270" s="395"/>
      <c r="K270" s="395"/>
      <c r="L270" s="395"/>
      <c r="M270" s="395"/>
      <c r="N270" s="395"/>
      <c r="O270" s="395"/>
      <c r="P270" s="395"/>
    </row>
    <row r="271" spans="1:16" ht="36" customHeight="1">
      <c r="A271" s="250"/>
      <c r="B271" s="132"/>
      <c r="C271" s="252"/>
      <c r="D271" s="253"/>
      <c r="E271" s="253"/>
      <c r="F271" s="254"/>
      <c r="G271" s="251"/>
      <c r="H271" s="251"/>
      <c r="I271" s="251"/>
      <c r="J271" s="251"/>
      <c r="K271" s="251"/>
      <c r="L271" s="251"/>
      <c r="M271" s="251"/>
      <c r="N271" s="251"/>
      <c r="O271" s="251"/>
      <c r="P271" s="251"/>
    </row>
    <row r="272" spans="1:16" ht="36" customHeight="1">
      <c r="A272" s="250"/>
      <c r="B272" s="132"/>
      <c r="C272" s="252"/>
      <c r="D272" s="253"/>
      <c r="E272" s="253"/>
      <c r="F272" s="254"/>
      <c r="G272" s="251"/>
      <c r="H272" s="251"/>
      <c r="I272" s="251"/>
      <c r="J272" s="251"/>
      <c r="K272" s="251"/>
      <c r="L272" s="251"/>
      <c r="M272" s="251"/>
      <c r="N272" s="251"/>
      <c r="O272" s="251"/>
      <c r="P272" s="251"/>
    </row>
    <row r="273" spans="1:16" ht="12.75">
      <c r="A273" s="132"/>
      <c r="B273" s="132"/>
      <c r="C273" s="179"/>
      <c r="D273" s="180"/>
      <c r="E273" s="180"/>
      <c r="F273" s="181"/>
      <c r="G273" s="182"/>
      <c r="H273" s="182"/>
      <c r="I273" s="182"/>
      <c r="J273" s="182"/>
      <c r="K273" s="182"/>
      <c r="L273" s="182"/>
      <c r="M273" s="182"/>
      <c r="N273" s="182"/>
      <c r="O273" s="182"/>
      <c r="P273" s="182"/>
    </row>
    <row r="274" spans="1:6" ht="12.75">
      <c r="A274" s="22"/>
      <c r="C274" s="468" t="s">
        <v>490</v>
      </c>
      <c r="D274" s="469"/>
      <c r="E274" s="469"/>
      <c r="F274" s="470"/>
    </row>
    <row r="275" spans="1:16" ht="12.75">
      <c r="A275" s="28">
        <v>3</v>
      </c>
      <c r="C275" s="398" t="s">
        <v>467</v>
      </c>
      <c r="D275" s="398"/>
      <c r="E275" s="398"/>
      <c r="F275" s="398"/>
      <c r="G275" s="398"/>
      <c r="H275" s="398"/>
      <c r="I275" s="398"/>
      <c r="J275" s="398"/>
      <c r="K275" s="398"/>
      <c r="L275" s="398"/>
      <c r="M275" s="398"/>
      <c r="N275" s="398"/>
      <c r="O275" s="398"/>
      <c r="P275" s="398"/>
    </row>
    <row r="276" spans="3:16" ht="12.75">
      <c r="C276" s="398"/>
      <c r="D276" s="398"/>
      <c r="E276" s="398"/>
      <c r="F276" s="398"/>
      <c r="G276" s="398"/>
      <c r="H276" s="398"/>
      <c r="I276" s="398"/>
      <c r="J276" s="398"/>
      <c r="K276" s="398"/>
      <c r="L276" s="398"/>
      <c r="M276" s="398"/>
      <c r="N276" s="398"/>
      <c r="O276" s="398"/>
      <c r="P276" s="398"/>
    </row>
    <row r="277" spans="3:16" ht="12.75">
      <c r="C277" s="398"/>
      <c r="D277" s="398"/>
      <c r="E277" s="398"/>
      <c r="F277" s="398"/>
      <c r="G277" s="398"/>
      <c r="H277" s="398"/>
      <c r="I277" s="398"/>
      <c r="J277" s="398"/>
      <c r="K277" s="398"/>
      <c r="L277" s="398"/>
      <c r="M277" s="398"/>
      <c r="N277" s="398"/>
      <c r="O277" s="398"/>
      <c r="P277" s="398"/>
    </row>
    <row r="278" spans="2:16" ht="12.75">
      <c r="B278" s="28">
        <v>3</v>
      </c>
      <c r="C278" s="398" t="s">
        <v>498</v>
      </c>
      <c r="D278" s="398"/>
      <c r="E278" s="398"/>
      <c r="F278" s="398"/>
      <c r="G278" s="398"/>
      <c r="H278" s="398"/>
      <c r="I278" s="398"/>
      <c r="J278" s="398"/>
      <c r="K278" s="398"/>
      <c r="L278" s="398"/>
      <c r="M278" s="398"/>
      <c r="N278" s="398"/>
      <c r="O278" s="398"/>
      <c r="P278" s="398"/>
    </row>
    <row r="279" spans="3:16" ht="35.25" customHeight="1">
      <c r="C279" s="398"/>
      <c r="D279" s="398"/>
      <c r="E279" s="398"/>
      <c r="F279" s="398"/>
      <c r="G279" s="398"/>
      <c r="H279" s="398"/>
      <c r="I279" s="398"/>
      <c r="J279" s="398"/>
      <c r="K279" s="398"/>
      <c r="L279" s="398"/>
      <c r="M279" s="398"/>
      <c r="N279" s="398"/>
      <c r="O279" s="398"/>
      <c r="P279" s="398"/>
    </row>
    <row r="280" spans="3:16" ht="12.75">
      <c r="C280" s="527"/>
      <c r="D280" s="528"/>
      <c r="E280" s="528"/>
      <c r="F280" s="528"/>
      <c r="G280" s="528"/>
      <c r="H280" s="528"/>
      <c r="I280" s="528"/>
      <c r="J280" s="528"/>
      <c r="K280" s="528"/>
      <c r="L280" s="528"/>
      <c r="M280" s="528"/>
      <c r="N280" s="528"/>
      <c r="O280" s="528"/>
      <c r="P280" s="529"/>
    </row>
    <row r="281" spans="1:16" ht="12.75">
      <c r="A281" s="22"/>
      <c r="C281" s="520" t="s">
        <v>110</v>
      </c>
      <c r="D281" s="520"/>
      <c r="E281" s="520"/>
      <c r="F281" s="136"/>
      <c r="G281" s="136"/>
      <c r="H281" s="136"/>
      <c r="I281" s="136"/>
      <c r="J281" s="136"/>
      <c r="K281" s="136"/>
      <c r="L281" s="136"/>
      <c r="M281" s="136"/>
      <c r="N281" s="136"/>
      <c r="O281" s="136"/>
      <c r="P281" s="136"/>
    </row>
    <row r="282" spans="1:16" ht="15" customHeight="1">
      <c r="A282" s="28">
        <v>4</v>
      </c>
      <c r="C282" s="471" t="s">
        <v>487</v>
      </c>
      <c r="D282" s="472"/>
      <c r="E282" s="472"/>
      <c r="F282" s="472"/>
      <c r="G282" s="472"/>
      <c r="H282" s="472"/>
      <c r="I282" s="472"/>
      <c r="J282" s="472"/>
      <c r="K282" s="472"/>
      <c r="L282" s="472"/>
      <c r="M282" s="472"/>
      <c r="N282" s="472"/>
      <c r="O282" s="472"/>
      <c r="P282" s="473"/>
    </row>
    <row r="283" spans="3:16" ht="12.75">
      <c r="C283" s="474"/>
      <c r="D283" s="475"/>
      <c r="E283" s="475"/>
      <c r="F283" s="475"/>
      <c r="G283" s="475"/>
      <c r="H283" s="475"/>
      <c r="I283" s="475"/>
      <c r="J283" s="475"/>
      <c r="K283" s="475"/>
      <c r="L283" s="475"/>
      <c r="M283" s="475"/>
      <c r="N283" s="475"/>
      <c r="O283" s="475"/>
      <c r="P283" s="476"/>
    </row>
    <row r="284" spans="3:16" ht="30" customHeight="1">
      <c r="C284" s="474"/>
      <c r="D284" s="475"/>
      <c r="E284" s="475"/>
      <c r="F284" s="475"/>
      <c r="G284" s="475"/>
      <c r="H284" s="475"/>
      <c r="I284" s="475"/>
      <c r="J284" s="475"/>
      <c r="K284" s="475"/>
      <c r="L284" s="475"/>
      <c r="M284" s="475"/>
      <c r="N284" s="475"/>
      <c r="O284" s="475"/>
      <c r="P284" s="476"/>
    </row>
    <row r="285" spans="2:30" ht="12.75" customHeight="1">
      <c r="B285" s="28">
        <v>4</v>
      </c>
      <c r="C285" s="521" t="s">
        <v>489</v>
      </c>
      <c r="D285" s="522"/>
      <c r="E285" s="522"/>
      <c r="F285" s="522"/>
      <c r="G285" s="522"/>
      <c r="H285" s="522"/>
      <c r="I285" s="522"/>
      <c r="J285" s="522"/>
      <c r="K285" s="522"/>
      <c r="L285" s="522"/>
      <c r="M285" s="522"/>
      <c r="N285" s="522"/>
      <c r="O285" s="522"/>
      <c r="P285" s="523"/>
      <c r="Q285" s="514" t="s">
        <v>488</v>
      </c>
      <c r="R285" s="515"/>
      <c r="S285" s="515"/>
      <c r="T285" s="515"/>
      <c r="U285" s="515"/>
      <c r="V285" s="515"/>
      <c r="W285" s="515"/>
      <c r="X285" s="515"/>
      <c r="Y285" s="515"/>
      <c r="Z285" s="515"/>
      <c r="AA285" s="515"/>
      <c r="AB285" s="515"/>
      <c r="AC285" s="515"/>
      <c r="AD285" s="516"/>
    </row>
    <row r="286" spans="3:30" ht="45.75" customHeight="1">
      <c r="C286" s="524"/>
      <c r="D286" s="525"/>
      <c r="E286" s="525"/>
      <c r="F286" s="525"/>
      <c r="G286" s="525"/>
      <c r="H286" s="525"/>
      <c r="I286" s="525"/>
      <c r="J286" s="525"/>
      <c r="K286" s="525"/>
      <c r="L286" s="525"/>
      <c r="M286" s="525"/>
      <c r="N286" s="525"/>
      <c r="O286" s="525"/>
      <c r="P286" s="526"/>
      <c r="Q286" s="517"/>
      <c r="R286" s="518"/>
      <c r="S286" s="518"/>
      <c r="T286" s="518"/>
      <c r="U286" s="518"/>
      <c r="V286" s="518"/>
      <c r="W286" s="518"/>
      <c r="X286" s="518"/>
      <c r="Y286" s="518"/>
      <c r="Z286" s="518"/>
      <c r="AA286" s="518"/>
      <c r="AB286" s="518"/>
      <c r="AC286" s="518"/>
      <c r="AD286" s="519"/>
    </row>
    <row r="287" spans="3:30" ht="26.25" customHeight="1">
      <c r="C287" s="477" t="s">
        <v>469</v>
      </c>
      <c r="D287" s="478"/>
      <c r="E287" s="478"/>
      <c r="F287" s="478"/>
      <c r="G287" s="478"/>
      <c r="H287" s="478"/>
      <c r="I287" s="478"/>
      <c r="J287" s="478"/>
      <c r="K287" s="478"/>
      <c r="L287" s="478"/>
      <c r="M287" s="478"/>
      <c r="N287" s="478"/>
      <c r="O287" s="478"/>
      <c r="P287" s="479"/>
      <c r="Q287" s="71"/>
      <c r="R287" s="71"/>
      <c r="S287" s="71"/>
      <c r="T287" s="71"/>
      <c r="U287" s="71"/>
      <c r="V287" s="71"/>
      <c r="W287" s="71"/>
      <c r="X287" s="71"/>
      <c r="Y287" s="71"/>
      <c r="Z287" s="71"/>
      <c r="AA287" s="71"/>
      <c r="AB287" s="71"/>
      <c r="AC287" s="71"/>
      <c r="AD287" s="71"/>
    </row>
    <row r="288" spans="1:5" ht="12.75" customHeight="1">
      <c r="A288" s="22"/>
      <c r="C288" s="460" t="s">
        <v>116</v>
      </c>
      <c r="D288" s="460"/>
      <c r="E288" s="460"/>
    </row>
    <row r="289" spans="1:16" ht="12.75">
      <c r="A289" s="28">
        <v>5</v>
      </c>
      <c r="C289" s="398" t="s">
        <v>468</v>
      </c>
      <c r="D289" s="398"/>
      <c r="E289" s="398"/>
      <c r="F289" s="398"/>
      <c r="G289" s="398"/>
      <c r="H289" s="398"/>
      <c r="I289" s="398"/>
      <c r="J289" s="398"/>
      <c r="K289" s="398"/>
      <c r="L289" s="398"/>
      <c r="M289" s="398"/>
      <c r="N289" s="398"/>
      <c r="O289" s="398"/>
      <c r="P289" s="398"/>
    </row>
    <row r="290" spans="3:16" ht="12.75">
      <c r="C290" s="398"/>
      <c r="D290" s="398"/>
      <c r="E290" s="398"/>
      <c r="F290" s="398"/>
      <c r="G290" s="398"/>
      <c r="H290" s="398"/>
      <c r="I290" s="398"/>
      <c r="J290" s="398"/>
      <c r="K290" s="398"/>
      <c r="L290" s="398"/>
      <c r="M290" s="398"/>
      <c r="N290" s="398"/>
      <c r="O290" s="398"/>
      <c r="P290" s="398"/>
    </row>
    <row r="291" spans="2:16" ht="12.75" customHeight="1">
      <c r="B291" s="28">
        <v>5</v>
      </c>
      <c r="C291" s="500" t="s">
        <v>499</v>
      </c>
      <c r="D291" s="501"/>
      <c r="E291" s="501"/>
      <c r="F291" s="501"/>
      <c r="G291" s="501"/>
      <c r="H291" s="501"/>
      <c r="I291" s="501"/>
      <c r="J291" s="501"/>
      <c r="K291" s="501"/>
      <c r="L291" s="501"/>
      <c r="M291" s="501"/>
      <c r="N291" s="501"/>
      <c r="O291" s="501"/>
      <c r="P291" s="502"/>
    </row>
    <row r="292" spans="3:16" ht="26.25" customHeight="1">
      <c r="C292" s="497"/>
      <c r="D292" s="498"/>
      <c r="E292" s="498"/>
      <c r="F292" s="498"/>
      <c r="G292" s="498"/>
      <c r="H292" s="498"/>
      <c r="I292" s="498"/>
      <c r="J292" s="498"/>
      <c r="K292" s="498"/>
      <c r="L292" s="498"/>
      <c r="M292" s="498"/>
      <c r="N292" s="498"/>
      <c r="O292" s="498"/>
      <c r="P292" s="499"/>
    </row>
    <row r="293" spans="3:16" ht="12.75" customHeight="1">
      <c r="C293" s="510"/>
      <c r="D293" s="511"/>
      <c r="E293" s="511"/>
      <c r="F293" s="511"/>
      <c r="G293" s="511"/>
      <c r="H293" s="511"/>
      <c r="I293" s="511"/>
      <c r="J293" s="511"/>
      <c r="K293" s="511"/>
      <c r="L293" s="511"/>
      <c r="M293" s="511"/>
      <c r="N293" s="511"/>
      <c r="O293" s="511"/>
      <c r="P293" s="512"/>
    </row>
    <row r="294" spans="1:5" ht="12.75">
      <c r="A294" s="22"/>
      <c r="C294" s="460" t="s">
        <v>598</v>
      </c>
      <c r="D294" s="460"/>
      <c r="E294" s="460"/>
    </row>
    <row r="295" spans="1:16" ht="12.75" customHeight="1">
      <c r="A295" s="28">
        <v>6</v>
      </c>
      <c r="C295" s="398" t="s">
        <v>293</v>
      </c>
      <c r="D295" s="398"/>
      <c r="E295" s="398"/>
      <c r="F295" s="398"/>
      <c r="G295" s="398"/>
      <c r="H295" s="398"/>
      <c r="I295" s="398"/>
      <c r="J295" s="398"/>
      <c r="K295" s="398"/>
      <c r="L295" s="398"/>
      <c r="M295" s="398"/>
      <c r="N295" s="398"/>
      <c r="O295" s="398"/>
      <c r="P295" s="398"/>
    </row>
    <row r="296" spans="3:16" ht="12.75">
      <c r="C296" s="398"/>
      <c r="D296" s="398"/>
      <c r="E296" s="398"/>
      <c r="F296" s="398"/>
      <c r="G296" s="398"/>
      <c r="H296" s="398"/>
      <c r="I296" s="398"/>
      <c r="J296" s="398"/>
      <c r="K296" s="398"/>
      <c r="L296" s="398"/>
      <c r="M296" s="398"/>
      <c r="N296" s="398"/>
      <c r="O296" s="398"/>
      <c r="P296" s="398"/>
    </row>
    <row r="297" spans="3:16" ht="12.75">
      <c r="C297" s="398"/>
      <c r="D297" s="398"/>
      <c r="E297" s="398"/>
      <c r="F297" s="398"/>
      <c r="G297" s="398"/>
      <c r="H297" s="398"/>
      <c r="I297" s="398"/>
      <c r="J297" s="398"/>
      <c r="K297" s="398"/>
      <c r="L297" s="398"/>
      <c r="M297" s="398"/>
      <c r="N297" s="398"/>
      <c r="O297" s="398"/>
      <c r="P297" s="398"/>
    </row>
    <row r="298" spans="2:16" ht="12.75" customHeight="1">
      <c r="B298" s="28">
        <v>6</v>
      </c>
      <c r="C298" s="398" t="s">
        <v>117</v>
      </c>
      <c r="D298" s="398"/>
      <c r="E298" s="398"/>
      <c r="F298" s="398"/>
      <c r="G298" s="398"/>
      <c r="H298" s="398"/>
      <c r="I298" s="398"/>
      <c r="J298" s="398"/>
      <c r="K298" s="398"/>
      <c r="L298" s="398"/>
      <c r="M298" s="398"/>
      <c r="N298" s="398"/>
      <c r="O298" s="398"/>
      <c r="P298" s="398"/>
    </row>
    <row r="299" spans="3:16" ht="12.75">
      <c r="C299" s="398"/>
      <c r="D299" s="398"/>
      <c r="E299" s="398"/>
      <c r="F299" s="398"/>
      <c r="G299" s="398"/>
      <c r="H299" s="398"/>
      <c r="I299" s="398"/>
      <c r="J299" s="398"/>
      <c r="K299" s="398"/>
      <c r="L299" s="398"/>
      <c r="M299" s="398"/>
      <c r="N299" s="398"/>
      <c r="O299" s="398"/>
      <c r="P299" s="398"/>
    </row>
    <row r="300" spans="3:16" ht="12.75">
      <c r="C300" s="398"/>
      <c r="D300" s="398"/>
      <c r="E300" s="398"/>
      <c r="F300" s="398"/>
      <c r="G300" s="398"/>
      <c r="H300" s="398"/>
      <c r="I300" s="398"/>
      <c r="J300" s="398"/>
      <c r="K300" s="398"/>
      <c r="L300" s="398"/>
      <c r="M300" s="398"/>
      <c r="N300" s="398"/>
      <c r="O300" s="398"/>
      <c r="P300" s="398"/>
    </row>
    <row r="301" spans="1:5" ht="12.75">
      <c r="A301" s="22"/>
      <c r="C301" s="460" t="s">
        <v>394</v>
      </c>
      <c r="D301" s="460"/>
      <c r="E301" s="460"/>
    </row>
    <row r="302" spans="1:16" ht="12.75" customHeight="1">
      <c r="A302" s="28">
        <v>7</v>
      </c>
      <c r="C302" s="500" t="s">
        <v>453</v>
      </c>
      <c r="D302" s="501"/>
      <c r="E302" s="501"/>
      <c r="F302" s="501"/>
      <c r="G302" s="501"/>
      <c r="H302" s="501"/>
      <c r="I302" s="501"/>
      <c r="J302" s="501"/>
      <c r="K302" s="501"/>
      <c r="L302" s="501"/>
      <c r="M302" s="501"/>
      <c r="N302" s="501"/>
      <c r="O302" s="501"/>
      <c r="P302" s="502"/>
    </row>
    <row r="303" spans="3:16" ht="12.75">
      <c r="C303" s="503"/>
      <c r="D303" s="504"/>
      <c r="E303" s="504"/>
      <c r="F303" s="504"/>
      <c r="G303" s="504"/>
      <c r="H303" s="504"/>
      <c r="I303" s="504"/>
      <c r="J303" s="504"/>
      <c r="K303" s="504"/>
      <c r="L303" s="504"/>
      <c r="M303" s="504"/>
      <c r="N303" s="504"/>
      <c r="O303" s="504"/>
      <c r="P303" s="505"/>
    </row>
    <row r="304" spans="3:16" ht="30" customHeight="1">
      <c r="C304" s="497"/>
      <c r="D304" s="498"/>
      <c r="E304" s="498"/>
      <c r="F304" s="498"/>
      <c r="G304" s="498"/>
      <c r="H304" s="498"/>
      <c r="I304" s="498"/>
      <c r="J304" s="498"/>
      <c r="K304" s="498"/>
      <c r="L304" s="498"/>
      <c r="M304" s="498"/>
      <c r="N304" s="498"/>
      <c r="O304" s="498"/>
      <c r="P304" s="499"/>
    </row>
    <row r="305" spans="2:16" ht="12.75" customHeight="1">
      <c r="B305" s="28">
        <v>7</v>
      </c>
      <c r="C305" s="500" t="s">
        <v>599</v>
      </c>
      <c r="D305" s="501"/>
      <c r="E305" s="501"/>
      <c r="F305" s="501"/>
      <c r="G305" s="501"/>
      <c r="H305" s="501"/>
      <c r="I305" s="501"/>
      <c r="J305" s="501"/>
      <c r="K305" s="501"/>
      <c r="L305" s="501"/>
      <c r="M305" s="501"/>
      <c r="N305" s="501"/>
      <c r="O305" s="501"/>
      <c r="P305" s="502"/>
    </row>
    <row r="306" spans="3:16" ht="15.75" customHeight="1">
      <c r="C306" s="503"/>
      <c r="D306" s="504"/>
      <c r="E306" s="504"/>
      <c r="F306" s="504"/>
      <c r="G306" s="504"/>
      <c r="H306" s="504"/>
      <c r="I306" s="504"/>
      <c r="J306" s="504"/>
      <c r="K306" s="504"/>
      <c r="L306" s="504"/>
      <c r="M306" s="504"/>
      <c r="N306" s="504"/>
      <c r="O306" s="504"/>
      <c r="P306" s="505"/>
    </row>
    <row r="307" spans="3:16" ht="42.75" customHeight="1">
      <c r="C307" s="497"/>
      <c r="D307" s="498"/>
      <c r="E307" s="498"/>
      <c r="F307" s="498"/>
      <c r="G307" s="498"/>
      <c r="H307" s="498"/>
      <c r="I307" s="498"/>
      <c r="J307" s="498"/>
      <c r="K307" s="498"/>
      <c r="L307" s="498"/>
      <c r="M307" s="498"/>
      <c r="N307" s="498"/>
      <c r="O307" s="498"/>
      <c r="P307" s="499"/>
    </row>
    <row r="308" spans="1:30" ht="12.75">
      <c r="A308" s="22"/>
      <c r="C308" s="460" t="s">
        <v>146</v>
      </c>
      <c r="D308" s="460"/>
      <c r="E308" s="460"/>
      <c r="Q308" s="33"/>
      <c r="R308" s="33"/>
      <c r="S308" s="33"/>
      <c r="T308" s="22"/>
      <c r="U308" s="22"/>
      <c r="V308" s="22"/>
      <c r="W308" s="22"/>
      <c r="X308" s="22"/>
      <c r="Y308" s="22"/>
      <c r="Z308" s="22"/>
      <c r="AA308" s="22"/>
      <c r="AB308" s="22"/>
      <c r="AC308" s="22"/>
      <c r="AD308" s="22"/>
    </row>
    <row r="309" spans="1:30" ht="12.75" customHeight="1">
      <c r="A309" s="28">
        <v>8</v>
      </c>
      <c r="C309" s="461" t="s">
        <v>294</v>
      </c>
      <c r="D309" s="461"/>
      <c r="E309" s="461"/>
      <c r="F309" s="461"/>
      <c r="G309" s="461"/>
      <c r="H309" s="461"/>
      <c r="I309" s="461"/>
      <c r="J309" s="461"/>
      <c r="K309" s="461"/>
      <c r="L309" s="461"/>
      <c r="M309" s="461"/>
      <c r="N309" s="461"/>
      <c r="O309" s="461"/>
      <c r="P309" s="461"/>
      <c r="Q309" s="34"/>
      <c r="R309" s="34"/>
      <c r="S309" s="34"/>
      <c r="T309" s="34"/>
      <c r="U309" s="34"/>
      <c r="V309" s="34"/>
      <c r="W309" s="34"/>
      <c r="X309" s="34"/>
      <c r="Y309" s="34"/>
      <c r="Z309" s="34"/>
      <c r="AA309" s="34"/>
      <c r="AB309" s="34"/>
      <c r="AC309" s="34"/>
      <c r="AD309" s="34"/>
    </row>
    <row r="310" spans="3:30" ht="12.75">
      <c r="C310" s="461"/>
      <c r="D310" s="461"/>
      <c r="E310" s="461"/>
      <c r="F310" s="461"/>
      <c r="G310" s="461"/>
      <c r="H310" s="461"/>
      <c r="I310" s="461"/>
      <c r="J310" s="461"/>
      <c r="K310" s="461"/>
      <c r="L310" s="461"/>
      <c r="M310" s="461"/>
      <c r="N310" s="461"/>
      <c r="O310" s="461"/>
      <c r="P310" s="461"/>
      <c r="Q310" s="34"/>
      <c r="R310" s="34"/>
      <c r="S310" s="34"/>
      <c r="T310" s="34"/>
      <c r="U310" s="34"/>
      <c r="V310" s="34"/>
      <c r="W310" s="34"/>
      <c r="X310" s="34"/>
      <c r="Y310" s="34"/>
      <c r="Z310" s="34"/>
      <c r="AA310" s="34"/>
      <c r="AB310" s="34"/>
      <c r="AC310" s="34"/>
      <c r="AD310" s="34"/>
    </row>
    <row r="311" spans="3:30" ht="12.75">
      <c r="C311" s="461"/>
      <c r="D311" s="461"/>
      <c r="E311" s="461"/>
      <c r="F311" s="461"/>
      <c r="G311" s="461"/>
      <c r="H311" s="461"/>
      <c r="I311" s="461"/>
      <c r="J311" s="461"/>
      <c r="K311" s="461"/>
      <c r="L311" s="461"/>
      <c r="M311" s="461"/>
      <c r="N311" s="461"/>
      <c r="O311" s="461"/>
      <c r="P311" s="461"/>
      <c r="Q311" s="34"/>
      <c r="R311" s="34"/>
      <c r="S311" s="34"/>
      <c r="T311" s="34"/>
      <c r="U311" s="34"/>
      <c r="V311" s="34"/>
      <c r="W311" s="34"/>
      <c r="X311" s="34"/>
      <c r="Y311" s="34"/>
      <c r="Z311" s="34"/>
      <c r="AA311" s="34"/>
      <c r="AB311" s="34"/>
      <c r="AC311" s="34"/>
      <c r="AD311" s="34"/>
    </row>
    <row r="312" spans="2:30" ht="12.75" customHeight="1">
      <c r="B312" s="28">
        <v>8</v>
      </c>
      <c r="C312" s="398" t="s">
        <v>295</v>
      </c>
      <c r="D312" s="398"/>
      <c r="E312" s="398"/>
      <c r="F312" s="398"/>
      <c r="G312" s="398"/>
      <c r="H312" s="398"/>
      <c r="I312" s="398"/>
      <c r="J312" s="398"/>
      <c r="K312" s="398"/>
      <c r="L312" s="398"/>
      <c r="M312" s="398"/>
      <c r="N312" s="398"/>
      <c r="O312" s="398"/>
      <c r="P312" s="398"/>
      <c r="Q312" s="34"/>
      <c r="R312" s="34"/>
      <c r="S312" s="34"/>
      <c r="T312" s="34"/>
      <c r="U312" s="34"/>
      <c r="V312" s="34"/>
      <c r="W312" s="34"/>
      <c r="X312" s="34"/>
      <c r="Y312" s="34"/>
      <c r="Z312" s="34"/>
      <c r="AA312" s="34"/>
      <c r="AB312" s="34"/>
      <c r="AC312" s="34"/>
      <c r="AD312" s="34"/>
    </row>
    <row r="313" spans="3:30" ht="12.75">
      <c r="C313" s="398"/>
      <c r="D313" s="398"/>
      <c r="E313" s="398"/>
      <c r="F313" s="398"/>
      <c r="G313" s="398"/>
      <c r="H313" s="398"/>
      <c r="I313" s="398"/>
      <c r="J313" s="398"/>
      <c r="K313" s="398"/>
      <c r="L313" s="398"/>
      <c r="M313" s="398"/>
      <c r="N313" s="398"/>
      <c r="O313" s="398"/>
      <c r="P313" s="398"/>
      <c r="Q313" s="34"/>
      <c r="R313" s="34"/>
      <c r="S313" s="34"/>
      <c r="T313" s="34"/>
      <c r="U313" s="34"/>
      <c r="V313" s="34"/>
      <c r="W313" s="34"/>
      <c r="X313" s="34"/>
      <c r="Y313" s="34"/>
      <c r="Z313" s="34"/>
      <c r="AA313" s="34"/>
      <c r="AB313" s="34"/>
      <c r="AC313" s="34"/>
      <c r="AD313" s="34"/>
    </row>
    <row r="314" spans="3:30" ht="12.75">
      <c r="C314" s="398"/>
      <c r="D314" s="398"/>
      <c r="E314" s="398"/>
      <c r="F314" s="398"/>
      <c r="G314" s="398"/>
      <c r="H314" s="398"/>
      <c r="I314" s="398"/>
      <c r="J314" s="398"/>
      <c r="K314" s="398"/>
      <c r="L314" s="398"/>
      <c r="M314" s="398"/>
      <c r="N314" s="398"/>
      <c r="O314" s="398"/>
      <c r="P314" s="398"/>
      <c r="Q314" s="34"/>
      <c r="R314" s="34"/>
      <c r="S314" s="34"/>
      <c r="T314" s="34"/>
      <c r="U314" s="34"/>
      <c r="V314" s="34"/>
      <c r="W314" s="34"/>
      <c r="X314" s="34"/>
      <c r="Y314" s="34"/>
      <c r="Z314" s="34"/>
      <c r="AA314" s="34"/>
      <c r="AB314" s="34"/>
      <c r="AC314" s="34"/>
      <c r="AD314" s="34"/>
    </row>
    <row r="315" spans="1:5" ht="12.75">
      <c r="A315" s="22"/>
      <c r="C315" s="460" t="s">
        <v>147</v>
      </c>
      <c r="D315" s="460"/>
      <c r="E315" s="460"/>
    </row>
    <row r="316" spans="1:16" ht="12.75">
      <c r="A316" s="28">
        <v>9</v>
      </c>
      <c r="C316" s="461" t="s">
        <v>296</v>
      </c>
      <c r="D316" s="461"/>
      <c r="E316" s="461"/>
      <c r="F316" s="461"/>
      <c r="G316" s="461"/>
      <c r="H316" s="461"/>
      <c r="I316" s="461"/>
      <c r="J316" s="461"/>
      <c r="K316" s="461"/>
      <c r="L316" s="461"/>
      <c r="M316" s="461"/>
      <c r="N316" s="461"/>
      <c r="O316" s="461"/>
      <c r="P316" s="461"/>
    </row>
    <row r="317" spans="3:16" ht="12.75">
      <c r="C317" s="461"/>
      <c r="D317" s="461"/>
      <c r="E317" s="461"/>
      <c r="F317" s="461"/>
      <c r="G317" s="461"/>
      <c r="H317" s="461"/>
      <c r="I317" s="461"/>
      <c r="J317" s="461"/>
      <c r="K317" s="461"/>
      <c r="L317" s="461"/>
      <c r="M317" s="461"/>
      <c r="N317" s="461"/>
      <c r="O317" s="461"/>
      <c r="P317" s="461"/>
    </row>
    <row r="318" spans="3:16" ht="12.75">
      <c r="C318" s="461"/>
      <c r="D318" s="461"/>
      <c r="E318" s="461"/>
      <c r="F318" s="461"/>
      <c r="G318" s="461"/>
      <c r="H318" s="461"/>
      <c r="I318" s="461"/>
      <c r="J318" s="461"/>
      <c r="K318" s="461"/>
      <c r="L318" s="461"/>
      <c r="M318" s="461"/>
      <c r="N318" s="461"/>
      <c r="O318" s="461"/>
      <c r="P318" s="461"/>
    </row>
    <row r="319" spans="2:16" ht="12.75">
      <c r="B319" s="28">
        <v>9</v>
      </c>
      <c r="C319" s="398" t="s">
        <v>297</v>
      </c>
      <c r="D319" s="398"/>
      <c r="E319" s="398"/>
      <c r="F319" s="398"/>
      <c r="G319" s="398"/>
      <c r="H319" s="398"/>
      <c r="I319" s="398"/>
      <c r="J319" s="398"/>
      <c r="K319" s="398"/>
      <c r="L319" s="398"/>
      <c r="M319" s="398"/>
      <c r="N319" s="398"/>
      <c r="O319" s="398"/>
      <c r="P319" s="398"/>
    </row>
    <row r="320" spans="3:16" ht="12.75">
      <c r="C320" s="398"/>
      <c r="D320" s="398"/>
      <c r="E320" s="398"/>
      <c r="F320" s="398"/>
      <c r="G320" s="398"/>
      <c r="H320" s="398"/>
      <c r="I320" s="398"/>
      <c r="J320" s="398"/>
      <c r="K320" s="398"/>
      <c r="L320" s="398"/>
      <c r="M320" s="398"/>
      <c r="N320" s="398"/>
      <c r="O320" s="398"/>
      <c r="P320" s="398"/>
    </row>
    <row r="321" spans="3:16" ht="12.75">
      <c r="C321" s="398"/>
      <c r="D321" s="398"/>
      <c r="E321" s="398"/>
      <c r="F321" s="398"/>
      <c r="G321" s="398"/>
      <c r="H321" s="398"/>
      <c r="I321" s="398"/>
      <c r="J321" s="398"/>
      <c r="K321" s="398"/>
      <c r="L321" s="398"/>
      <c r="M321" s="398"/>
      <c r="N321" s="398"/>
      <c r="O321" s="398"/>
      <c r="P321" s="398"/>
    </row>
    <row r="322" spans="1:5" ht="12.75">
      <c r="A322" s="22"/>
      <c r="C322" s="460" t="s">
        <v>211</v>
      </c>
      <c r="D322" s="460"/>
      <c r="E322" s="460"/>
    </row>
    <row r="323" spans="1:16" ht="12.75">
      <c r="A323" s="28">
        <v>10</v>
      </c>
      <c r="C323" s="459" t="s">
        <v>298</v>
      </c>
      <c r="D323" s="459"/>
      <c r="E323" s="459"/>
      <c r="F323" s="459"/>
      <c r="G323" s="459"/>
      <c r="H323" s="459"/>
      <c r="I323" s="459"/>
      <c r="J323" s="459"/>
      <c r="K323" s="459"/>
      <c r="L323" s="459"/>
      <c r="M323" s="459"/>
      <c r="N323" s="459"/>
      <c r="O323" s="459"/>
      <c r="P323" s="459"/>
    </row>
    <row r="324" spans="3:16" ht="12.75" customHeight="1">
      <c r="C324" s="459"/>
      <c r="D324" s="459"/>
      <c r="E324" s="459"/>
      <c r="F324" s="459"/>
      <c r="G324" s="459"/>
      <c r="H324" s="459"/>
      <c r="I324" s="459"/>
      <c r="J324" s="459"/>
      <c r="K324" s="459"/>
      <c r="L324" s="459"/>
      <c r="M324" s="459"/>
      <c r="N324" s="459"/>
      <c r="O324" s="459"/>
      <c r="P324" s="459"/>
    </row>
    <row r="325" spans="3:16" ht="12.75" customHeight="1">
      <c r="C325" s="459"/>
      <c r="D325" s="459"/>
      <c r="E325" s="459"/>
      <c r="F325" s="459"/>
      <c r="G325" s="459"/>
      <c r="H325" s="459"/>
      <c r="I325" s="459"/>
      <c r="J325" s="459"/>
      <c r="K325" s="459"/>
      <c r="L325" s="459"/>
      <c r="M325" s="459"/>
      <c r="N325" s="459"/>
      <c r="O325" s="459"/>
      <c r="P325" s="459"/>
    </row>
    <row r="326" spans="2:16" ht="12.75">
      <c r="B326" s="28">
        <v>10</v>
      </c>
      <c r="C326" s="398" t="s">
        <v>299</v>
      </c>
      <c r="D326" s="398"/>
      <c r="E326" s="398"/>
      <c r="F326" s="398"/>
      <c r="G326" s="398"/>
      <c r="H326" s="398"/>
      <c r="I326" s="398"/>
      <c r="J326" s="398"/>
      <c r="K326" s="398"/>
      <c r="L326" s="398"/>
      <c r="M326" s="398"/>
      <c r="N326" s="398"/>
      <c r="O326" s="398"/>
      <c r="P326" s="398"/>
    </row>
    <row r="327" spans="3:16" ht="12.75">
      <c r="C327" s="398"/>
      <c r="D327" s="398"/>
      <c r="E327" s="398"/>
      <c r="F327" s="398"/>
      <c r="G327" s="398"/>
      <c r="H327" s="398"/>
      <c r="I327" s="398"/>
      <c r="J327" s="398"/>
      <c r="K327" s="398"/>
      <c r="L327" s="398"/>
      <c r="M327" s="398"/>
      <c r="N327" s="398"/>
      <c r="O327" s="398"/>
      <c r="P327" s="398"/>
    </row>
    <row r="328" spans="3:16" ht="12.75">
      <c r="C328" s="398"/>
      <c r="D328" s="398"/>
      <c r="E328" s="398"/>
      <c r="F328" s="398"/>
      <c r="G328" s="398"/>
      <c r="H328" s="398"/>
      <c r="I328" s="398"/>
      <c r="J328" s="398"/>
      <c r="K328" s="398"/>
      <c r="L328" s="398"/>
      <c r="M328" s="398"/>
      <c r="N328" s="398"/>
      <c r="O328" s="398"/>
      <c r="P328" s="398"/>
    </row>
    <row r="329" spans="1:5" ht="12.75">
      <c r="A329" s="22"/>
      <c r="C329" s="460" t="s">
        <v>244</v>
      </c>
      <c r="D329" s="460"/>
      <c r="E329" s="460"/>
    </row>
    <row r="330" spans="1:16" ht="12.75" customHeight="1">
      <c r="A330" s="28">
        <v>11</v>
      </c>
      <c r="C330" s="459" t="s">
        <v>300</v>
      </c>
      <c r="D330" s="459"/>
      <c r="E330" s="459"/>
      <c r="F330" s="459"/>
      <c r="G330" s="459"/>
      <c r="H330" s="459"/>
      <c r="I330" s="459"/>
      <c r="J330" s="459"/>
      <c r="K330" s="459"/>
      <c r="L330" s="459"/>
      <c r="M330" s="459"/>
      <c r="N330" s="459"/>
      <c r="O330" s="459"/>
      <c r="P330" s="459"/>
    </row>
    <row r="331" spans="3:16" ht="12.75">
      <c r="C331" s="459"/>
      <c r="D331" s="459"/>
      <c r="E331" s="459"/>
      <c r="F331" s="459"/>
      <c r="G331" s="459"/>
      <c r="H331" s="459"/>
      <c r="I331" s="459"/>
      <c r="J331" s="459"/>
      <c r="K331" s="459"/>
      <c r="L331" s="459"/>
      <c r="M331" s="459"/>
      <c r="N331" s="459"/>
      <c r="O331" s="459"/>
      <c r="P331" s="459"/>
    </row>
    <row r="332" spans="3:16" ht="12.75">
      <c r="C332" s="459"/>
      <c r="D332" s="459"/>
      <c r="E332" s="459"/>
      <c r="F332" s="459"/>
      <c r="G332" s="459"/>
      <c r="H332" s="459"/>
      <c r="I332" s="459"/>
      <c r="J332" s="459"/>
      <c r="K332" s="459"/>
      <c r="L332" s="459"/>
      <c r="M332" s="459"/>
      <c r="N332" s="459"/>
      <c r="O332" s="459"/>
      <c r="P332" s="459"/>
    </row>
    <row r="333" spans="2:16" ht="12.75">
      <c r="B333" s="28">
        <v>11</v>
      </c>
      <c r="C333" s="398" t="s">
        <v>301</v>
      </c>
      <c r="D333" s="398"/>
      <c r="E333" s="398"/>
      <c r="F333" s="398"/>
      <c r="G333" s="398"/>
      <c r="H333" s="398"/>
      <c r="I333" s="398"/>
      <c r="J333" s="398"/>
      <c r="K333" s="398"/>
      <c r="L333" s="398"/>
      <c r="M333" s="398"/>
      <c r="N333" s="398"/>
      <c r="O333" s="398"/>
      <c r="P333" s="398"/>
    </row>
    <row r="334" spans="3:16" ht="12.75">
      <c r="C334" s="398"/>
      <c r="D334" s="398"/>
      <c r="E334" s="398"/>
      <c r="F334" s="398"/>
      <c r="G334" s="398"/>
      <c r="H334" s="398"/>
      <c r="I334" s="398"/>
      <c r="J334" s="398"/>
      <c r="K334" s="398"/>
      <c r="L334" s="398"/>
      <c r="M334" s="398"/>
      <c r="N334" s="398"/>
      <c r="O334" s="398"/>
      <c r="P334" s="398"/>
    </row>
    <row r="335" spans="3:16" ht="12.75">
      <c r="C335" s="398"/>
      <c r="D335" s="398"/>
      <c r="E335" s="398"/>
      <c r="F335" s="398"/>
      <c r="G335" s="398"/>
      <c r="H335" s="398"/>
      <c r="I335" s="398"/>
      <c r="J335" s="398"/>
      <c r="K335" s="398"/>
      <c r="L335" s="398"/>
      <c r="M335" s="398"/>
      <c r="N335" s="398"/>
      <c r="O335" s="398"/>
      <c r="P335" s="398"/>
    </row>
    <row r="336" spans="3:16" ht="12.75">
      <c r="C336" s="460" t="s">
        <v>247</v>
      </c>
      <c r="D336" s="460"/>
      <c r="E336" s="460"/>
      <c r="F336" s="71"/>
      <c r="G336" s="71"/>
      <c r="H336" s="71"/>
      <c r="I336" s="71"/>
      <c r="J336" s="71"/>
      <c r="K336" s="71"/>
      <c r="L336" s="71"/>
      <c r="M336" s="71"/>
      <c r="N336" s="71"/>
      <c r="O336" s="71"/>
      <c r="P336" s="71"/>
    </row>
    <row r="337" spans="1:16" ht="12.75">
      <c r="A337" s="28">
        <v>12</v>
      </c>
      <c r="C337" s="459" t="s">
        <v>302</v>
      </c>
      <c r="D337" s="459"/>
      <c r="E337" s="459"/>
      <c r="F337" s="459"/>
      <c r="G337" s="459"/>
      <c r="H337" s="459"/>
      <c r="I337" s="459"/>
      <c r="J337" s="459"/>
      <c r="K337" s="459"/>
      <c r="L337" s="459"/>
      <c r="M337" s="459"/>
      <c r="N337" s="459"/>
      <c r="O337" s="459"/>
      <c r="P337" s="459"/>
    </row>
    <row r="338" spans="3:16" ht="12.75">
      <c r="C338" s="459"/>
      <c r="D338" s="459"/>
      <c r="E338" s="459"/>
      <c r="F338" s="459"/>
      <c r="G338" s="459"/>
      <c r="H338" s="459"/>
      <c r="I338" s="459"/>
      <c r="J338" s="459"/>
      <c r="K338" s="459"/>
      <c r="L338" s="459"/>
      <c r="M338" s="459"/>
      <c r="N338" s="459"/>
      <c r="O338" s="459"/>
      <c r="P338" s="459"/>
    </row>
    <row r="339" spans="3:16" ht="12.75">
      <c r="C339" s="459"/>
      <c r="D339" s="459"/>
      <c r="E339" s="459"/>
      <c r="F339" s="459"/>
      <c r="G339" s="459"/>
      <c r="H339" s="459"/>
      <c r="I339" s="459"/>
      <c r="J339" s="459"/>
      <c r="K339" s="459"/>
      <c r="L339" s="459"/>
      <c r="M339" s="459"/>
      <c r="N339" s="459"/>
      <c r="O339" s="459"/>
      <c r="P339" s="459"/>
    </row>
    <row r="340" spans="2:16" ht="12.75">
      <c r="B340" s="28">
        <v>12</v>
      </c>
      <c r="C340" s="398" t="s">
        <v>303</v>
      </c>
      <c r="D340" s="398"/>
      <c r="E340" s="398"/>
      <c r="F340" s="398"/>
      <c r="G340" s="398"/>
      <c r="H340" s="398"/>
      <c r="I340" s="398"/>
      <c r="J340" s="398"/>
      <c r="K340" s="398"/>
      <c r="L340" s="398"/>
      <c r="M340" s="398"/>
      <c r="N340" s="398"/>
      <c r="O340" s="398"/>
      <c r="P340" s="398"/>
    </row>
    <row r="341" spans="3:16" ht="12.75">
      <c r="C341" s="398"/>
      <c r="D341" s="398"/>
      <c r="E341" s="398"/>
      <c r="F341" s="398"/>
      <c r="G341" s="398"/>
      <c r="H341" s="398"/>
      <c r="I341" s="398"/>
      <c r="J341" s="398"/>
      <c r="K341" s="398"/>
      <c r="L341" s="398"/>
      <c r="M341" s="398"/>
      <c r="N341" s="398"/>
      <c r="O341" s="398"/>
      <c r="P341" s="398"/>
    </row>
    <row r="342" spans="3:16" ht="12.75">
      <c r="C342" s="398"/>
      <c r="D342" s="398"/>
      <c r="E342" s="398"/>
      <c r="F342" s="398"/>
      <c r="G342" s="398"/>
      <c r="H342" s="398"/>
      <c r="I342" s="398"/>
      <c r="J342" s="398"/>
      <c r="K342" s="398"/>
      <c r="L342" s="398"/>
      <c r="M342" s="398"/>
      <c r="N342" s="398"/>
      <c r="O342" s="398"/>
      <c r="P342" s="398"/>
    </row>
    <row r="343" spans="3:16" ht="12.75">
      <c r="C343" s="460" t="s">
        <v>270</v>
      </c>
      <c r="D343" s="460"/>
      <c r="E343" s="460"/>
      <c r="F343" s="71"/>
      <c r="G343" s="71"/>
      <c r="H343" s="71"/>
      <c r="I343" s="71"/>
      <c r="J343" s="71"/>
      <c r="K343" s="71"/>
      <c r="L343" s="71"/>
      <c r="M343" s="71"/>
      <c r="N343" s="71"/>
      <c r="O343" s="71"/>
      <c r="P343" s="71"/>
    </row>
    <row r="344" spans="1:16" ht="12.75">
      <c r="A344" s="28">
        <v>13</v>
      </c>
      <c r="C344" s="459" t="s">
        <v>304</v>
      </c>
      <c r="D344" s="459"/>
      <c r="E344" s="459"/>
      <c r="F344" s="459"/>
      <c r="G344" s="459"/>
      <c r="H344" s="459"/>
      <c r="I344" s="459"/>
      <c r="J344" s="459"/>
      <c r="K344" s="459"/>
      <c r="L344" s="459"/>
      <c r="M344" s="459"/>
      <c r="N344" s="459"/>
      <c r="O344" s="459"/>
      <c r="P344" s="459"/>
    </row>
    <row r="345" spans="3:16" ht="12.75">
      <c r="C345" s="459"/>
      <c r="D345" s="459"/>
      <c r="E345" s="459"/>
      <c r="F345" s="459"/>
      <c r="G345" s="459"/>
      <c r="H345" s="459"/>
      <c r="I345" s="459"/>
      <c r="J345" s="459"/>
      <c r="K345" s="459"/>
      <c r="L345" s="459"/>
      <c r="M345" s="459"/>
      <c r="N345" s="459"/>
      <c r="O345" s="459"/>
      <c r="P345" s="459"/>
    </row>
    <row r="346" spans="3:16" ht="12.75">
      <c r="C346" s="459"/>
      <c r="D346" s="459"/>
      <c r="E346" s="459"/>
      <c r="F346" s="459"/>
      <c r="G346" s="459"/>
      <c r="H346" s="459"/>
      <c r="I346" s="459"/>
      <c r="J346" s="459"/>
      <c r="K346" s="459"/>
      <c r="L346" s="459"/>
      <c r="M346" s="459"/>
      <c r="N346" s="459"/>
      <c r="O346" s="459"/>
      <c r="P346" s="459"/>
    </row>
    <row r="347" spans="2:16" ht="12.75">
      <c r="B347" s="28">
        <v>13</v>
      </c>
      <c r="C347" s="398" t="s">
        <v>276</v>
      </c>
      <c r="D347" s="398"/>
      <c r="E347" s="398"/>
      <c r="F347" s="398"/>
      <c r="G347" s="398"/>
      <c r="H347" s="398"/>
      <c r="I347" s="398"/>
      <c r="J347" s="398"/>
      <c r="K347" s="398"/>
      <c r="L347" s="398"/>
      <c r="M347" s="398"/>
      <c r="N347" s="398"/>
      <c r="O347" s="398"/>
      <c r="P347" s="398"/>
    </row>
    <row r="348" spans="3:16" ht="12.75">
      <c r="C348" s="398"/>
      <c r="D348" s="398"/>
      <c r="E348" s="398"/>
      <c r="F348" s="398"/>
      <c r="G348" s="398"/>
      <c r="H348" s="398"/>
      <c r="I348" s="398"/>
      <c r="J348" s="398"/>
      <c r="K348" s="398"/>
      <c r="L348" s="398"/>
      <c r="M348" s="398"/>
      <c r="N348" s="398"/>
      <c r="O348" s="398"/>
      <c r="P348" s="398"/>
    </row>
    <row r="349" spans="3:16" ht="12.75">
      <c r="C349" s="398"/>
      <c r="D349" s="398"/>
      <c r="E349" s="398"/>
      <c r="F349" s="398"/>
      <c r="G349" s="398"/>
      <c r="H349" s="398"/>
      <c r="I349" s="398"/>
      <c r="J349" s="398"/>
      <c r="K349" s="398"/>
      <c r="L349" s="398"/>
      <c r="M349" s="398"/>
      <c r="N349" s="398"/>
      <c r="O349" s="398"/>
      <c r="P349" s="398"/>
    </row>
    <row r="350" spans="3:16" ht="12.75">
      <c r="C350" s="460" t="s">
        <v>399</v>
      </c>
      <c r="D350" s="460"/>
      <c r="E350" s="460"/>
      <c r="F350" s="71"/>
      <c r="G350" s="71"/>
      <c r="H350" s="71"/>
      <c r="I350" s="71"/>
      <c r="J350" s="71"/>
      <c r="K350" s="71"/>
      <c r="L350" s="71"/>
      <c r="M350" s="71"/>
      <c r="N350" s="71"/>
      <c r="O350" s="71"/>
      <c r="P350" s="71"/>
    </row>
    <row r="351" spans="1:16" ht="12.75">
      <c r="A351" s="28">
        <v>14</v>
      </c>
      <c r="C351" s="459" t="s">
        <v>407</v>
      </c>
      <c r="D351" s="459"/>
      <c r="E351" s="459"/>
      <c r="F351" s="459"/>
      <c r="G351" s="459"/>
      <c r="H351" s="459"/>
      <c r="I351" s="459"/>
      <c r="J351" s="459"/>
      <c r="K351" s="459"/>
      <c r="L351" s="459"/>
      <c r="M351" s="459"/>
      <c r="N351" s="459"/>
      <c r="O351" s="459"/>
      <c r="P351" s="459"/>
    </row>
    <row r="352" spans="3:16" ht="12.75">
      <c r="C352" s="459"/>
      <c r="D352" s="459"/>
      <c r="E352" s="459"/>
      <c r="F352" s="459"/>
      <c r="G352" s="459"/>
      <c r="H352" s="459"/>
      <c r="I352" s="459"/>
      <c r="J352" s="459"/>
      <c r="K352" s="459"/>
      <c r="L352" s="459"/>
      <c r="M352" s="459"/>
      <c r="N352" s="459"/>
      <c r="O352" s="459"/>
      <c r="P352" s="459"/>
    </row>
    <row r="353" spans="3:16" ht="12.75">
      <c r="C353" s="459"/>
      <c r="D353" s="459"/>
      <c r="E353" s="459"/>
      <c r="F353" s="459"/>
      <c r="G353" s="459"/>
      <c r="H353" s="459"/>
      <c r="I353" s="459"/>
      <c r="J353" s="459"/>
      <c r="K353" s="459"/>
      <c r="L353" s="459"/>
      <c r="M353" s="459"/>
      <c r="N353" s="459"/>
      <c r="O353" s="459"/>
      <c r="P353" s="459"/>
    </row>
    <row r="354" spans="2:16" ht="12.75">
      <c r="B354" s="28">
        <v>14</v>
      </c>
      <c r="C354" s="398" t="s">
        <v>408</v>
      </c>
      <c r="D354" s="398"/>
      <c r="E354" s="398"/>
      <c r="F354" s="398"/>
      <c r="G354" s="398"/>
      <c r="H354" s="398"/>
      <c r="I354" s="398"/>
      <c r="J354" s="398"/>
      <c r="K354" s="398"/>
      <c r="L354" s="398"/>
      <c r="M354" s="398"/>
      <c r="N354" s="398"/>
      <c r="O354" s="398"/>
      <c r="P354" s="398"/>
    </row>
    <row r="355" spans="3:16" ht="12.75">
      <c r="C355" s="398"/>
      <c r="D355" s="398"/>
      <c r="E355" s="398"/>
      <c r="F355" s="398"/>
      <c r="G355" s="398"/>
      <c r="H355" s="398"/>
      <c r="I355" s="398"/>
      <c r="J355" s="398"/>
      <c r="K355" s="398"/>
      <c r="L355" s="398"/>
      <c r="M355" s="398"/>
      <c r="N355" s="398"/>
      <c r="O355" s="398"/>
      <c r="P355" s="398"/>
    </row>
    <row r="356" spans="3:16" ht="12.75">
      <c r="C356" s="398"/>
      <c r="D356" s="398"/>
      <c r="E356" s="398"/>
      <c r="F356" s="398"/>
      <c r="G356" s="398"/>
      <c r="H356" s="398"/>
      <c r="I356" s="398"/>
      <c r="J356" s="398"/>
      <c r="K356" s="398"/>
      <c r="L356" s="398"/>
      <c r="M356" s="398"/>
      <c r="N356" s="398"/>
      <c r="O356" s="398"/>
      <c r="P356" s="398"/>
    </row>
    <row r="357" spans="3:16" ht="12.75">
      <c r="C357" s="460" t="s">
        <v>398</v>
      </c>
      <c r="D357" s="460"/>
      <c r="E357" s="460"/>
      <c r="F357" s="71"/>
      <c r="G357" s="71"/>
      <c r="H357" s="71"/>
      <c r="I357" s="71"/>
      <c r="J357" s="71"/>
      <c r="K357" s="71"/>
      <c r="L357" s="71"/>
      <c r="M357" s="71"/>
      <c r="N357" s="71"/>
      <c r="O357" s="71"/>
      <c r="P357" s="71"/>
    </row>
    <row r="358" spans="1:16" ht="12.75">
      <c r="A358" s="28">
        <v>15</v>
      </c>
      <c r="C358" s="533" t="s">
        <v>451</v>
      </c>
      <c r="D358" s="533"/>
      <c r="E358" s="533"/>
      <c r="F358" s="533"/>
      <c r="G358" s="533"/>
      <c r="H358" s="533"/>
      <c r="I358" s="533"/>
      <c r="J358" s="533"/>
      <c r="K358" s="533"/>
      <c r="L358" s="533"/>
      <c r="M358" s="533"/>
      <c r="N358" s="533"/>
      <c r="O358" s="533"/>
      <c r="P358" s="533"/>
    </row>
    <row r="359" spans="3:16" ht="12.75">
      <c r="C359" s="533"/>
      <c r="D359" s="533"/>
      <c r="E359" s="533"/>
      <c r="F359" s="533"/>
      <c r="G359" s="533"/>
      <c r="H359" s="533"/>
      <c r="I359" s="533"/>
      <c r="J359" s="533"/>
      <c r="K359" s="533"/>
      <c r="L359" s="533"/>
      <c r="M359" s="533"/>
      <c r="N359" s="533"/>
      <c r="O359" s="533"/>
      <c r="P359" s="533"/>
    </row>
    <row r="360" spans="3:16" ht="12.75">
      <c r="C360" s="533"/>
      <c r="D360" s="533"/>
      <c r="E360" s="533"/>
      <c r="F360" s="533"/>
      <c r="G360" s="533"/>
      <c r="H360" s="533"/>
      <c r="I360" s="533"/>
      <c r="J360" s="533"/>
      <c r="K360" s="533"/>
      <c r="L360" s="533"/>
      <c r="M360" s="533"/>
      <c r="N360" s="533"/>
      <c r="O360" s="533"/>
      <c r="P360" s="533"/>
    </row>
    <row r="361" spans="2:16" ht="12.75">
      <c r="B361" s="28">
        <v>15</v>
      </c>
      <c r="C361" s="509" t="s">
        <v>452</v>
      </c>
      <c r="D361" s="395"/>
      <c r="E361" s="395"/>
      <c r="F361" s="395"/>
      <c r="G361" s="395"/>
      <c r="H361" s="395"/>
      <c r="I361" s="395"/>
      <c r="J361" s="395"/>
      <c r="K361" s="395"/>
      <c r="L361" s="395"/>
      <c r="M361" s="395"/>
      <c r="N361" s="395"/>
      <c r="O361" s="395"/>
      <c r="P361" s="395"/>
    </row>
    <row r="362" spans="3:16" ht="12.75">
      <c r="C362" s="395"/>
      <c r="D362" s="395"/>
      <c r="E362" s="395"/>
      <c r="F362" s="395"/>
      <c r="G362" s="395"/>
      <c r="H362" s="395"/>
      <c r="I362" s="395"/>
      <c r="J362" s="395"/>
      <c r="K362" s="395"/>
      <c r="L362" s="395"/>
      <c r="M362" s="395"/>
      <c r="N362" s="395"/>
      <c r="O362" s="395"/>
      <c r="P362" s="395"/>
    </row>
    <row r="363" spans="3:16" ht="12.75">
      <c r="C363" s="395"/>
      <c r="D363" s="395"/>
      <c r="E363" s="395"/>
      <c r="F363" s="395"/>
      <c r="G363" s="395"/>
      <c r="H363" s="395"/>
      <c r="I363" s="395"/>
      <c r="J363" s="395"/>
      <c r="K363" s="395"/>
      <c r="L363" s="395"/>
      <c r="M363" s="395"/>
      <c r="N363" s="395"/>
      <c r="O363" s="395"/>
      <c r="P363" s="395"/>
    </row>
    <row r="364" spans="3:16" ht="12.75">
      <c r="C364" s="460" t="s">
        <v>502</v>
      </c>
      <c r="D364" s="460"/>
      <c r="E364" s="460"/>
      <c r="F364" s="71"/>
      <c r="G364" s="71"/>
      <c r="H364" s="71"/>
      <c r="I364" s="71"/>
      <c r="J364" s="71"/>
      <c r="K364" s="71"/>
      <c r="L364" s="71"/>
      <c r="M364" s="71"/>
      <c r="N364" s="71"/>
      <c r="O364" s="71"/>
      <c r="P364" s="71"/>
    </row>
    <row r="365" spans="1:16" ht="12.75">
      <c r="A365" s="28">
        <v>16</v>
      </c>
      <c r="C365" s="395" t="s">
        <v>500</v>
      </c>
      <c r="D365" s="395"/>
      <c r="E365" s="395"/>
      <c r="F365" s="395"/>
      <c r="G365" s="395"/>
      <c r="H365" s="395"/>
      <c r="I365" s="395"/>
      <c r="J365" s="395"/>
      <c r="K365" s="395"/>
      <c r="L365" s="395"/>
      <c r="M365" s="395"/>
      <c r="N365" s="395"/>
      <c r="O365" s="395"/>
      <c r="P365" s="395"/>
    </row>
    <row r="366" spans="3:16" ht="12.75">
      <c r="C366" s="395"/>
      <c r="D366" s="395"/>
      <c r="E366" s="395"/>
      <c r="F366" s="395"/>
      <c r="G366" s="395"/>
      <c r="H366" s="395"/>
      <c r="I366" s="395"/>
      <c r="J366" s="395"/>
      <c r="K366" s="395"/>
      <c r="L366" s="395"/>
      <c r="M366" s="395"/>
      <c r="N366" s="395"/>
      <c r="O366" s="395"/>
      <c r="P366" s="395"/>
    </row>
    <row r="367" spans="3:16" ht="12.75">
      <c r="C367" s="395"/>
      <c r="D367" s="395"/>
      <c r="E367" s="395"/>
      <c r="F367" s="395"/>
      <c r="G367" s="395"/>
      <c r="H367" s="395"/>
      <c r="I367" s="395"/>
      <c r="J367" s="395"/>
      <c r="K367" s="395"/>
      <c r="L367" s="395"/>
      <c r="M367" s="395"/>
      <c r="N367" s="395"/>
      <c r="O367" s="395"/>
      <c r="P367" s="395"/>
    </row>
    <row r="368" spans="2:16" ht="12.75">
      <c r="B368" s="28">
        <v>16</v>
      </c>
      <c r="C368" s="509" t="s">
        <v>501</v>
      </c>
      <c r="D368" s="395"/>
      <c r="E368" s="395"/>
      <c r="F368" s="395"/>
      <c r="G368" s="395"/>
      <c r="H368" s="395"/>
      <c r="I368" s="395"/>
      <c r="J368" s="395"/>
      <c r="K368" s="395"/>
      <c r="L368" s="395"/>
      <c r="M368" s="395"/>
      <c r="N368" s="395"/>
      <c r="O368" s="395"/>
      <c r="P368" s="395"/>
    </row>
    <row r="369" spans="3:16" ht="12.75">
      <c r="C369" s="395"/>
      <c r="D369" s="395"/>
      <c r="E369" s="395"/>
      <c r="F369" s="395"/>
      <c r="G369" s="395"/>
      <c r="H369" s="395"/>
      <c r="I369" s="395"/>
      <c r="J369" s="395"/>
      <c r="K369" s="395"/>
      <c r="L369" s="395"/>
      <c r="M369" s="395"/>
      <c r="N369" s="395"/>
      <c r="O369" s="395"/>
      <c r="P369" s="395"/>
    </row>
    <row r="370" spans="3:16" ht="12.75">
      <c r="C370" s="395"/>
      <c r="D370" s="395"/>
      <c r="E370" s="395"/>
      <c r="F370" s="395"/>
      <c r="G370" s="395"/>
      <c r="H370" s="395"/>
      <c r="I370" s="395"/>
      <c r="J370" s="395"/>
      <c r="K370" s="395"/>
      <c r="L370" s="395"/>
      <c r="M370" s="395"/>
      <c r="N370" s="395"/>
      <c r="O370" s="395"/>
      <c r="P370" s="395"/>
    </row>
    <row r="371" spans="3:16" ht="12.75">
      <c r="C371" s="460" t="s">
        <v>553</v>
      </c>
      <c r="D371" s="460"/>
      <c r="E371" s="460"/>
      <c r="F371" s="71"/>
      <c r="G371" s="71"/>
      <c r="H371" s="71"/>
      <c r="I371" s="71"/>
      <c r="J371" s="71"/>
      <c r="K371" s="71"/>
      <c r="L371" s="71"/>
      <c r="M371" s="71"/>
      <c r="N371" s="71"/>
      <c r="O371" s="71"/>
      <c r="P371" s="71"/>
    </row>
    <row r="372" spans="1:16" ht="12.75">
      <c r="A372" s="28">
        <v>17</v>
      </c>
      <c r="C372" s="395" t="s">
        <v>555</v>
      </c>
      <c r="D372" s="395"/>
      <c r="E372" s="395"/>
      <c r="F372" s="395"/>
      <c r="G372" s="395"/>
      <c r="H372" s="395"/>
      <c r="I372" s="395"/>
      <c r="J372" s="395"/>
      <c r="K372" s="395"/>
      <c r="L372" s="395"/>
      <c r="M372" s="395"/>
      <c r="N372" s="395"/>
      <c r="O372" s="395"/>
      <c r="P372" s="395"/>
    </row>
    <row r="373" spans="3:16" ht="12.75">
      <c r="C373" s="395"/>
      <c r="D373" s="395"/>
      <c r="E373" s="395"/>
      <c r="F373" s="395"/>
      <c r="G373" s="395"/>
      <c r="H373" s="395"/>
      <c r="I373" s="395"/>
      <c r="J373" s="395"/>
      <c r="K373" s="395"/>
      <c r="L373" s="395"/>
      <c r="M373" s="395"/>
      <c r="N373" s="395"/>
      <c r="O373" s="395"/>
      <c r="P373" s="395"/>
    </row>
    <row r="374" spans="3:16" ht="12.75">
      <c r="C374" s="395"/>
      <c r="D374" s="395"/>
      <c r="E374" s="395"/>
      <c r="F374" s="395"/>
      <c r="G374" s="395"/>
      <c r="H374" s="395"/>
      <c r="I374" s="395"/>
      <c r="J374" s="395"/>
      <c r="K374" s="395"/>
      <c r="L374" s="395"/>
      <c r="M374" s="395"/>
      <c r="N374" s="395"/>
      <c r="O374" s="395"/>
      <c r="P374" s="395"/>
    </row>
    <row r="375" spans="2:16" ht="12.75">
      <c r="B375" s="28">
        <v>17</v>
      </c>
      <c r="C375" s="509" t="s">
        <v>556</v>
      </c>
      <c r="D375" s="395"/>
      <c r="E375" s="395"/>
      <c r="F375" s="395"/>
      <c r="G375" s="395"/>
      <c r="H375" s="395"/>
      <c r="I375" s="395"/>
      <c r="J375" s="395"/>
      <c r="K375" s="395"/>
      <c r="L375" s="395"/>
      <c r="M375" s="395"/>
      <c r="N375" s="395"/>
      <c r="O375" s="395"/>
      <c r="P375" s="395"/>
    </row>
    <row r="376" spans="3:16" ht="12.75">
      <c r="C376" s="395"/>
      <c r="D376" s="395"/>
      <c r="E376" s="395"/>
      <c r="F376" s="395"/>
      <c r="G376" s="395"/>
      <c r="H376" s="395"/>
      <c r="I376" s="395"/>
      <c r="J376" s="395"/>
      <c r="K376" s="395"/>
      <c r="L376" s="395"/>
      <c r="M376" s="395"/>
      <c r="N376" s="395"/>
      <c r="O376" s="395"/>
      <c r="P376" s="395"/>
    </row>
    <row r="377" spans="3:17" ht="12.75">
      <c r="C377" s="395"/>
      <c r="D377" s="395"/>
      <c r="E377" s="395"/>
      <c r="F377" s="395"/>
      <c r="G377" s="395"/>
      <c r="H377" s="395"/>
      <c r="I377" s="395"/>
      <c r="J377" s="395"/>
      <c r="K377" s="395"/>
      <c r="L377" s="395"/>
      <c r="M377" s="395"/>
      <c r="N377" s="395"/>
      <c r="O377" s="395"/>
      <c r="P377" s="395"/>
      <c r="Q377" s="91"/>
    </row>
    <row r="378" spans="3:17" ht="12.75">
      <c r="C378" s="460" t="s">
        <v>554</v>
      </c>
      <c r="D378" s="460"/>
      <c r="E378" s="460"/>
      <c r="F378" s="71"/>
      <c r="G378" s="71"/>
      <c r="H378" s="71"/>
      <c r="I378" s="71"/>
      <c r="J378" s="71"/>
      <c r="K378" s="71"/>
      <c r="L378" s="71"/>
      <c r="M378" s="71"/>
      <c r="N378" s="71"/>
      <c r="O378" s="71"/>
      <c r="P378" s="71"/>
      <c r="Q378" s="91"/>
    </row>
    <row r="379" spans="1:17" ht="12.75">
      <c r="A379" s="28">
        <v>18</v>
      </c>
      <c r="C379" s="395" t="s">
        <v>600</v>
      </c>
      <c r="D379" s="395"/>
      <c r="E379" s="395"/>
      <c r="F379" s="395"/>
      <c r="G379" s="395"/>
      <c r="H379" s="395"/>
      <c r="I379" s="395"/>
      <c r="J379" s="395"/>
      <c r="K379" s="395"/>
      <c r="L379" s="395"/>
      <c r="M379" s="395"/>
      <c r="N379" s="395"/>
      <c r="O379" s="395"/>
      <c r="P379" s="395"/>
      <c r="Q379" s="91"/>
    </row>
    <row r="380" spans="3:17" ht="12.75">
      <c r="C380" s="395"/>
      <c r="D380" s="395"/>
      <c r="E380" s="395"/>
      <c r="F380" s="395"/>
      <c r="G380" s="395"/>
      <c r="H380" s="395"/>
      <c r="I380" s="395"/>
      <c r="J380" s="395"/>
      <c r="K380" s="395"/>
      <c r="L380" s="395"/>
      <c r="M380" s="395"/>
      <c r="N380" s="395"/>
      <c r="O380" s="395"/>
      <c r="P380" s="395"/>
      <c r="Q380" s="91"/>
    </row>
    <row r="381" spans="3:17" ht="12.75">
      <c r="C381" s="395"/>
      <c r="D381" s="395"/>
      <c r="E381" s="395"/>
      <c r="F381" s="395"/>
      <c r="G381" s="395"/>
      <c r="H381" s="395"/>
      <c r="I381" s="395"/>
      <c r="J381" s="395"/>
      <c r="K381" s="395"/>
      <c r="L381" s="395"/>
      <c r="M381" s="395"/>
      <c r="N381" s="395"/>
      <c r="O381" s="395"/>
      <c r="P381" s="395"/>
      <c r="Q381" s="91"/>
    </row>
    <row r="382" spans="2:17" ht="12.75">
      <c r="B382" s="28">
        <v>18</v>
      </c>
      <c r="C382" s="509" t="s">
        <v>601</v>
      </c>
      <c r="D382" s="395"/>
      <c r="E382" s="395"/>
      <c r="F382" s="395"/>
      <c r="G382" s="395"/>
      <c r="H382" s="395"/>
      <c r="I382" s="395"/>
      <c r="J382" s="395"/>
      <c r="K382" s="395"/>
      <c r="L382" s="395"/>
      <c r="M382" s="395"/>
      <c r="N382" s="395"/>
      <c r="O382" s="395"/>
      <c r="P382" s="395"/>
      <c r="Q382" s="91"/>
    </row>
    <row r="383" spans="3:17" ht="12.75">
      <c r="C383" s="395"/>
      <c r="D383" s="395"/>
      <c r="E383" s="395"/>
      <c r="F383" s="395"/>
      <c r="G383" s="395"/>
      <c r="H383" s="395"/>
      <c r="I383" s="395"/>
      <c r="J383" s="395"/>
      <c r="K383" s="395"/>
      <c r="L383" s="395"/>
      <c r="M383" s="395"/>
      <c r="N383" s="395"/>
      <c r="O383" s="395"/>
      <c r="P383" s="395"/>
      <c r="Q383" s="91"/>
    </row>
    <row r="384" spans="3:17" ht="12.75">
      <c r="C384" s="395"/>
      <c r="D384" s="395"/>
      <c r="E384" s="395"/>
      <c r="F384" s="395"/>
      <c r="G384" s="395"/>
      <c r="H384" s="395"/>
      <c r="I384" s="395"/>
      <c r="J384" s="395"/>
      <c r="K384" s="395"/>
      <c r="L384" s="395"/>
      <c r="M384" s="395"/>
      <c r="N384" s="395"/>
      <c r="O384" s="395"/>
      <c r="P384" s="395"/>
      <c r="Q384" s="91"/>
    </row>
    <row r="385" spans="2:17" ht="12.75">
      <c r="B385" s="91"/>
      <c r="C385" s="91"/>
      <c r="D385" s="91"/>
      <c r="E385" s="91"/>
      <c r="F385" s="91"/>
      <c r="G385" s="91"/>
      <c r="H385" s="91"/>
      <c r="I385" s="91"/>
      <c r="J385" s="91"/>
      <c r="K385" s="91"/>
      <c r="L385" s="91"/>
      <c r="M385" s="91"/>
      <c r="N385" s="91"/>
      <c r="O385" s="91"/>
      <c r="P385" s="91"/>
      <c r="Q385" s="91"/>
    </row>
    <row r="386" spans="3:5" ht="12.75">
      <c r="C386" s="513" t="s">
        <v>478</v>
      </c>
      <c r="D386" s="513"/>
      <c r="E386" s="513"/>
    </row>
    <row r="387" spans="3:16" ht="12.75" customHeight="1">
      <c r="C387" s="398" t="s">
        <v>118</v>
      </c>
      <c r="D387" s="398"/>
      <c r="E387" s="398"/>
      <c r="F387" s="398"/>
      <c r="G387" s="398"/>
      <c r="H387" s="398"/>
      <c r="I387" s="398"/>
      <c r="J387" s="398"/>
      <c r="K387" s="398"/>
      <c r="L387" s="398"/>
      <c r="M387" s="398"/>
      <c r="N387" s="398"/>
      <c r="O387" s="398"/>
      <c r="P387" s="398"/>
    </row>
    <row r="388" spans="3:16" ht="12.75">
      <c r="C388" s="398"/>
      <c r="D388" s="398"/>
      <c r="E388" s="398"/>
      <c r="F388" s="398"/>
      <c r="G388" s="398"/>
      <c r="H388" s="398"/>
      <c r="I388" s="398"/>
      <c r="J388" s="398"/>
      <c r="K388" s="398"/>
      <c r="L388" s="398"/>
      <c r="M388" s="398"/>
      <c r="N388" s="398"/>
      <c r="O388" s="398"/>
      <c r="P388" s="398"/>
    </row>
    <row r="389" spans="3:5" ht="12.75">
      <c r="C389" s="460" t="s">
        <v>119</v>
      </c>
      <c r="D389" s="460"/>
      <c r="E389" s="460"/>
    </row>
    <row r="390" spans="3:16" ht="12.75">
      <c r="C390" s="398" t="s">
        <v>120</v>
      </c>
      <c r="D390" s="398"/>
      <c r="E390" s="398"/>
      <c r="F390" s="398"/>
      <c r="G390" s="398"/>
      <c r="H390" s="398"/>
      <c r="I390" s="398"/>
      <c r="J390" s="398"/>
      <c r="K390" s="398"/>
      <c r="L390" s="398"/>
      <c r="M390" s="398"/>
      <c r="N390" s="398"/>
      <c r="O390" s="398"/>
      <c r="P390" s="398"/>
    </row>
    <row r="391" spans="3:16" ht="12.75" customHeight="1">
      <c r="C391" s="398"/>
      <c r="D391" s="398"/>
      <c r="E391" s="398"/>
      <c r="F391" s="398"/>
      <c r="G391" s="398"/>
      <c r="H391" s="398"/>
      <c r="I391" s="398"/>
      <c r="J391" s="398"/>
      <c r="K391" s="398"/>
      <c r="L391" s="398"/>
      <c r="M391" s="398"/>
      <c r="N391" s="398"/>
      <c r="O391" s="398"/>
      <c r="P391" s="398"/>
    </row>
    <row r="392" spans="3:16" ht="12.75" customHeight="1">
      <c r="C392" s="500" t="s">
        <v>481</v>
      </c>
      <c r="D392" s="501"/>
      <c r="E392" s="501"/>
      <c r="F392" s="501"/>
      <c r="G392" s="501"/>
      <c r="H392" s="501"/>
      <c r="I392" s="501"/>
      <c r="J392" s="501"/>
      <c r="K392" s="501"/>
      <c r="L392" s="501"/>
      <c r="M392" s="501"/>
      <c r="N392" s="501"/>
      <c r="O392" s="501"/>
      <c r="P392" s="502"/>
    </row>
    <row r="393" spans="3:16" ht="13.5" customHeight="1">
      <c r="C393" s="503"/>
      <c r="D393" s="504"/>
      <c r="E393" s="504"/>
      <c r="F393" s="504"/>
      <c r="G393" s="504"/>
      <c r="H393" s="504"/>
      <c r="I393" s="504"/>
      <c r="J393" s="504"/>
      <c r="K393" s="504"/>
      <c r="L393" s="504"/>
      <c r="M393" s="504"/>
      <c r="N393" s="504"/>
      <c r="O393" s="504"/>
      <c r="P393" s="505"/>
    </row>
    <row r="394" spans="3:16" ht="16.5" customHeight="1">
      <c r="C394" s="497"/>
      <c r="D394" s="498"/>
      <c r="E394" s="498"/>
      <c r="F394" s="498"/>
      <c r="G394" s="498"/>
      <c r="H394" s="498"/>
      <c r="I394" s="498"/>
      <c r="J394" s="498"/>
      <c r="K394" s="498"/>
      <c r="L394" s="498"/>
      <c r="M394" s="498"/>
      <c r="N394" s="498"/>
      <c r="O394" s="498"/>
      <c r="P394" s="499"/>
    </row>
    <row r="395" spans="1:32" ht="12.75">
      <c r="A395" s="397">
        <v>2004</v>
      </c>
      <c r="B395" s="400" t="str">
        <f>R395</f>
        <v>20042005</v>
      </c>
      <c r="C395" s="398" t="s">
        <v>121</v>
      </c>
      <c r="D395" s="398"/>
      <c r="E395" s="398"/>
      <c r="F395" s="398"/>
      <c r="G395" s="398"/>
      <c r="H395" s="398"/>
      <c r="I395" s="398"/>
      <c r="J395" s="398"/>
      <c r="K395" s="398"/>
      <c r="L395" s="398"/>
      <c r="M395" s="398"/>
      <c r="N395" s="398"/>
      <c r="O395" s="398"/>
      <c r="P395" s="398"/>
      <c r="Q395" s="397">
        <v>2005</v>
      </c>
      <c r="R395" s="397" t="str">
        <f>CONCATENATE($A$395,Q395)</f>
        <v>20042005</v>
      </c>
      <c r="S395" s="398" t="s">
        <v>309</v>
      </c>
      <c r="T395" s="398"/>
      <c r="U395" s="398"/>
      <c r="V395" s="398"/>
      <c r="W395" s="398"/>
      <c r="X395" s="398"/>
      <c r="Y395" s="398"/>
      <c r="Z395" s="398"/>
      <c r="AA395" s="398"/>
      <c r="AB395" s="398"/>
      <c r="AC395" s="398"/>
      <c r="AD395" s="398"/>
      <c r="AE395" s="398"/>
      <c r="AF395" s="398"/>
    </row>
    <row r="396" spans="1:32" ht="12.75" customHeight="1">
      <c r="A396" s="397"/>
      <c r="B396" s="400"/>
      <c r="C396" s="398"/>
      <c r="D396" s="398"/>
      <c r="E396" s="398"/>
      <c r="F396" s="398"/>
      <c r="G396" s="398"/>
      <c r="H396" s="398"/>
      <c r="I396" s="398"/>
      <c r="J396" s="398"/>
      <c r="K396" s="398"/>
      <c r="L396" s="398"/>
      <c r="M396" s="398"/>
      <c r="N396" s="398"/>
      <c r="O396" s="398"/>
      <c r="P396" s="398"/>
      <c r="Q396" s="397"/>
      <c r="R396" s="397"/>
      <c r="S396" s="398"/>
      <c r="T396" s="398"/>
      <c r="U396" s="398"/>
      <c r="V396" s="398"/>
      <c r="W396" s="398"/>
      <c r="X396" s="398"/>
      <c r="Y396" s="398"/>
      <c r="Z396" s="398"/>
      <c r="AA396" s="398"/>
      <c r="AB396" s="398"/>
      <c r="AC396" s="398"/>
      <c r="AD396" s="398"/>
      <c r="AE396" s="398"/>
      <c r="AF396" s="398"/>
    </row>
    <row r="397" spans="1:32" ht="12.75">
      <c r="A397" s="397">
        <v>2004</v>
      </c>
      <c r="B397" s="400" t="str">
        <f>R397</f>
        <v>20042006</v>
      </c>
      <c r="C397" s="398" t="s">
        <v>122</v>
      </c>
      <c r="D397" s="398"/>
      <c r="E397" s="398"/>
      <c r="F397" s="398"/>
      <c r="G397" s="398"/>
      <c r="H397" s="398"/>
      <c r="I397" s="398"/>
      <c r="J397" s="398"/>
      <c r="K397" s="398"/>
      <c r="L397" s="398"/>
      <c r="M397" s="398"/>
      <c r="N397" s="398"/>
      <c r="O397" s="398"/>
      <c r="P397" s="398"/>
      <c r="Q397" s="397">
        <v>2006</v>
      </c>
      <c r="R397" s="397" t="str">
        <f>CONCATENATE($A$395,Q397)</f>
        <v>20042006</v>
      </c>
      <c r="S397" s="398" t="s">
        <v>310</v>
      </c>
      <c r="T397" s="398"/>
      <c r="U397" s="398"/>
      <c r="V397" s="398"/>
      <c r="W397" s="398"/>
      <c r="X397" s="398"/>
      <c r="Y397" s="398"/>
      <c r="Z397" s="398"/>
      <c r="AA397" s="398"/>
      <c r="AB397" s="398"/>
      <c r="AC397" s="398"/>
      <c r="AD397" s="398"/>
      <c r="AE397" s="398"/>
      <c r="AF397" s="398"/>
    </row>
    <row r="398" spans="1:32" ht="12.75" customHeight="1">
      <c r="A398" s="397"/>
      <c r="B398" s="400"/>
      <c r="C398" s="398"/>
      <c r="D398" s="398"/>
      <c r="E398" s="398"/>
      <c r="F398" s="398"/>
      <c r="G398" s="398"/>
      <c r="H398" s="398"/>
      <c r="I398" s="398"/>
      <c r="J398" s="398"/>
      <c r="K398" s="398"/>
      <c r="L398" s="398"/>
      <c r="M398" s="398"/>
      <c r="N398" s="398"/>
      <c r="O398" s="398"/>
      <c r="P398" s="398"/>
      <c r="Q398" s="397"/>
      <c r="R398" s="397"/>
      <c r="S398" s="398"/>
      <c r="T398" s="398"/>
      <c r="U398" s="398"/>
      <c r="V398" s="398"/>
      <c r="W398" s="398"/>
      <c r="X398" s="398"/>
      <c r="Y398" s="398"/>
      <c r="Z398" s="398"/>
      <c r="AA398" s="398"/>
      <c r="AB398" s="398"/>
      <c r="AC398" s="398"/>
      <c r="AD398" s="398"/>
      <c r="AE398" s="398"/>
      <c r="AF398" s="398"/>
    </row>
    <row r="399" spans="1:32" ht="12.75">
      <c r="A399" s="397">
        <v>2004</v>
      </c>
      <c r="B399" s="400" t="str">
        <f>R399</f>
        <v>20042007</v>
      </c>
      <c r="C399" s="398" t="s">
        <v>123</v>
      </c>
      <c r="D399" s="398"/>
      <c r="E399" s="398"/>
      <c r="F399" s="398"/>
      <c r="G399" s="398"/>
      <c r="H399" s="398"/>
      <c r="I399" s="398"/>
      <c r="J399" s="398"/>
      <c r="K399" s="398"/>
      <c r="L399" s="398"/>
      <c r="M399" s="398"/>
      <c r="N399" s="398"/>
      <c r="O399" s="398"/>
      <c r="P399" s="398"/>
      <c r="Q399" s="397">
        <v>2007</v>
      </c>
      <c r="R399" s="397" t="str">
        <f>CONCATENATE($A$395,Q399)</f>
        <v>20042007</v>
      </c>
      <c r="S399" s="398" t="s">
        <v>311</v>
      </c>
      <c r="T399" s="398"/>
      <c r="U399" s="398"/>
      <c r="V399" s="398"/>
      <c r="W399" s="398"/>
      <c r="X399" s="398"/>
      <c r="Y399" s="398"/>
      <c r="Z399" s="398"/>
      <c r="AA399" s="398"/>
      <c r="AB399" s="398"/>
      <c r="AC399" s="398"/>
      <c r="AD399" s="398"/>
      <c r="AE399" s="398"/>
      <c r="AF399" s="398"/>
    </row>
    <row r="400" spans="1:32" ht="12.75" customHeight="1">
      <c r="A400" s="397"/>
      <c r="B400" s="400"/>
      <c r="C400" s="398"/>
      <c r="D400" s="398"/>
      <c r="E400" s="398"/>
      <c r="F400" s="398"/>
      <c r="G400" s="398"/>
      <c r="H400" s="398"/>
      <c r="I400" s="398"/>
      <c r="J400" s="398"/>
      <c r="K400" s="398"/>
      <c r="L400" s="398"/>
      <c r="M400" s="398"/>
      <c r="N400" s="398"/>
      <c r="O400" s="398"/>
      <c r="P400" s="398"/>
      <c r="Q400" s="397"/>
      <c r="R400" s="397"/>
      <c r="S400" s="398"/>
      <c r="T400" s="398"/>
      <c r="U400" s="398"/>
      <c r="V400" s="398"/>
      <c r="W400" s="398"/>
      <c r="X400" s="398"/>
      <c r="Y400" s="398"/>
      <c r="Z400" s="398"/>
      <c r="AA400" s="398"/>
      <c r="AB400" s="398"/>
      <c r="AC400" s="398"/>
      <c r="AD400" s="398"/>
      <c r="AE400" s="398"/>
      <c r="AF400" s="398"/>
    </row>
    <row r="401" spans="1:32" ht="12.75">
      <c r="A401" s="397">
        <v>2004</v>
      </c>
      <c r="B401" s="400" t="str">
        <f>R401</f>
        <v>20042008</v>
      </c>
      <c r="C401" s="398" t="s">
        <v>124</v>
      </c>
      <c r="D401" s="398"/>
      <c r="E401" s="398"/>
      <c r="F401" s="398"/>
      <c r="G401" s="398"/>
      <c r="H401" s="398"/>
      <c r="I401" s="398"/>
      <c r="J401" s="398"/>
      <c r="K401" s="398"/>
      <c r="L401" s="398"/>
      <c r="M401" s="398"/>
      <c r="N401" s="398"/>
      <c r="O401" s="398"/>
      <c r="P401" s="398"/>
      <c r="Q401" s="397">
        <v>2008</v>
      </c>
      <c r="R401" s="397" t="str">
        <f>CONCATENATE($A$395,Q401)</f>
        <v>20042008</v>
      </c>
      <c r="S401" s="398" t="s">
        <v>312</v>
      </c>
      <c r="T401" s="398"/>
      <c r="U401" s="398"/>
      <c r="V401" s="398"/>
      <c r="W401" s="398"/>
      <c r="X401" s="398"/>
      <c r="Y401" s="398"/>
      <c r="Z401" s="398"/>
      <c r="AA401" s="398"/>
      <c r="AB401" s="398"/>
      <c r="AC401" s="398"/>
      <c r="AD401" s="398"/>
      <c r="AE401" s="398"/>
      <c r="AF401" s="398"/>
    </row>
    <row r="402" spans="1:32" ht="12.75" customHeight="1">
      <c r="A402" s="397"/>
      <c r="B402" s="400"/>
      <c r="C402" s="398"/>
      <c r="D402" s="398"/>
      <c r="E402" s="398"/>
      <c r="F402" s="398"/>
      <c r="G402" s="398"/>
      <c r="H402" s="398"/>
      <c r="I402" s="398"/>
      <c r="J402" s="398"/>
      <c r="K402" s="398"/>
      <c r="L402" s="398"/>
      <c r="M402" s="398"/>
      <c r="N402" s="398"/>
      <c r="O402" s="398"/>
      <c r="P402" s="398"/>
      <c r="Q402" s="397"/>
      <c r="R402" s="397"/>
      <c r="S402" s="398"/>
      <c r="T402" s="398"/>
      <c r="U402" s="398"/>
      <c r="V402" s="398"/>
      <c r="W402" s="398"/>
      <c r="X402" s="398"/>
      <c r="Y402" s="398"/>
      <c r="Z402" s="398"/>
      <c r="AA402" s="398"/>
      <c r="AB402" s="398"/>
      <c r="AC402" s="398"/>
      <c r="AD402" s="398"/>
      <c r="AE402" s="398"/>
      <c r="AF402" s="398"/>
    </row>
    <row r="403" spans="1:32" ht="12.75">
      <c r="A403" s="397">
        <v>2004</v>
      </c>
      <c r="B403" s="400" t="str">
        <f>R403</f>
        <v>20042009</v>
      </c>
      <c r="C403" s="398" t="s">
        <v>125</v>
      </c>
      <c r="D403" s="398"/>
      <c r="E403" s="398"/>
      <c r="F403" s="398"/>
      <c r="G403" s="398"/>
      <c r="H403" s="398"/>
      <c r="I403" s="398"/>
      <c r="J403" s="398"/>
      <c r="K403" s="398"/>
      <c r="L403" s="398"/>
      <c r="M403" s="398"/>
      <c r="N403" s="398"/>
      <c r="O403" s="398"/>
      <c r="P403" s="398"/>
      <c r="Q403" s="397">
        <v>2009</v>
      </c>
      <c r="R403" s="397" t="str">
        <f>CONCATENATE($A$395,Q403)</f>
        <v>20042009</v>
      </c>
      <c r="S403" s="398" t="s">
        <v>313</v>
      </c>
      <c r="T403" s="398"/>
      <c r="U403" s="398"/>
      <c r="V403" s="398"/>
      <c r="W403" s="398"/>
      <c r="X403" s="398"/>
      <c r="Y403" s="398"/>
      <c r="Z403" s="398"/>
      <c r="AA403" s="398"/>
      <c r="AB403" s="398"/>
      <c r="AC403" s="398"/>
      <c r="AD403" s="398"/>
      <c r="AE403" s="398"/>
      <c r="AF403" s="398"/>
    </row>
    <row r="404" spans="1:32" ht="12.75" customHeight="1">
      <c r="A404" s="397"/>
      <c r="B404" s="400"/>
      <c r="C404" s="398"/>
      <c r="D404" s="398"/>
      <c r="E404" s="398"/>
      <c r="F404" s="398"/>
      <c r="G404" s="398"/>
      <c r="H404" s="398"/>
      <c r="I404" s="398"/>
      <c r="J404" s="398"/>
      <c r="K404" s="398"/>
      <c r="L404" s="398"/>
      <c r="M404" s="398"/>
      <c r="N404" s="398"/>
      <c r="O404" s="398"/>
      <c r="P404" s="398"/>
      <c r="Q404" s="397"/>
      <c r="R404" s="397"/>
      <c r="S404" s="398"/>
      <c r="T404" s="398"/>
      <c r="U404" s="398"/>
      <c r="V404" s="398"/>
      <c r="W404" s="398"/>
      <c r="X404" s="398"/>
      <c r="Y404" s="398"/>
      <c r="Z404" s="398"/>
      <c r="AA404" s="398"/>
      <c r="AB404" s="398"/>
      <c r="AC404" s="398"/>
      <c r="AD404" s="398"/>
      <c r="AE404" s="398"/>
      <c r="AF404" s="398"/>
    </row>
    <row r="405" spans="1:32" ht="12.75">
      <c r="A405" s="397">
        <v>2004</v>
      </c>
      <c r="B405" s="400" t="str">
        <f>R405</f>
        <v>20042010</v>
      </c>
      <c r="C405" s="398" t="s">
        <v>126</v>
      </c>
      <c r="D405" s="398"/>
      <c r="E405" s="398"/>
      <c r="F405" s="398"/>
      <c r="G405" s="398"/>
      <c r="H405" s="398"/>
      <c r="I405" s="398"/>
      <c r="J405" s="398"/>
      <c r="K405" s="398"/>
      <c r="L405" s="398"/>
      <c r="M405" s="398"/>
      <c r="N405" s="398"/>
      <c r="O405" s="398"/>
      <c r="P405" s="398"/>
      <c r="Q405" s="397">
        <v>2010</v>
      </c>
      <c r="R405" s="397" t="str">
        <f>CONCATENATE($A$395,Q405)</f>
        <v>20042010</v>
      </c>
      <c r="S405" s="398" t="s">
        <v>314</v>
      </c>
      <c r="T405" s="398"/>
      <c r="U405" s="398"/>
      <c r="V405" s="398"/>
      <c r="W405" s="398"/>
      <c r="X405" s="398"/>
      <c r="Y405" s="398"/>
      <c r="Z405" s="398"/>
      <c r="AA405" s="398"/>
      <c r="AB405" s="398"/>
      <c r="AC405" s="398"/>
      <c r="AD405" s="398"/>
      <c r="AE405" s="398"/>
      <c r="AF405" s="398"/>
    </row>
    <row r="406" spans="1:32" ht="12.75" customHeight="1">
      <c r="A406" s="397"/>
      <c r="B406" s="400"/>
      <c r="C406" s="398"/>
      <c r="D406" s="398"/>
      <c r="E406" s="398"/>
      <c r="F406" s="398"/>
      <c r="G406" s="398"/>
      <c r="H406" s="398"/>
      <c r="I406" s="398"/>
      <c r="J406" s="398"/>
      <c r="K406" s="398"/>
      <c r="L406" s="398"/>
      <c r="M406" s="398"/>
      <c r="N406" s="398"/>
      <c r="O406" s="398"/>
      <c r="P406" s="398"/>
      <c r="Q406" s="397"/>
      <c r="R406" s="397"/>
      <c r="S406" s="398"/>
      <c r="T406" s="398"/>
      <c r="U406" s="398"/>
      <c r="V406" s="398"/>
      <c r="W406" s="398"/>
      <c r="X406" s="398"/>
      <c r="Y406" s="398"/>
      <c r="Z406" s="398"/>
      <c r="AA406" s="398"/>
      <c r="AB406" s="398"/>
      <c r="AC406" s="398"/>
      <c r="AD406" s="398"/>
      <c r="AE406" s="398"/>
      <c r="AF406" s="398"/>
    </row>
    <row r="407" spans="1:32" ht="12.75">
      <c r="A407" s="397">
        <v>2004</v>
      </c>
      <c r="B407" s="400" t="str">
        <f>R407</f>
        <v>20042011</v>
      </c>
      <c r="C407" s="398" t="s">
        <v>148</v>
      </c>
      <c r="D407" s="398"/>
      <c r="E407" s="398"/>
      <c r="F407" s="398"/>
      <c r="G407" s="398"/>
      <c r="H407" s="398"/>
      <c r="I407" s="398"/>
      <c r="J407" s="398"/>
      <c r="K407" s="398"/>
      <c r="L407" s="398"/>
      <c r="M407" s="398"/>
      <c r="N407" s="398"/>
      <c r="O407" s="398"/>
      <c r="P407" s="398"/>
      <c r="Q407" s="397">
        <v>2011</v>
      </c>
      <c r="R407" s="397" t="str">
        <f>CONCATENATE($A$395,Q407)</f>
        <v>20042011</v>
      </c>
      <c r="S407" s="398" t="s">
        <v>315</v>
      </c>
      <c r="T407" s="398"/>
      <c r="U407" s="398"/>
      <c r="V407" s="398"/>
      <c r="W407" s="398"/>
      <c r="X407" s="398"/>
      <c r="Y407" s="398"/>
      <c r="Z407" s="398"/>
      <c r="AA407" s="398"/>
      <c r="AB407" s="398"/>
      <c r="AC407" s="398"/>
      <c r="AD407" s="398"/>
      <c r="AE407" s="398"/>
      <c r="AF407" s="398"/>
    </row>
    <row r="408" spans="1:32" ht="12.75">
      <c r="A408" s="397"/>
      <c r="B408" s="400"/>
      <c r="C408" s="398"/>
      <c r="D408" s="398"/>
      <c r="E408" s="398"/>
      <c r="F408" s="398"/>
      <c r="G408" s="398"/>
      <c r="H408" s="398"/>
      <c r="I408" s="398"/>
      <c r="J408" s="398"/>
      <c r="K408" s="398"/>
      <c r="L408" s="398"/>
      <c r="M408" s="398"/>
      <c r="N408" s="398"/>
      <c r="O408" s="398"/>
      <c r="P408" s="398"/>
      <c r="Q408" s="397"/>
      <c r="R408" s="397"/>
      <c r="S408" s="398"/>
      <c r="T408" s="398"/>
      <c r="U408" s="398"/>
      <c r="V408" s="398"/>
      <c r="W408" s="398"/>
      <c r="X408" s="398"/>
      <c r="Y408" s="398"/>
      <c r="Z408" s="398"/>
      <c r="AA408" s="398"/>
      <c r="AB408" s="398"/>
      <c r="AC408" s="398"/>
      <c r="AD408" s="398"/>
      <c r="AE408" s="398"/>
      <c r="AF408" s="398"/>
    </row>
    <row r="409" spans="1:32" ht="12.75">
      <c r="A409" s="397">
        <v>2004</v>
      </c>
      <c r="B409" s="400" t="str">
        <f>R409</f>
        <v>20042012</v>
      </c>
      <c r="C409" s="398" t="s">
        <v>165</v>
      </c>
      <c r="D409" s="398"/>
      <c r="E409" s="398"/>
      <c r="F409" s="398"/>
      <c r="G409" s="398"/>
      <c r="H409" s="398"/>
      <c r="I409" s="398"/>
      <c r="J409" s="398"/>
      <c r="K409" s="398"/>
      <c r="L409" s="398"/>
      <c r="M409" s="398"/>
      <c r="N409" s="398"/>
      <c r="O409" s="398"/>
      <c r="P409" s="398"/>
      <c r="Q409" s="397">
        <v>2012</v>
      </c>
      <c r="R409" s="397" t="str">
        <f>CONCATENATE($A$395,Q409)</f>
        <v>20042012</v>
      </c>
      <c r="S409" s="398" t="s">
        <v>316</v>
      </c>
      <c r="T409" s="398"/>
      <c r="U409" s="398"/>
      <c r="V409" s="398"/>
      <c r="W409" s="398"/>
      <c r="X409" s="398"/>
      <c r="Y409" s="398"/>
      <c r="Z409" s="398"/>
      <c r="AA409" s="398"/>
      <c r="AB409" s="398"/>
      <c r="AC409" s="398"/>
      <c r="AD409" s="398"/>
      <c r="AE409" s="398"/>
      <c r="AF409" s="398"/>
    </row>
    <row r="410" spans="1:32" ht="12.75">
      <c r="A410" s="397"/>
      <c r="B410" s="400"/>
      <c r="C410" s="398"/>
      <c r="D410" s="398"/>
      <c r="E410" s="398"/>
      <c r="F410" s="398"/>
      <c r="G410" s="398"/>
      <c r="H410" s="398"/>
      <c r="I410" s="398"/>
      <c r="J410" s="398"/>
      <c r="K410" s="398"/>
      <c r="L410" s="398"/>
      <c r="M410" s="398"/>
      <c r="N410" s="398"/>
      <c r="O410" s="398"/>
      <c r="P410" s="398"/>
      <c r="Q410" s="397"/>
      <c r="R410" s="397"/>
      <c r="S410" s="398"/>
      <c r="T410" s="398"/>
      <c r="U410" s="398"/>
      <c r="V410" s="398"/>
      <c r="W410" s="398"/>
      <c r="X410" s="398"/>
      <c r="Y410" s="398"/>
      <c r="Z410" s="398"/>
      <c r="AA410" s="398"/>
      <c r="AB410" s="398"/>
      <c r="AC410" s="398"/>
      <c r="AD410" s="398"/>
      <c r="AE410" s="398"/>
      <c r="AF410" s="398"/>
    </row>
    <row r="411" spans="1:32" ht="12.75">
      <c r="A411" s="397">
        <v>2004</v>
      </c>
      <c r="B411" s="400" t="str">
        <f>R411</f>
        <v>20042013</v>
      </c>
      <c r="C411" s="398" t="s">
        <v>166</v>
      </c>
      <c r="D411" s="398"/>
      <c r="E411" s="398"/>
      <c r="F411" s="398"/>
      <c r="G411" s="398"/>
      <c r="H411" s="398"/>
      <c r="I411" s="398"/>
      <c r="J411" s="398"/>
      <c r="K411" s="398"/>
      <c r="L411" s="398"/>
      <c r="M411" s="398"/>
      <c r="N411" s="398"/>
      <c r="O411" s="398"/>
      <c r="P411" s="398"/>
      <c r="Q411" s="397">
        <v>2013</v>
      </c>
      <c r="R411" s="397" t="str">
        <f>CONCATENATE($A$395,Q411)</f>
        <v>20042013</v>
      </c>
      <c r="S411" s="398" t="s">
        <v>317</v>
      </c>
      <c r="T411" s="398"/>
      <c r="U411" s="398"/>
      <c r="V411" s="398"/>
      <c r="W411" s="398"/>
      <c r="X411" s="398"/>
      <c r="Y411" s="398"/>
      <c r="Z411" s="398"/>
      <c r="AA411" s="398"/>
      <c r="AB411" s="398"/>
      <c r="AC411" s="398"/>
      <c r="AD411" s="398"/>
      <c r="AE411" s="398"/>
      <c r="AF411" s="398"/>
    </row>
    <row r="412" spans="1:32" ht="12.75" customHeight="1">
      <c r="A412" s="397"/>
      <c r="B412" s="400"/>
      <c r="C412" s="398"/>
      <c r="D412" s="398"/>
      <c r="E412" s="398"/>
      <c r="F412" s="398"/>
      <c r="G412" s="398"/>
      <c r="H412" s="398"/>
      <c r="I412" s="398"/>
      <c r="J412" s="398"/>
      <c r="K412" s="398"/>
      <c r="L412" s="398"/>
      <c r="M412" s="398"/>
      <c r="N412" s="398"/>
      <c r="O412" s="398"/>
      <c r="P412" s="398"/>
      <c r="Q412" s="397"/>
      <c r="R412" s="397"/>
      <c r="S412" s="398"/>
      <c r="T412" s="398"/>
      <c r="U412" s="398"/>
      <c r="V412" s="398"/>
      <c r="W412" s="398"/>
      <c r="X412" s="398"/>
      <c r="Y412" s="398"/>
      <c r="Z412" s="398"/>
      <c r="AA412" s="398"/>
      <c r="AB412" s="398"/>
      <c r="AC412" s="398"/>
      <c r="AD412" s="398"/>
      <c r="AE412" s="398"/>
      <c r="AF412" s="398"/>
    </row>
    <row r="413" spans="1:32" ht="12.75">
      <c r="A413" s="397">
        <v>2004</v>
      </c>
      <c r="B413" s="400" t="str">
        <f>R413</f>
        <v>20042014</v>
      </c>
      <c r="C413" s="398" t="s">
        <v>167</v>
      </c>
      <c r="D413" s="398"/>
      <c r="E413" s="398"/>
      <c r="F413" s="398"/>
      <c r="G413" s="398"/>
      <c r="H413" s="398"/>
      <c r="I413" s="398"/>
      <c r="J413" s="398"/>
      <c r="K413" s="398"/>
      <c r="L413" s="398"/>
      <c r="M413" s="398"/>
      <c r="N413" s="398"/>
      <c r="O413" s="398"/>
      <c r="P413" s="398"/>
      <c r="Q413" s="397">
        <v>2014</v>
      </c>
      <c r="R413" s="397" t="str">
        <f>CONCATENATE($A$395,Q413)</f>
        <v>20042014</v>
      </c>
      <c r="S413" s="398" t="s">
        <v>318</v>
      </c>
      <c r="T413" s="398"/>
      <c r="U413" s="398"/>
      <c r="V413" s="398"/>
      <c r="W413" s="398"/>
      <c r="X413" s="398"/>
      <c r="Y413" s="398"/>
      <c r="Z413" s="398"/>
      <c r="AA413" s="398"/>
      <c r="AB413" s="398"/>
      <c r="AC413" s="398"/>
      <c r="AD413" s="398"/>
      <c r="AE413" s="398"/>
      <c r="AF413" s="398"/>
    </row>
    <row r="414" spans="1:32" ht="12.75" customHeight="1">
      <c r="A414" s="397"/>
      <c r="B414" s="400"/>
      <c r="C414" s="398"/>
      <c r="D414" s="398"/>
      <c r="E414" s="398"/>
      <c r="F414" s="398"/>
      <c r="G414" s="398"/>
      <c r="H414" s="398"/>
      <c r="I414" s="398"/>
      <c r="J414" s="398"/>
      <c r="K414" s="398"/>
      <c r="L414" s="398"/>
      <c r="M414" s="398"/>
      <c r="N414" s="398"/>
      <c r="O414" s="398"/>
      <c r="P414" s="398"/>
      <c r="Q414" s="397"/>
      <c r="R414" s="397"/>
      <c r="S414" s="398"/>
      <c r="T414" s="398"/>
      <c r="U414" s="398"/>
      <c r="V414" s="398"/>
      <c r="W414" s="398"/>
      <c r="X414" s="398"/>
      <c r="Y414" s="398"/>
      <c r="Z414" s="398"/>
      <c r="AA414" s="398"/>
      <c r="AB414" s="398"/>
      <c r="AC414" s="398"/>
      <c r="AD414" s="398"/>
      <c r="AE414" s="398"/>
      <c r="AF414" s="398"/>
    </row>
    <row r="415" spans="1:32" ht="12.75">
      <c r="A415" s="397">
        <v>2004</v>
      </c>
      <c r="B415" s="400" t="str">
        <f>R415</f>
        <v>20042015</v>
      </c>
      <c r="C415" s="398" t="s">
        <v>245</v>
      </c>
      <c r="D415" s="398"/>
      <c r="E415" s="398"/>
      <c r="F415" s="398"/>
      <c r="G415" s="398"/>
      <c r="H415" s="398"/>
      <c r="I415" s="398"/>
      <c r="J415" s="398"/>
      <c r="K415" s="398"/>
      <c r="L415" s="398"/>
      <c r="M415" s="398"/>
      <c r="N415" s="398"/>
      <c r="O415" s="398"/>
      <c r="P415" s="398"/>
      <c r="Q415" s="397">
        <v>2015</v>
      </c>
      <c r="R415" s="397" t="str">
        <f>CONCATENATE($A$395,Q415)</f>
        <v>20042015</v>
      </c>
      <c r="S415" s="398" t="s">
        <v>319</v>
      </c>
      <c r="T415" s="398"/>
      <c r="U415" s="398"/>
      <c r="V415" s="398"/>
      <c r="W415" s="398"/>
      <c r="X415" s="398"/>
      <c r="Y415" s="398"/>
      <c r="Z415" s="398"/>
      <c r="AA415" s="398"/>
      <c r="AB415" s="398"/>
      <c r="AC415" s="398"/>
      <c r="AD415" s="398"/>
      <c r="AE415" s="398"/>
      <c r="AF415" s="398"/>
    </row>
    <row r="416" spans="1:32" ht="12.75" customHeight="1">
      <c r="A416" s="397"/>
      <c r="B416" s="400"/>
      <c r="C416" s="398"/>
      <c r="D416" s="398"/>
      <c r="E416" s="398"/>
      <c r="F416" s="398"/>
      <c r="G416" s="398"/>
      <c r="H416" s="398"/>
      <c r="I416" s="398"/>
      <c r="J416" s="398"/>
      <c r="K416" s="398"/>
      <c r="L416" s="398"/>
      <c r="M416" s="398"/>
      <c r="N416" s="398"/>
      <c r="O416" s="398"/>
      <c r="P416" s="398"/>
      <c r="Q416" s="397"/>
      <c r="R416" s="397"/>
      <c r="S416" s="398"/>
      <c r="T416" s="398"/>
      <c r="U416" s="398"/>
      <c r="V416" s="398"/>
      <c r="W416" s="398"/>
      <c r="X416" s="398"/>
      <c r="Y416" s="398"/>
      <c r="Z416" s="398"/>
      <c r="AA416" s="398"/>
      <c r="AB416" s="398"/>
      <c r="AC416" s="398"/>
      <c r="AD416" s="398"/>
      <c r="AE416" s="398"/>
      <c r="AF416" s="398"/>
    </row>
    <row r="417" spans="1:32" ht="12.75">
      <c r="A417" s="397">
        <v>2004</v>
      </c>
      <c r="B417" s="400" t="str">
        <f>R417</f>
        <v>20042016</v>
      </c>
      <c r="C417" s="398" t="s">
        <v>271</v>
      </c>
      <c r="D417" s="398"/>
      <c r="E417" s="398"/>
      <c r="F417" s="398"/>
      <c r="G417" s="398"/>
      <c r="H417" s="398"/>
      <c r="I417" s="398"/>
      <c r="J417" s="398"/>
      <c r="K417" s="398"/>
      <c r="L417" s="398"/>
      <c r="M417" s="398"/>
      <c r="N417" s="398"/>
      <c r="O417" s="398"/>
      <c r="P417" s="398"/>
      <c r="Q417" s="397">
        <v>2016</v>
      </c>
      <c r="R417" s="397" t="str">
        <f>CONCATENATE($A$395,Q417)</f>
        <v>20042016</v>
      </c>
      <c r="S417" s="398" t="s">
        <v>378</v>
      </c>
      <c r="T417" s="398"/>
      <c r="U417" s="398"/>
      <c r="V417" s="398"/>
      <c r="W417" s="398"/>
      <c r="X417" s="398"/>
      <c r="Y417" s="398"/>
      <c r="Z417" s="398"/>
      <c r="AA417" s="398"/>
      <c r="AB417" s="398"/>
      <c r="AC417" s="398"/>
      <c r="AD417" s="398"/>
      <c r="AE417" s="398"/>
      <c r="AF417" s="398"/>
    </row>
    <row r="418" spans="1:32" ht="12.75" customHeight="1">
      <c r="A418" s="397"/>
      <c r="B418" s="400"/>
      <c r="C418" s="398"/>
      <c r="D418" s="398"/>
      <c r="E418" s="398"/>
      <c r="F418" s="398"/>
      <c r="G418" s="398"/>
      <c r="H418" s="398"/>
      <c r="I418" s="398"/>
      <c r="J418" s="398"/>
      <c r="K418" s="398"/>
      <c r="L418" s="398"/>
      <c r="M418" s="398"/>
      <c r="N418" s="398"/>
      <c r="O418" s="398"/>
      <c r="P418" s="398"/>
      <c r="Q418" s="397"/>
      <c r="R418" s="397"/>
      <c r="S418" s="398"/>
      <c r="T418" s="398"/>
      <c r="U418" s="398"/>
      <c r="V418" s="398"/>
      <c r="W418" s="398"/>
      <c r="X418" s="398"/>
      <c r="Y418" s="398"/>
      <c r="Z418" s="398"/>
      <c r="AA418" s="398"/>
      <c r="AB418" s="398"/>
      <c r="AC418" s="398"/>
      <c r="AD418" s="398"/>
      <c r="AE418" s="398"/>
      <c r="AF418" s="398"/>
    </row>
    <row r="419" spans="1:32" ht="12.75" customHeight="1">
      <c r="A419" s="397">
        <v>2004</v>
      </c>
      <c r="B419" s="400" t="str">
        <f>R419</f>
        <v>20042017</v>
      </c>
      <c r="C419" s="398" t="s">
        <v>409</v>
      </c>
      <c r="D419" s="398"/>
      <c r="E419" s="398"/>
      <c r="F419" s="398"/>
      <c r="G419" s="398"/>
      <c r="H419" s="398"/>
      <c r="I419" s="398"/>
      <c r="J419" s="398"/>
      <c r="K419" s="398"/>
      <c r="L419" s="398"/>
      <c r="M419" s="398"/>
      <c r="N419" s="398"/>
      <c r="O419" s="398"/>
      <c r="P419" s="398"/>
      <c r="Q419" s="397">
        <v>2017</v>
      </c>
      <c r="R419" s="397" t="str">
        <f>CONCATENATE($A$395,Q419)</f>
        <v>20042017</v>
      </c>
      <c r="S419" s="398" t="s">
        <v>410</v>
      </c>
      <c r="T419" s="398"/>
      <c r="U419" s="398"/>
      <c r="V419" s="398"/>
      <c r="W419" s="398"/>
      <c r="X419" s="398"/>
      <c r="Y419" s="398"/>
      <c r="Z419" s="398"/>
      <c r="AA419" s="398"/>
      <c r="AB419" s="398"/>
      <c r="AC419" s="398"/>
      <c r="AD419" s="398"/>
      <c r="AE419" s="398"/>
      <c r="AF419" s="398"/>
    </row>
    <row r="420" spans="1:32" ht="12.75" customHeight="1">
      <c r="A420" s="397"/>
      <c r="B420" s="400"/>
      <c r="C420" s="398"/>
      <c r="D420" s="398"/>
      <c r="E420" s="398"/>
      <c r="F420" s="398"/>
      <c r="G420" s="398"/>
      <c r="H420" s="398"/>
      <c r="I420" s="398"/>
      <c r="J420" s="398"/>
      <c r="K420" s="398"/>
      <c r="L420" s="398"/>
      <c r="M420" s="398"/>
      <c r="N420" s="398"/>
      <c r="O420" s="398"/>
      <c r="P420" s="398"/>
      <c r="Q420" s="397"/>
      <c r="R420" s="397"/>
      <c r="S420" s="398"/>
      <c r="T420" s="398"/>
      <c r="U420" s="398"/>
      <c r="V420" s="398"/>
      <c r="W420" s="398"/>
      <c r="X420" s="398"/>
      <c r="Y420" s="398"/>
      <c r="Z420" s="398"/>
      <c r="AA420" s="398"/>
      <c r="AB420" s="398"/>
      <c r="AC420" s="398"/>
      <c r="AD420" s="398"/>
      <c r="AE420" s="398"/>
      <c r="AF420" s="398"/>
    </row>
    <row r="421" spans="1:32" ht="12.75" customHeight="1">
      <c r="A421" s="397">
        <v>2004</v>
      </c>
      <c r="B421" s="400" t="str">
        <f>R421</f>
        <v>20042018</v>
      </c>
      <c r="C421" s="398" t="s">
        <v>504</v>
      </c>
      <c r="D421" s="398"/>
      <c r="E421" s="398"/>
      <c r="F421" s="398"/>
      <c r="G421" s="398"/>
      <c r="H421" s="398"/>
      <c r="I421" s="398"/>
      <c r="J421" s="398"/>
      <c r="K421" s="398"/>
      <c r="L421" s="398"/>
      <c r="M421" s="398"/>
      <c r="N421" s="398"/>
      <c r="O421" s="398"/>
      <c r="P421" s="398"/>
      <c r="Q421" s="397">
        <v>2018</v>
      </c>
      <c r="R421" s="397" t="str">
        <f>CONCATENATE($A$395,Q421)</f>
        <v>20042018</v>
      </c>
      <c r="S421" s="395" t="s">
        <v>454</v>
      </c>
      <c r="T421" s="395"/>
      <c r="U421" s="395"/>
      <c r="V421" s="395"/>
      <c r="W421" s="395"/>
      <c r="X421" s="395"/>
      <c r="Y421" s="395"/>
      <c r="Z421" s="395"/>
      <c r="AA421" s="395"/>
      <c r="AB421" s="395"/>
      <c r="AC421" s="395"/>
      <c r="AD421" s="395"/>
      <c r="AE421" s="395"/>
      <c r="AF421" s="395"/>
    </row>
    <row r="422" spans="1:32" ht="12.75" customHeight="1">
      <c r="A422" s="397"/>
      <c r="B422" s="400"/>
      <c r="C422" s="398"/>
      <c r="D422" s="398"/>
      <c r="E422" s="398"/>
      <c r="F422" s="398"/>
      <c r="G422" s="398"/>
      <c r="H422" s="398"/>
      <c r="I422" s="398"/>
      <c r="J422" s="398"/>
      <c r="K422" s="398"/>
      <c r="L422" s="398"/>
      <c r="M422" s="398"/>
      <c r="N422" s="398"/>
      <c r="O422" s="398"/>
      <c r="P422" s="398"/>
      <c r="Q422" s="397"/>
      <c r="R422" s="397"/>
      <c r="S422" s="395"/>
      <c r="T422" s="395"/>
      <c r="U422" s="395"/>
      <c r="V422" s="395"/>
      <c r="W422" s="395"/>
      <c r="X422" s="395"/>
      <c r="Y422" s="395"/>
      <c r="Z422" s="395"/>
      <c r="AA422" s="395"/>
      <c r="AB422" s="395"/>
      <c r="AC422" s="395"/>
      <c r="AD422" s="395"/>
      <c r="AE422" s="395"/>
      <c r="AF422" s="395"/>
    </row>
    <row r="423" spans="1:32" ht="12.75" customHeight="1">
      <c r="A423" s="397">
        <v>2004</v>
      </c>
      <c r="B423" s="400" t="str">
        <f>R423</f>
        <v>20042019</v>
      </c>
      <c r="C423" s="398" t="s">
        <v>533</v>
      </c>
      <c r="D423" s="398"/>
      <c r="E423" s="398"/>
      <c r="F423" s="398"/>
      <c r="G423" s="398"/>
      <c r="H423" s="398"/>
      <c r="I423" s="398"/>
      <c r="J423" s="398"/>
      <c r="K423" s="398"/>
      <c r="L423" s="398"/>
      <c r="M423" s="398"/>
      <c r="N423" s="398"/>
      <c r="O423" s="398"/>
      <c r="P423" s="398"/>
      <c r="Q423" s="397">
        <v>2019</v>
      </c>
      <c r="R423" s="397" t="str">
        <f>CONCATENATE($A$395,Q423)</f>
        <v>20042019</v>
      </c>
      <c r="S423" s="395" t="s">
        <v>534</v>
      </c>
      <c r="T423" s="395"/>
      <c r="U423" s="395"/>
      <c r="V423" s="395"/>
      <c r="W423" s="395"/>
      <c r="X423" s="395"/>
      <c r="Y423" s="395"/>
      <c r="Z423" s="395"/>
      <c r="AA423" s="395"/>
      <c r="AB423" s="395"/>
      <c r="AC423" s="395"/>
      <c r="AD423" s="395"/>
      <c r="AE423" s="395"/>
      <c r="AF423" s="395"/>
    </row>
    <row r="424" spans="1:32" ht="12.75" customHeight="1">
      <c r="A424" s="397"/>
      <c r="B424" s="400"/>
      <c r="C424" s="398"/>
      <c r="D424" s="398"/>
      <c r="E424" s="398"/>
      <c r="F424" s="398"/>
      <c r="G424" s="398"/>
      <c r="H424" s="398"/>
      <c r="I424" s="398"/>
      <c r="J424" s="398"/>
      <c r="K424" s="398"/>
      <c r="L424" s="398"/>
      <c r="M424" s="398"/>
      <c r="N424" s="398"/>
      <c r="O424" s="398"/>
      <c r="P424" s="398"/>
      <c r="Q424" s="397"/>
      <c r="R424" s="397"/>
      <c r="S424" s="395"/>
      <c r="T424" s="395"/>
      <c r="U424" s="395"/>
      <c r="V424" s="395"/>
      <c r="W424" s="395"/>
      <c r="X424" s="395"/>
      <c r="Y424" s="395"/>
      <c r="Z424" s="395"/>
      <c r="AA424" s="395"/>
      <c r="AB424" s="395"/>
      <c r="AC424" s="395"/>
      <c r="AD424" s="395"/>
      <c r="AE424" s="395"/>
      <c r="AF424" s="395"/>
    </row>
    <row r="425" spans="1:32" ht="12.75" customHeight="1">
      <c r="A425" s="397">
        <v>2004</v>
      </c>
      <c r="B425" s="400" t="str">
        <f>R425</f>
        <v>20042020</v>
      </c>
      <c r="C425" s="398" t="s">
        <v>557</v>
      </c>
      <c r="D425" s="398"/>
      <c r="E425" s="398"/>
      <c r="F425" s="398"/>
      <c r="G425" s="398"/>
      <c r="H425" s="398"/>
      <c r="I425" s="398"/>
      <c r="J425" s="398"/>
      <c r="K425" s="398"/>
      <c r="L425" s="398"/>
      <c r="M425" s="398"/>
      <c r="N425" s="398"/>
      <c r="O425" s="398"/>
      <c r="P425" s="398"/>
      <c r="Q425" s="397">
        <v>2020</v>
      </c>
      <c r="R425" s="397" t="str">
        <f>CONCATENATE($A$395,Q425)</f>
        <v>20042020</v>
      </c>
      <c r="S425" s="395" t="s">
        <v>534</v>
      </c>
      <c r="T425" s="395"/>
      <c r="U425" s="395"/>
      <c r="V425" s="395"/>
      <c r="W425" s="395"/>
      <c r="X425" s="395"/>
      <c r="Y425" s="395"/>
      <c r="Z425" s="395"/>
      <c r="AA425" s="395"/>
      <c r="AB425" s="395"/>
      <c r="AC425" s="395"/>
      <c r="AD425" s="395"/>
      <c r="AE425" s="395"/>
      <c r="AF425" s="395"/>
    </row>
    <row r="426" spans="1:32" ht="12.75" customHeight="1">
      <c r="A426" s="397"/>
      <c r="B426" s="400"/>
      <c r="C426" s="398"/>
      <c r="D426" s="398"/>
      <c r="E426" s="398"/>
      <c r="F426" s="398"/>
      <c r="G426" s="398"/>
      <c r="H426" s="398"/>
      <c r="I426" s="398"/>
      <c r="J426" s="398"/>
      <c r="K426" s="398"/>
      <c r="L426" s="398"/>
      <c r="M426" s="398"/>
      <c r="N426" s="398"/>
      <c r="O426" s="398"/>
      <c r="P426" s="398"/>
      <c r="Q426" s="397"/>
      <c r="R426" s="397"/>
      <c r="S426" s="395"/>
      <c r="T426" s="395"/>
      <c r="U426" s="395"/>
      <c r="V426" s="395"/>
      <c r="W426" s="395"/>
      <c r="X426" s="395"/>
      <c r="Y426" s="395"/>
      <c r="Z426" s="395"/>
      <c r="AA426" s="395"/>
      <c r="AB426" s="395"/>
      <c r="AC426" s="395"/>
      <c r="AD426" s="395"/>
      <c r="AE426" s="395"/>
      <c r="AF426" s="395"/>
    </row>
    <row r="427" spans="1:32" ht="12.75" customHeight="1">
      <c r="A427" s="397">
        <v>2004</v>
      </c>
      <c r="B427" s="400" t="str">
        <f>R427</f>
        <v>20042021</v>
      </c>
      <c r="C427" s="398" t="s">
        <v>558</v>
      </c>
      <c r="D427" s="398"/>
      <c r="E427" s="398"/>
      <c r="F427" s="398"/>
      <c r="G427" s="398"/>
      <c r="H427" s="398"/>
      <c r="I427" s="398"/>
      <c r="J427" s="398"/>
      <c r="K427" s="398"/>
      <c r="L427" s="398"/>
      <c r="M427" s="398"/>
      <c r="N427" s="398"/>
      <c r="O427" s="398"/>
      <c r="P427" s="398"/>
      <c r="Q427" s="397">
        <v>2021</v>
      </c>
      <c r="R427" s="397" t="str">
        <f>CONCATENATE($A$395,Q427)</f>
        <v>20042021</v>
      </c>
      <c r="S427" s="395" t="s">
        <v>602</v>
      </c>
      <c r="T427" s="395"/>
      <c r="U427" s="395"/>
      <c r="V427" s="395"/>
      <c r="W427" s="395"/>
      <c r="X427" s="395"/>
      <c r="Y427" s="395"/>
      <c r="Z427" s="395"/>
      <c r="AA427" s="395"/>
      <c r="AB427" s="395"/>
      <c r="AC427" s="395"/>
      <c r="AD427" s="395"/>
      <c r="AE427" s="395"/>
      <c r="AF427" s="395"/>
    </row>
    <row r="428" spans="1:32" ht="12.75" customHeight="1">
      <c r="A428" s="397"/>
      <c r="B428" s="400"/>
      <c r="C428" s="398"/>
      <c r="D428" s="398"/>
      <c r="E428" s="398"/>
      <c r="F428" s="398"/>
      <c r="G428" s="398"/>
      <c r="H428" s="398"/>
      <c r="I428" s="398"/>
      <c r="J428" s="398"/>
      <c r="K428" s="398"/>
      <c r="L428" s="398"/>
      <c r="M428" s="398"/>
      <c r="N428" s="398"/>
      <c r="O428" s="398"/>
      <c r="P428" s="398"/>
      <c r="Q428" s="397"/>
      <c r="R428" s="397"/>
      <c r="S428" s="395"/>
      <c r="T428" s="395"/>
      <c r="U428" s="395"/>
      <c r="V428" s="395"/>
      <c r="W428" s="395"/>
      <c r="X428" s="395"/>
      <c r="Y428" s="395"/>
      <c r="Z428" s="395"/>
      <c r="AA428" s="395"/>
      <c r="AB428" s="395"/>
      <c r="AC428" s="395"/>
      <c r="AD428" s="395"/>
      <c r="AE428" s="395"/>
      <c r="AF428" s="395"/>
    </row>
    <row r="429" spans="1:32" ht="12.75" customHeight="1">
      <c r="A429" s="226"/>
      <c r="B429" s="227"/>
      <c r="C429" s="184"/>
      <c r="D429" s="184"/>
      <c r="E429" s="184"/>
      <c r="F429" s="184"/>
      <c r="G429" s="184"/>
      <c r="H429" s="184"/>
      <c r="I429" s="184"/>
      <c r="J429" s="184"/>
      <c r="K429" s="184"/>
      <c r="L429" s="184"/>
      <c r="M429" s="184"/>
      <c r="N429" s="184"/>
      <c r="O429" s="184"/>
      <c r="P429" s="184"/>
      <c r="Q429" s="226"/>
      <c r="R429" s="226"/>
      <c r="S429" s="228"/>
      <c r="T429" s="228"/>
      <c r="U429" s="228"/>
      <c r="V429" s="228"/>
      <c r="W429" s="228"/>
      <c r="X429" s="228"/>
      <c r="Y429" s="228"/>
      <c r="Z429" s="228"/>
      <c r="AA429" s="228"/>
      <c r="AB429" s="228"/>
      <c r="AC429" s="228"/>
      <c r="AD429" s="228"/>
      <c r="AE429" s="228"/>
      <c r="AF429" s="228"/>
    </row>
    <row r="430" spans="1:32" ht="12.75" customHeight="1">
      <c r="A430" s="226"/>
      <c r="B430" s="227"/>
      <c r="C430" s="184"/>
      <c r="D430" s="184"/>
      <c r="E430" s="184"/>
      <c r="F430" s="184"/>
      <c r="G430" s="184"/>
      <c r="H430" s="184"/>
      <c r="I430" s="184"/>
      <c r="J430" s="184"/>
      <c r="K430" s="184"/>
      <c r="L430" s="184"/>
      <c r="M430" s="184"/>
      <c r="N430" s="184"/>
      <c r="O430" s="184"/>
      <c r="P430" s="184"/>
      <c r="Q430" s="226"/>
      <c r="R430" s="226"/>
      <c r="S430" s="228"/>
      <c r="T430" s="228"/>
      <c r="U430" s="228"/>
      <c r="V430" s="228"/>
      <c r="W430" s="228"/>
      <c r="X430" s="228"/>
      <c r="Y430" s="228"/>
      <c r="Z430" s="228"/>
      <c r="AA430" s="228"/>
      <c r="AB430" s="228"/>
      <c r="AC430" s="228"/>
      <c r="AD430" s="228"/>
      <c r="AE430" s="228"/>
      <c r="AF430" s="228"/>
    </row>
    <row r="431" spans="1:32" ht="12.75">
      <c r="A431" s="449">
        <v>2005</v>
      </c>
      <c r="B431" s="450" t="str">
        <f>R431</f>
        <v>20052006</v>
      </c>
      <c r="C431" s="448" t="s">
        <v>127</v>
      </c>
      <c r="D431" s="448"/>
      <c r="E431" s="448"/>
      <c r="F431" s="448"/>
      <c r="G431" s="448"/>
      <c r="H431" s="448"/>
      <c r="I431" s="448"/>
      <c r="J431" s="448"/>
      <c r="K431" s="448"/>
      <c r="L431" s="448"/>
      <c r="M431" s="448"/>
      <c r="N431" s="448"/>
      <c r="O431" s="448"/>
      <c r="P431" s="448"/>
      <c r="Q431" s="449">
        <v>2006</v>
      </c>
      <c r="R431" s="449" t="str">
        <f>CONCATENATE($A$431,Q431)</f>
        <v>20052006</v>
      </c>
      <c r="S431" s="448" t="s">
        <v>320</v>
      </c>
      <c r="T431" s="448"/>
      <c r="U431" s="448"/>
      <c r="V431" s="448"/>
      <c r="W431" s="448"/>
      <c r="X431" s="448"/>
      <c r="Y431" s="448"/>
      <c r="Z431" s="448"/>
      <c r="AA431" s="448"/>
      <c r="AB431" s="448"/>
      <c r="AC431" s="448"/>
      <c r="AD431" s="448"/>
      <c r="AE431" s="448"/>
      <c r="AF431" s="448"/>
    </row>
    <row r="432" spans="1:32" ht="12.75" customHeight="1">
      <c r="A432" s="449"/>
      <c r="B432" s="450"/>
      <c r="C432" s="448"/>
      <c r="D432" s="448"/>
      <c r="E432" s="448"/>
      <c r="F432" s="448"/>
      <c r="G432" s="448"/>
      <c r="H432" s="448"/>
      <c r="I432" s="448"/>
      <c r="J432" s="448"/>
      <c r="K432" s="448"/>
      <c r="L432" s="448"/>
      <c r="M432" s="448"/>
      <c r="N432" s="448"/>
      <c r="O432" s="448"/>
      <c r="P432" s="448"/>
      <c r="Q432" s="449"/>
      <c r="R432" s="449"/>
      <c r="S432" s="448"/>
      <c r="T432" s="448"/>
      <c r="U432" s="448"/>
      <c r="V432" s="448"/>
      <c r="W432" s="448"/>
      <c r="X432" s="448"/>
      <c r="Y432" s="448"/>
      <c r="Z432" s="448"/>
      <c r="AA432" s="448"/>
      <c r="AB432" s="448"/>
      <c r="AC432" s="448"/>
      <c r="AD432" s="448"/>
      <c r="AE432" s="448"/>
      <c r="AF432" s="448"/>
    </row>
    <row r="433" spans="1:32" ht="12.75">
      <c r="A433" s="449">
        <v>2005</v>
      </c>
      <c r="B433" s="450" t="str">
        <f>R433</f>
        <v>20052007</v>
      </c>
      <c r="C433" s="448" t="s">
        <v>128</v>
      </c>
      <c r="D433" s="448"/>
      <c r="E433" s="448"/>
      <c r="F433" s="448"/>
      <c r="G433" s="448"/>
      <c r="H433" s="448"/>
      <c r="I433" s="448"/>
      <c r="J433" s="448"/>
      <c r="K433" s="448"/>
      <c r="L433" s="448"/>
      <c r="M433" s="448"/>
      <c r="N433" s="448"/>
      <c r="O433" s="448"/>
      <c r="P433" s="448"/>
      <c r="Q433" s="449">
        <v>2007</v>
      </c>
      <c r="R433" s="449" t="str">
        <f>CONCATENATE($A$431,Q433)</f>
        <v>20052007</v>
      </c>
      <c r="S433" s="448" t="s">
        <v>321</v>
      </c>
      <c r="T433" s="448"/>
      <c r="U433" s="448"/>
      <c r="V433" s="448"/>
      <c r="W433" s="448"/>
      <c r="X433" s="448"/>
      <c r="Y433" s="448"/>
      <c r="Z433" s="448"/>
      <c r="AA433" s="448"/>
      <c r="AB433" s="448"/>
      <c r="AC433" s="448"/>
      <c r="AD433" s="448"/>
      <c r="AE433" s="448"/>
      <c r="AF433" s="448"/>
    </row>
    <row r="434" spans="1:32" ht="12.75" customHeight="1">
      <c r="A434" s="449"/>
      <c r="B434" s="450"/>
      <c r="C434" s="448"/>
      <c r="D434" s="448"/>
      <c r="E434" s="448"/>
      <c r="F434" s="448"/>
      <c r="G434" s="448"/>
      <c r="H434" s="448"/>
      <c r="I434" s="448"/>
      <c r="J434" s="448"/>
      <c r="K434" s="448"/>
      <c r="L434" s="448"/>
      <c r="M434" s="448"/>
      <c r="N434" s="448"/>
      <c r="O434" s="448"/>
      <c r="P434" s="448"/>
      <c r="Q434" s="449"/>
      <c r="R434" s="449"/>
      <c r="S434" s="448"/>
      <c r="T434" s="448"/>
      <c r="U434" s="448"/>
      <c r="V434" s="448"/>
      <c r="W434" s="448"/>
      <c r="X434" s="448"/>
      <c r="Y434" s="448"/>
      <c r="Z434" s="448"/>
      <c r="AA434" s="448"/>
      <c r="AB434" s="448"/>
      <c r="AC434" s="448"/>
      <c r="AD434" s="448"/>
      <c r="AE434" s="448"/>
      <c r="AF434" s="448"/>
    </row>
    <row r="435" spans="1:32" ht="12.75">
      <c r="A435" s="449">
        <v>2005</v>
      </c>
      <c r="B435" s="450" t="str">
        <f>R435</f>
        <v>20052008</v>
      </c>
      <c r="C435" s="448" t="s">
        <v>129</v>
      </c>
      <c r="D435" s="448"/>
      <c r="E435" s="448"/>
      <c r="F435" s="448"/>
      <c r="G435" s="448"/>
      <c r="H435" s="448"/>
      <c r="I435" s="448"/>
      <c r="J435" s="448"/>
      <c r="K435" s="448"/>
      <c r="L435" s="448"/>
      <c r="M435" s="448"/>
      <c r="N435" s="448"/>
      <c r="O435" s="448"/>
      <c r="P435" s="448"/>
      <c r="Q435" s="449">
        <v>2008</v>
      </c>
      <c r="R435" s="449" t="str">
        <f>CONCATENATE($A$431,Q435)</f>
        <v>20052008</v>
      </c>
      <c r="S435" s="448" t="s">
        <v>322</v>
      </c>
      <c r="T435" s="448"/>
      <c r="U435" s="448"/>
      <c r="V435" s="448"/>
      <c r="W435" s="448"/>
      <c r="X435" s="448"/>
      <c r="Y435" s="448"/>
      <c r="Z435" s="448"/>
      <c r="AA435" s="448"/>
      <c r="AB435" s="448"/>
      <c r="AC435" s="448"/>
      <c r="AD435" s="448"/>
      <c r="AE435" s="448"/>
      <c r="AF435" s="448"/>
    </row>
    <row r="436" spans="1:32" ht="12.75" customHeight="1">
      <c r="A436" s="449"/>
      <c r="B436" s="450"/>
      <c r="C436" s="448"/>
      <c r="D436" s="448"/>
      <c r="E436" s="448"/>
      <c r="F436" s="448"/>
      <c r="G436" s="448"/>
      <c r="H436" s="448"/>
      <c r="I436" s="448"/>
      <c r="J436" s="448"/>
      <c r="K436" s="448"/>
      <c r="L436" s="448"/>
      <c r="M436" s="448"/>
      <c r="N436" s="448"/>
      <c r="O436" s="448"/>
      <c r="P436" s="448"/>
      <c r="Q436" s="449"/>
      <c r="R436" s="449"/>
      <c r="S436" s="448"/>
      <c r="T436" s="448"/>
      <c r="U436" s="448"/>
      <c r="V436" s="448"/>
      <c r="W436" s="448"/>
      <c r="X436" s="448"/>
      <c r="Y436" s="448"/>
      <c r="Z436" s="448"/>
      <c r="AA436" s="448"/>
      <c r="AB436" s="448"/>
      <c r="AC436" s="448"/>
      <c r="AD436" s="448"/>
      <c r="AE436" s="448"/>
      <c r="AF436" s="448"/>
    </row>
    <row r="437" spans="1:32" ht="12.75">
      <c r="A437" s="449">
        <v>2005</v>
      </c>
      <c r="B437" s="450" t="str">
        <f>R437</f>
        <v>20052009</v>
      </c>
      <c r="C437" s="448" t="s">
        <v>130</v>
      </c>
      <c r="D437" s="448"/>
      <c r="E437" s="448"/>
      <c r="F437" s="448"/>
      <c r="G437" s="448"/>
      <c r="H437" s="448"/>
      <c r="I437" s="448"/>
      <c r="J437" s="448"/>
      <c r="K437" s="448"/>
      <c r="L437" s="448"/>
      <c r="M437" s="448"/>
      <c r="N437" s="448"/>
      <c r="O437" s="448"/>
      <c r="P437" s="448"/>
      <c r="Q437" s="449">
        <v>2009</v>
      </c>
      <c r="R437" s="449" t="str">
        <f>CONCATENATE($A$431,Q437)</f>
        <v>20052009</v>
      </c>
      <c r="S437" s="448" t="s">
        <v>323</v>
      </c>
      <c r="T437" s="448"/>
      <c r="U437" s="448"/>
      <c r="V437" s="448"/>
      <c r="W437" s="448"/>
      <c r="X437" s="448"/>
      <c r="Y437" s="448"/>
      <c r="Z437" s="448"/>
      <c r="AA437" s="448"/>
      <c r="AB437" s="448"/>
      <c r="AC437" s="448"/>
      <c r="AD437" s="448"/>
      <c r="AE437" s="448"/>
      <c r="AF437" s="448"/>
    </row>
    <row r="438" spans="1:32" ht="12.75" customHeight="1">
      <c r="A438" s="449"/>
      <c r="B438" s="450"/>
      <c r="C438" s="448"/>
      <c r="D438" s="448"/>
      <c r="E438" s="448"/>
      <c r="F438" s="448"/>
      <c r="G438" s="448"/>
      <c r="H438" s="448"/>
      <c r="I438" s="448"/>
      <c r="J438" s="448"/>
      <c r="K438" s="448"/>
      <c r="L438" s="448"/>
      <c r="M438" s="448"/>
      <c r="N438" s="448"/>
      <c r="O438" s="448"/>
      <c r="P438" s="448"/>
      <c r="Q438" s="449"/>
      <c r="R438" s="449"/>
      <c r="S438" s="448"/>
      <c r="T438" s="448"/>
      <c r="U438" s="448"/>
      <c r="V438" s="448"/>
      <c r="W438" s="448"/>
      <c r="X438" s="448"/>
      <c r="Y438" s="448"/>
      <c r="Z438" s="448"/>
      <c r="AA438" s="448"/>
      <c r="AB438" s="448"/>
      <c r="AC438" s="448"/>
      <c r="AD438" s="448"/>
      <c r="AE438" s="448"/>
      <c r="AF438" s="448"/>
    </row>
    <row r="439" spans="1:32" ht="12.75">
      <c r="A439" s="449">
        <v>2005</v>
      </c>
      <c r="B439" s="450" t="str">
        <f>R439</f>
        <v>20052010</v>
      </c>
      <c r="C439" s="448" t="s">
        <v>131</v>
      </c>
      <c r="D439" s="448"/>
      <c r="E439" s="448"/>
      <c r="F439" s="448"/>
      <c r="G439" s="448"/>
      <c r="H439" s="448"/>
      <c r="I439" s="448"/>
      <c r="J439" s="448"/>
      <c r="K439" s="448"/>
      <c r="L439" s="448"/>
      <c r="M439" s="448"/>
      <c r="N439" s="448"/>
      <c r="O439" s="448"/>
      <c r="P439" s="448"/>
      <c r="Q439" s="449">
        <v>2010</v>
      </c>
      <c r="R439" s="449" t="str">
        <f>CONCATENATE($A$431,Q439)</f>
        <v>20052010</v>
      </c>
      <c r="S439" s="448" t="s">
        <v>324</v>
      </c>
      <c r="T439" s="448"/>
      <c r="U439" s="448"/>
      <c r="V439" s="448"/>
      <c r="W439" s="448"/>
      <c r="X439" s="448"/>
      <c r="Y439" s="448"/>
      <c r="Z439" s="448"/>
      <c r="AA439" s="448"/>
      <c r="AB439" s="448"/>
      <c r="AC439" s="448"/>
      <c r="AD439" s="448"/>
      <c r="AE439" s="448"/>
      <c r="AF439" s="448"/>
    </row>
    <row r="440" spans="1:32" ht="12.75" customHeight="1">
      <c r="A440" s="449"/>
      <c r="B440" s="450"/>
      <c r="C440" s="448"/>
      <c r="D440" s="448"/>
      <c r="E440" s="448"/>
      <c r="F440" s="448"/>
      <c r="G440" s="448"/>
      <c r="H440" s="448"/>
      <c r="I440" s="448"/>
      <c r="J440" s="448"/>
      <c r="K440" s="448"/>
      <c r="L440" s="448"/>
      <c r="M440" s="448"/>
      <c r="N440" s="448"/>
      <c r="O440" s="448"/>
      <c r="P440" s="448"/>
      <c r="Q440" s="449"/>
      <c r="R440" s="449"/>
      <c r="S440" s="448"/>
      <c r="T440" s="448"/>
      <c r="U440" s="448"/>
      <c r="V440" s="448"/>
      <c r="W440" s="448"/>
      <c r="X440" s="448"/>
      <c r="Y440" s="448"/>
      <c r="Z440" s="448"/>
      <c r="AA440" s="448"/>
      <c r="AB440" s="448"/>
      <c r="AC440" s="448"/>
      <c r="AD440" s="448"/>
      <c r="AE440" s="448"/>
      <c r="AF440" s="448"/>
    </row>
    <row r="441" spans="1:32" ht="12.75">
      <c r="A441" s="449">
        <v>2005</v>
      </c>
      <c r="B441" s="450" t="str">
        <f>R441</f>
        <v>20052011</v>
      </c>
      <c r="C441" s="448" t="s">
        <v>149</v>
      </c>
      <c r="D441" s="448"/>
      <c r="E441" s="448"/>
      <c r="F441" s="448"/>
      <c r="G441" s="448"/>
      <c r="H441" s="448"/>
      <c r="I441" s="448"/>
      <c r="J441" s="448"/>
      <c r="K441" s="448"/>
      <c r="L441" s="448"/>
      <c r="M441" s="448"/>
      <c r="N441" s="448"/>
      <c r="O441" s="448"/>
      <c r="P441" s="448"/>
      <c r="Q441" s="449">
        <v>2011</v>
      </c>
      <c r="R441" s="449" t="str">
        <f>CONCATENATE($A$431,Q441)</f>
        <v>20052011</v>
      </c>
      <c r="S441" s="448" t="s">
        <v>325</v>
      </c>
      <c r="T441" s="448"/>
      <c r="U441" s="448"/>
      <c r="V441" s="448"/>
      <c r="W441" s="448"/>
      <c r="X441" s="448"/>
      <c r="Y441" s="448"/>
      <c r="Z441" s="448"/>
      <c r="AA441" s="448"/>
      <c r="AB441" s="448"/>
      <c r="AC441" s="448"/>
      <c r="AD441" s="448"/>
      <c r="AE441" s="448"/>
      <c r="AF441" s="448"/>
    </row>
    <row r="442" spans="1:32" ht="12.75">
      <c r="A442" s="449"/>
      <c r="B442" s="450"/>
      <c r="C442" s="448"/>
      <c r="D442" s="448"/>
      <c r="E442" s="448"/>
      <c r="F442" s="448"/>
      <c r="G442" s="448"/>
      <c r="H442" s="448"/>
      <c r="I442" s="448"/>
      <c r="J442" s="448"/>
      <c r="K442" s="448"/>
      <c r="L442" s="448"/>
      <c r="M442" s="448"/>
      <c r="N442" s="448"/>
      <c r="O442" s="448"/>
      <c r="P442" s="448"/>
      <c r="Q442" s="449"/>
      <c r="R442" s="449"/>
      <c r="S442" s="448"/>
      <c r="T442" s="448"/>
      <c r="U442" s="448"/>
      <c r="V442" s="448"/>
      <c r="W442" s="448"/>
      <c r="X442" s="448"/>
      <c r="Y442" s="448"/>
      <c r="Z442" s="448"/>
      <c r="AA442" s="448"/>
      <c r="AB442" s="448"/>
      <c r="AC442" s="448"/>
      <c r="AD442" s="448"/>
      <c r="AE442" s="448"/>
      <c r="AF442" s="448"/>
    </row>
    <row r="443" spans="1:32" ht="12.75">
      <c r="A443" s="449">
        <v>2005</v>
      </c>
      <c r="B443" s="450" t="str">
        <f>R443</f>
        <v>20052012</v>
      </c>
      <c r="C443" s="448" t="s">
        <v>150</v>
      </c>
      <c r="D443" s="448"/>
      <c r="E443" s="448"/>
      <c r="F443" s="448"/>
      <c r="G443" s="448"/>
      <c r="H443" s="448"/>
      <c r="I443" s="448"/>
      <c r="J443" s="448"/>
      <c r="K443" s="448"/>
      <c r="L443" s="448"/>
      <c r="M443" s="448"/>
      <c r="N443" s="448"/>
      <c r="O443" s="448"/>
      <c r="P443" s="448"/>
      <c r="Q443" s="449">
        <v>2012</v>
      </c>
      <c r="R443" s="449" t="str">
        <f>CONCATENATE($A$431,Q443)</f>
        <v>20052012</v>
      </c>
      <c r="S443" s="448" t="s">
        <v>326</v>
      </c>
      <c r="T443" s="448"/>
      <c r="U443" s="448"/>
      <c r="V443" s="448"/>
      <c r="W443" s="448"/>
      <c r="X443" s="448"/>
      <c r="Y443" s="448"/>
      <c r="Z443" s="448"/>
      <c r="AA443" s="448"/>
      <c r="AB443" s="448"/>
      <c r="AC443" s="448"/>
      <c r="AD443" s="448"/>
      <c r="AE443" s="448"/>
      <c r="AF443" s="448"/>
    </row>
    <row r="444" spans="1:32" ht="12.75">
      <c r="A444" s="449"/>
      <c r="B444" s="450"/>
      <c r="C444" s="448"/>
      <c r="D444" s="448"/>
      <c r="E444" s="448"/>
      <c r="F444" s="448"/>
      <c r="G444" s="448"/>
      <c r="H444" s="448"/>
      <c r="I444" s="448"/>
      <c r="J444" s="448"/>
      <c r="K444" s="448"/>
      <c r="L444" s="448"/>
      <c r="M444" s="448"/>
      <c r="N444" s="448"/>
      <c r="O444" s="448"/>
      <c r="P444" s="448"/>
      <c r="Q444" s="449"/>
      <c r="R444" s="449"/>
      <c r="S444" s="448"/>
      <c r="T444" s="448"/>
      <c r="U444" s="448"/>
      <c r="V444" s="448"/>
      <c r="W444" s="448"/>
      <c r="X444" s="448"/>
      <c r="Y444" s="448"/>
      <c r="Z444" s="448"/>
      <c r="AA444" s="448"/>
      <c r="AB444" s="448"/>
      <c r="AC444" s="448"/>
      <c r="AD444" s="448"/>
      <c r="AE444" s="448"/>
      <c r="AF444" s="448"/>
    </row>
    <row r="445" spans="1:32" ht="12.75">
      <c r="A445" s="449">
        <v>2005</v>
      </c>
      <c r="B445" s="450" t="str">
        <f>R445</f>
        <v>20052013</v>
      </c>
      <c r="C445" s="448" t="s">
        <v>168</v>
      </c>
      <c r="D445" s="448"/>
      <c r="E445" s="448"/>
      <c r="F445" s="448"/>
      <c r="G445" s="448"/>
      <c r="H445" s="448"/>
      <c r="I445" s="448"/>
      <c r="J445" s="448"/>
      <c r="K445" s="448"/>
      <c r="L445" s="448"/>
      <c r="M445" s="448"/>
      <c r="N445" s="448"/>
      <c r="O445" s="448"/>
      <c r="P445" s="448"/>
      <c r="Q445" s="449">
        <v>2013</v>
      </c>
      <c r="R445" s="449" t="str">
        <f>CONCATENATE($A$431,Q445)</f>
        <v>20052013</v>
      </c>
      <c r="S445" s="448" t="s">
        <v>327</v>
      </c>
      <c r="T445" s="448"/>
      <c r="U445" s="448"/>
      <c r="V445" s="448"/>
      <c r="W445" s="448"/>
      <c r="X445" s="448"/>
      <c r="Y445" s="448"/>
      <c r="Z445" s="448"/>
      <c r="AA445" s="448"/>
      <c r="AB445" s="448"/>
      <c r="AC445" s="448"/>
      <c r="AD445" s="448"/>
      <c r="AE445" s="448"/>
      <c r="AF445" s="448"/>
    </row>
    <row r="446" spans="1:32" ht="12.75" customHeight="1">
      <c r="A446" s="449"/>
      <c r="B446" s="450"/>
      <c r="C446" s="448"/>
      <c r="D446" s="448"/>
      <c r="E446" s="448"/>
      <c r="F446" s="448"/>
      <c r="G446" s="448"/>
      <c r="H446" s="448"/>
      <c r="I446" s="448"/>
      <c r="J446" s="448"/>
      <c r="K446" s="448"/>
      <c r="L446" s="448"/>
      <c r="M446" s="448"/>
      <c r="N446" s="448"/>
      <c r="O446" s="448"/>
      <c r="P446" s="448"/>
      <c r="Q446" s="449"/>
      <c r="R446" s="449"/>
      <c r="S446" s="448"/>
      <c r="T446" s="448"/>
      <c r="U446" s="448"/>
      <c r="V446" s="448"/>
      <c r="W446" s="448"/>
      <c r="X446" s="448"/>
      <c r="Y446" s="448"/>
      <c r="Z446" s="448"/>
      <c r="AA446" s="448"/>
      <c r="AB446" s="448"/>
      <c r="AC446" s="448"/>
      <c r="AD446" s="448"/>
      <c r="AE446" s="448"/>
      <c r="AF446" s="448"/>
    </row>
    <row r="447" spans="1:32" ht="12.75">
      <c r="A447" s="449">
        <v>2005</v>
      </c>
      <c r="B447" s="450" t="str">
        <f>R447</f>
        <v>20052014</v>
      </c>
      <c r="C447" s="448" t="s">
        <v>169</v>
      </c>
      <c r="D447" s="448"/>
      <c r="E447" s="448"/>
      <c r="F447" s="448"/>
      <c r="G447" s="448"/>
      <c r="H447" s="448"/>
      <c r="I447" s="448"/>
      <c r="J447" s="448"/>
      <c r="K447" s="448"/>
      <c r="L447" s="448"/>
      <c r="M447" s="448"/>
      <c r="N447" s="448"/>
      <c r="O447" s="448"/>
      <c r="P447" s="448"/>
      <c r="Q447" s="449">
        <v>2014</v>
      </c>
      <c r="R447" s="449" t="str">
        <f>CONCATENATE($A$431,Q447)</f>
        <v>20052014</v>
      </c>
      <c r="S447" s="448" t="s">
        <v>328</v>
      </c>
      <c r="T447" s="448"/>
      <c r="U447" s="448"/>
      <c r="V447" s="448"/>
      <c r="W447" s="448"/>
      <c r="X447" s="448"/>
      <c r="Y447" s="448"/>
      <c r="Z447" s="448"/>
      <c r="AA447" s="448"/>
      <c r="AB447" s="448"/>
      <c r="AC447" s="448"/>
      <c r="AD447" s="448"/>
      <c r="AE447" s="448"/>
      <c r="AF447" s="448"/>
    </row>
    <row r="448" spans="1:32" ht="12.75" customHeight="1">
      <c r="A448" s="449"/>
      <c r="B448" s="450"/>
      <c r="C448" s="448"/>
      <c r="D448" s="448"/>
      <c r="E448" s="448"/>
      <c r="F448" s="448"/>
      <c r="G448" s="448"/>
      <c r="H448" s="448"/>
      <c r="I448" s="448"/>
      <c r="J448" s="448"/>
      <c r="K448" s="448"/>
      <c r="L448" s="448"/>
      <c r="M448" s="448"/>
      <c r="N448" s="448"/>
      <c r="O448" s="448"/>
      <c r="P448" s="448"/>
      <c r="Q448" s="449"/>
      <c r="R448" s="449"/>
      <c r="S448" s="448"/>
      <c r="T448" s="448"/>
      <c r="U448" s="448"/>
      <c r="V448" s="448"/>
      <c r="W448" s="448"/>
      <c r="X448" s="448"/>
      <c r="Y448" s="448"/>
      <c r="Z448" s="448"/>
      <c r="AA448" s="448"/>
      <c r="AB448" s="448"/>
      <c r="AC448" s="448"/>
      <c r="AD448" s="448"/>
      <c r="AE448" s="448"/>
      <c r="AF448" s="448"/>
    </row>
    <row r="449" spans="1:32" ht="12.75">
      <c r="A449" s="449">
        <v>2005</v>
      </c>
      <c r="B449" s="450" t="str">
        <f>R449</f>
        <v>20052015</v>
      </c>
      <c r="C449" s="448" t="s">
        <v>246</v>
      </c>
      <c r="D449" s="448"/>
      <c r="E449" s="448"/>
      <c r="F449" s="448"/>
      <c r="G449" s="448"/>
      <c r="H449" s="448"/>
      <c r="I449" s="448"/>
      <c r="J449" s="448"/>
      <c r="K449" s="448"/>
      <c r="L449" s="448"/>
      <c r="M449" s="448"/>
      <c r="N449" s="448"/>
      <c r="O449" s="448"/>
      <c r="P449" s="448"/>
      <c r="Q449" s="449">
        <v>2015</v>
      </c>
      <c r="R449" s="449" t="str">
        <f>CONCATENATE($A$431,Q449)</f>
        <v>20052015</v>
      </c>
      <c r="S449" s="448" t="s">
        <v>329</v>
      </c>
      <c r="T449" s="448"/>
      <c r="U449" s="448"/>
      <c r="V449" s="448"/>
      <c r="W449" s="448"/>
      <c r="X449" s="448"/>
      <c r="Y449" s="448"/>
      <c r="Z449" s="448"/>
      <c r="AA449" s="448"/>
      <c r="AB449" s="448"/>
      <c r="AC449" s="448"/>
      <c r="AD449" s="448"/>
      <c r="AE449" s="448"/>
      <c r="AF449" s="448"/>
    </row>
    <row r="450" spans="1:32" ht="12.75" customHeight="1">
      <c r="A450" s="449"/>
      <c r="B450" s="450"/>
      <c r="C450" s="448"/>
      <c r="D450" s="448"/>
      <c r="E450" s="448"/>
      <c r="F450" s="448"/>
      <c r="G450" s="448"/>
      <c r="H450" s="448"/>
      <c r="I450" s="448"/>
      <c r="J450" s="448"/>
      <c r="K450" s="448"/>
      <c r="L450" s="448"/>
      <c r="M450" s="448"/>
      <c r="N450" s="448"/>
      <c r="O450" s="448"/>
      <c r="P450" s="448"/>
      <c r="Q450" s="449"/>
      <c r="R450" s="449"/>
      <c r="S450" s="448"/>
      <c r="T450" s="448"/>
      <c r="U450" s="448"/>
      <c r="V450" s="448"/>
      <c r="W450" s="448"/>
      <c r="X450" s="448"/>
      <c r="Y450" s="448"/>
      <c r="Z450" s="448"/>
      <c r="AA450" s="448"/>
      <c r="AB450" s="448"/>
      <c r="AC450" s="448"/>
      <c r="AD450" s="448"/>
      <c r="AE450" s="448"/>
      <c r="AF450" s="448"/>
    </row>
    <row r="451" spans="1:32" ht="12.75">
      <c r="A451" s="449">
        <v>2005</v>
      </c>
      <c r="B451" s="450" t="str">
        <f>R451</f>
        <v>20052016</v>
      </c>
      <c r="C451" s="448" t="s">
        <v>272</v>
      </c>
      <c r="D451" s="448"/>
      <c r="E451" s="448"/>
      <c r="F451" s="448"/>
      <c r="G451" s="448"/>
      <c r="H451" s="448"/>
      <c r="I451" s="448"/>
      <c r="J451" s="448"/>
      <c r="K451" s="448"/>
      <c r="L451" s="448"/>
      <c r="M451" s="448"/>
      <c r="N451" s="448"/>
      <c r="O451" s="448"/>
      <c r="P451" s="448"/>
      <c r="Q451" s="449">
        <v>2016</v>
      </c>
      <c r="R451" s="449" t="str">
        <f>CONCATENATE($A$431,Q451)</f>
        <v>20052016</v>
      </c>
      <c r="S451" s="448" t="s">
        <v>377</v>
      </c>
      <c r="T451" s="448"/>
      <c r="U451" s="448"/>
      <c r="V451" s="448"/>
      <c r="W451" s="448"/>
      <c r="X451" s="448"/>
      <c r="Y451" s="448"/>
      <c r="Z451" s="448"/>
      <c r="AA451" s="448"/>
      <c r="AB451" s="448"/>
      <c r="AC451" s="448"/>
      <c r="AD451" s="448"/>
      <c r="AE451" s="448"/>
      <c r="AF451" s="448"/>
    </row>
    <row r="452" spans="1:32" ht="12.75" customHeight="1">
      <c r="A452" s="449"/>
      <c r="B452" s="450"/>
      <c r="C452" s="448"/>
      <c r="D452" s="448"/>
      <c r="E452" s="448"/>
      <c r="F452" s="448"/>
      <c r="G452" s="448"/>
      <c r="H452" s="448"/>
      <c r="I452" s="448"/>
      <c r="J452" s="448"/>
      <c r="K452" s="448"/>
      <c r="L452" s="448"/>
      <c r="M452" s="448"/>
      <c r="N452" s="448"/>
      <c r="O452" s="448"/>
      <c r="P452" s="448"/>
      <c r="Q452" s="449"/>
      <c r="R452" s="449"/>
      <c r="S452" s="448"/>
      <c r="T452" s="448"/>
      <c r="U452" s="448"/>
      <c r="V452" s="448"/>
      <c r="W452" s="448"/>
      <c r="X452" s="448"/>
      <c r="Y452" s="448"/>
      <c r="Z452" s="448"/>
      <c r="AA452" s="448"/>
      <c r="AB452" s="448"/>
      <c r="AC452" s="448"/>
      <c r="AD452" s="448"/>
      <c r="AE452" s="448"/>
      <c r="AF452" s="448"/>
    </row>
    <row r="453" spans="1:32" ht="12.75" customHeight="1">
      <c r="A453" s="449">
        <v>2005</v>
      </c>
      <c r="B453" s="450" t="str">
        <f>R453</f>
        <v>20052017</v>
      </c>
      <c r="C453" s="448" t="s">
        <v>423</v>
      </c>
      <c r="D453" s="448"/>
      <c r="E453" s="448"/>
      <c r="F453" s="448"/>
      <c r="G453" s="448"/>
      <c r="H453" s="448"/>
      <c r="I453" s="448"/>
      <c r="J453" s="448"/>
      <c r="K453" s="448"/>
      <c r="L453" s="448"/>
      <c r="M453" s="448"/>
      <c r="N453" s="448"/>
      <c r="O453" s="448"/>
      <c r="P453" s="448"/>
      <c r="Q453" s="449">
        <v>2017</v>
      </c>
      <c r="R453" s="449" t="str">
        <f>CONCATENATE($A$431,Q453)</f>
        <v>20052017</v>
      </c>
      <c r="S453" s="448" t="s">
        <v>411</v>
      </c>
      <c r="T453" s="448"/>
      <c r="U453" s="448"/>
      <c r="V453" s="448"/>
      <c r="W453" s="448"/>
      <c r="X453" s="448"/>
      <c r="Y453" s="448"/>
      <c r="Z453" s="448"/>
      <c r="AA453" s="448"/>
      <c r="AB453" s="448"/>
      <c r="AC453" s="448"/>
      <c r="AD453" s="448"/>
      <c r="AE453" s="448"/>
      <c r="AF453" s="448"/>
    </row>
    <row r="454" spans="1:32" ht="12.75" customHeight="1">
      <c r="A454" s="449"/>
      <c r="B454" s="450"/>
      <c r="C454" s="448"/>
      <c r="D454" s="448"/>
      <c r="E454" s="448"/>
      <c r="F454" s="448"/>
      <c r="G454" s="448"/>
      <c r="H454" s="448"/>
      <c r="I454" s="448"/>
      <c r="J454" s="448"/>
      <c r="K454" s="448"/>
      <c r="L454" s="448"/>
      <c r="M454" s="448"/>
      <c r="N454" s="448"/>
      <c r="O454" s="448"/>
      <c r="P454" s="448"/>
      <c r="Q454" s="449"/>
      <c r="R454" s="449"/>
      <c r="S454" s="448"/>
      <c r="T454" s="448"/>
      <c r="U454" s="448"/>
      <c r="V454" s="448"/>
      <c r="W454" s="448"/>
      <c r="X454" s="448"/>
      <c r="Y454" s="448"/>
      <c r="Z454" s="448"/>
      <c r="AA454" s="448"/>
      <c r="AB454" s="448"/>
      <c r="AC454" s="448"/>
      <c r="AD454" s="448"/>
      <c r="AE454" s="448"/>
      <c r="AF454" s="448"/>
    </row>
    <row r="455" spans="1:32" ht="12.75" customHeight="1">
      <c r="A455" s="449">
        <v>2005</v>
      </c>
      <c r="B455" s="450" t="str">
        <f>R455</f>
        <v>20052018</v>
      </c>
      <c r="C455" s="448" t="s">
        <v>503</v>
      </c>
      <c r="D455" s="448"/>
      <c r="E455" s="448"/>
      <c r="F455" s="448"/>
      <c r="G455" s="448"/>
      <c r="H455" s="448"/>
      <c r="I455" s="448"/>
      <c r="J455" s="448"/>
      <c r="K455" s="448"/>
      <c r="L455" s="448"/>
      <c r="M455" s="448"/>
      <c r="N455" s="448"/>
      <c r="O455" s="448"/>
      <c r="P455" s="448"/>
      <c r="Q455" s="449">
        <v>2018</v>
      </c>
      <c r="R455" s="449" t="str">
        <f>CONCATENATE($A$431,Q455)</f>
        <v>20052018</v>
      </c>
      <c r="S455" s="487" t="s">
        <v>455</v>
      </c>
      <c r="T455" s="487"/>
      <c r="U455" s="487"/>
      <c r="V455" s="487"/>
      <c r="W455" s="487"/>
      <c r="X455" s="487"/>
      <c r="Y455" s="487"/>
      <c r="Z455" s="487"/>
      <c r="AA455" s="487"/>
      <c r="AB455" s="487"/>
      <c r="AC455" s="487"/>
      <c r="AD455" s="487"/>
      <c r="AE455" s="487"/>
      <c r="AF455" s="487"/>
    </row>
    <row r="456" spans="1:32" ht="12.75" customHeight="1">
      <c r="A456" s="449"/>
      <c r="B456" s="450"/>
      <c r="C456" s="448"/>
      <c r="D456" s="448"/>
      <c r="E456" s="448"/>
      <c r="F456" s="448"/>
      <c r="G456" s="448"/>
      <c r="H456" s="448"/>
      <c r="I456" s="448"/>
      <c r="J456" s="448"/>
      <c r="K456" s="448"/>
      <c r="L456" s="448"/>
      <c r="M456" s="448"/>
      <c r="N456" s="448"/>
      <c r="O456" s="448"/>
      <c r="P456" s="448"/>
      <c r="Q456" s="449"/>
      <c r="R456" s="449"/>
      <c r="S456" s="487"/>
      <c r="T456" s="487"/>
      <c r="U456" s="487"/>
      <c r="V456" s="487"/>
      <c r="W456" s="487"/>
      <c r="X456" s="487"/>
      <c r="Y456" s="487"/>
      <c r="Z456" s="487"/>
      <c r="AA456" s="487"/>
      <c r="AB456" s="487"/>
      <c r="AC456" s="487"/>
      <c r="AD456" s="487"/>
      <c r="AE456" s="487"/>
      <c r="AF456" s="487"/>
    </row>
    <row r="457" spans="1:32" ht="12.75" customHeight="1">
      <c r="A457" s="449">
        <v>2005</v>
      </c>
      <c r="B457" s="450" t="str">
        <f>R457</f>
        <v>20052019</v>
      </c>
      <c r="C457" s="448" t="s">
        <v>532</v>
      </c>
      <c r="D457" s="448"/>
      <c r="E457" s="448"/>
      <c r="F457" s="448"/>
      <c r="G457" s="448"/>
      <c r="H457" s="448"/>
      <c r="I457" s="448"/>
      <c r="J457" s="448"/>
      <c r="K457" s="448"/>
      <c r="L457" s="448"/>
      <c r="M457" s="448"/>
      <c r="N457" s="448"/>
      <c r="O457" s="448"/>
      <c r="P457" s="448"/>
      <c r="Q457" s="449">
        <v>2019</v>
      </c>
      <c r="R457" s="449" t="str">
        <f>CONCATENATE($A$431,Q457)</f>
        <v>20052019</v>
      </c>
      <c r="S457" s="487" t="s">
        <v>535</v>
      </c>
      <c r="T457" s="487"/>
      <c r="U457" s="487"/>
      <c r="V457" s="487"/>
      <c r="W457" s="487"/>
      <c r="X457" s="487"/>
      <c r="Y457" s="487"/>
      <c r="Z457" s="487"/>
      <c r="AA457" s="487"/>
      <c r="AB457" s="487"/>
      <c r="AC457" s="487"/>
      <c r="AD457" s="487"/>
      <c r="AE457" s="487"/>
      <c r="AF457" s="487"/>
    </row>
    <row r="458" spans="1:32" ht="12.75" customHeight="1">
      <c r="A458" s="449"/>
      <c r="B458" s="450"/>
      <c r="C458" s="448"/>
      <c r="D458" s="448"/>
      <c r="E458" s="448"/>
      <c r="F458" s="448"/>
      <c r="G458" s="448"/>
      <c r="H458" s="448"/>
      <c r="I458" s="448"/>
      <c r="J458" s="448"/>
      <c r="K458" s="448"/>
      <c r="L458" s="448"/>
      <c r="M458" s="448"/>
      <c r="N458" s="448"/>
      <c r="O458" s="448"/>
      <c r="P458" s="448"/>
      <c r="Q458" s="449"/>
      <c r="R458" s="449"/>
      <c r="S458" s="487"/>
      <c r="T458" s="487"/>
      <c r="U458" s="487"/>
      <c r="V458" s="487"/>
      <c r="W458" s="487"/>
      <c r="X458" s="487"/>
      <c r="Y458" s="487"/>
      <c r="Z458" s="487"/>
      <c r="AA458" s="487"/>
      <c r="AB458" s="487"/>
      <c r="AC458" s="487"/>
      <c r="AD458" s="487"/>
      <c r="AE458" s="487"/>
      <c r="AF458" s="487"/>
    </row>
    <row r="459" spans="1:32" ht="12.75" customHeight="1">
      <c r="A459" s="449">
        <v>2005</v>
      </c>
      <c r="B459" s="450" t="str">
        <f>R459</f>
        <v>20052020</v>
      </c>
      <c r="C459" s="448" t="s">
        <v>532</v>
      </c>
      <c r="D459" s="448"/>
      <c r="E459" s="448"/>
      <c r="F459" s="448"/>
      <c r="G459" s="448"/>
      <c r="H459" s="448"/>
      <c r="I459" s="448"/>
      <c r="J459" s="448"/>
      <c r="K459" s="448"/>
      <c r="L459" s="448"/>
      <c r="M459" s="448"/>
      <c r="N459" s="448"/>
      <c r="O459" s="448"/>
      <c r="P459" s="448"/>
      <c r="Q459" s="449">
        <v>2020</v>
      </c>
      <c r="R459" s="449" t="str">
        <f>CONCATENATE($A$431,Q459)</f>
        <v>20052020</v>
      </c>
      <c r="S459" s="487" t="s">
        <v>535</v>
      </c>
      <c r="T459" s="487"/>
      <c r="U459" s="487"/>
      <c r="V459" s="487"/>
      <c r="W459" s="487"/>
      <c r="X459" s="487"/>
      <c r="Y459" s="487"/>
      <c r="Z459" s="487"/>
      <c r="AA459" s="487"/>
      <c r="AB459" s="487"/>
      <c r="AC459" s="487"/>
      <c r="AD459" s="487"/>
      <c r="AE459" s="487"/>
      <c r="AF459" s="487"/>
    </row>
    <row r="460" spans="1:32" ht="12.75" customHeight="1">
      <c r="A460" s="449"/>
      <c r="B460" s="450"/>
      <c r="C460" s="448"/>
      <c r="D460" s="448"/>
      <c r="E460" s="448"/>
      <c r="F460" s="448"/>
      <c r="G460" s="448"/>
      <c r="H460" s="448"/>
      <c r="I460" s="448"/>
      <c r="J460" s="448"/>
      <c r="K460" s="448"/>
      <c r="L460" s="448"/>
      <c r="M460" s="448"/>
      <c r="N460" s="448"/>
      <c r="O460" s="448"/>
      <c r="P460" s="448"/>
      <c r="Q460" s="449"/>
      <c r="R460" s="449"/>
      <c r="S460" s="487"/>
      <c r="T460" s="487"/>
      <c r="U460" s="487"/>
      <c r="V460" s="487"/>
      <c r="W460" s="487"/>
      <c r="X460" s="487"/>
      <c r="Y460" s="487"/>
      <c r="Z460" s="487"/>
      <c r="AA460" s="487"/>
      <c r="AB460" s="487"/>
      <c r="AC460" s="487"/>
      <c r="AD460" s="487"/>
      <c r="AE460" s="487"/>
      <c r="AF460" s="487"/>
    </row>
    <row r="461" spans="1:32" ht="12.75" customHeight="1">
      <c r="A461" s="449">
        <v>2005</v>
      </c>
      <c r="B461" s="450" t="str">
        <f>R461</f>
        <v>20052021</v>
      </c>
      <c r="C461" s="448" t="s">
        <v>559</v>
      </c>
      <c r="D461" s="448"/>
      <c r="E461" s="448"/>
      <c r="F461" s="448"/>
      <c r="G461" s="448"/>
      <c r="H461" s="448"/>
      <c r="I461" s="448"/>
      <c r="J461" s="448"/>
      <c r="K461" s="448"/>
      <c r="L461" s="448"/>
      <c r="M461" s="448"/>
      <c r="N461" s="448"/>
      <c r="O461" s="448"/>
      <c r="P461" s="448"/>
      <c r="Q461" s="449">
        <v>2021</v>
      </c>
      <c r="R461" s="449" t="str">
        <f>CONCATENATE($A$431,Q461)</f>
        <v>20052021</v>
      </c>
      <c r="S461" s="487" t="s">
        <v>603</v>
      </c>
      <c r="T461" s="487"/>
      <c r="U461" s="487"/>
      <c r="V461" s="487"/>
      <c r="W461" s="487"/>
      <c r="X461" s="487"/>
      <c r="Y461" s="487"/>
      <c r="Z461" s="487"/>
      <c r="AA461" s="487"/>
      <c r="AB461" s="487"/>
      <c r="AC461" s="487"/>
      <c r="AD461" s="487"/>
      <c r="AE461" s="487"/>
      <c r="AF461" s="487"/>
    </row>
    <row r="462" spans="1:32" ht="12.75" customHeight="1">
      <c r="A462" s="449"/>
      <c r="B462" s="450"/>
      <c r="C462" s="448"/>
      <c r="D462" s="448"/>
      <c r="E462" s="448"/>
      <c r="F462" s="448"/>
      <c r="G462" s="448"/>
      <c r="H462" s="448"/>
      <c r="I462" s="448"/>
      <c r="J462" s="448"/>
      <c r="K462" s="448"/>
      <c r="L462" s="448"/>
      <c r="M462" s="448"/>
      <c r="N462" s="448"/>
      <c r="O462" s="448"/>
      <c r="P462" s="448"/>
      <c r="Q462" s="449"/>
      <c r="R462" s="449"/>
      <c r="S462" s="487"/>
      <c r="T462" s="487"/>
      <c r="U462" s="487"/>
      <c r="V462" s="487"/>
      <c r="W462" s="487"/>
      <c r="X462" s="487"/>
      <c r="Y462" s="487"/>
      <c r="Z462" s="487"/>
      <c r="AA462" s="487"/>
      <c r="AB462" s="487"/>
      <c r="AC462" s="487"/>
      <c r="AD462" s="487"/>
      <c r="AE462" s="487"/>
      <c r="AF462" s="487"/>
    </row>
    <row r="463" spans="1:32" ht="12.75" customHeight="1">
      <c r="A463" s="223"/>
      <c r="B463" s="224"/>
      <c r="C463" s="222"/>
      <c r="D463" s="222"/>
      <c r="E463" s="222"/>
      <c r="F463" s="222"/>
      <c r="G463" s="222"/>
      <c r="H463" s="222"/>
      <c r="I463" s="222"/>
      <c r="J463" s="222"/>
      <c r="K463" s="222"/>
      <c r="L463" s="222"/>
      <c r="M463" s="222"/>
      <c r="N463" s="222"/>
      <c r="O463" s="222"/>
      <c r="P463" s="222"/>
      <c r="Q463" s="223"/>
      <c r="R463" s="223"/>
      <c r="S463" s="225"/>
      <c r="T463" s="225"/>
      <c r="U463" s="225"/>
      <c r="V463" s="225"/>
      <c r="W463" s="225"/>
      <c r="X463" s="225"/>
      <c r="Y463" s="225"/>
      <c r="Z463" s="225"/>
      <c r="AA463" s="225"/>
      <c r="AB463" s="225"/>
      <c r="AC463" s="225"/>
      <c r="AD463" s="225"/>
      <c r="AE463" s="225"/>
      <c r="AF463" s="225"/>
    </row>
    <row r="464" spans="1:32" ht="12.75" customHeight="1">
      <c r="A464" s="223"/>
      <c r="B464" s="224"/>
      <c r="C464" s="222"/>
      <c r="D464" s="222"/>
      <c r="E464" s="222"/>
      <c r="F464" s="222"/>
      <c r="G464" s="222"/>
      <c r="H464" s="222"/>
      <c r="I464" s="222"/>
      <c r="J464" s="222"/>
      <c r="K464" s="222"/>
      <c r="L464" s="222"/>
      <c r="M464" s="222"/>
      <c r="N464" s="222"/>
      <c r="O464" s="222"/>
      <c r="P464" s="222"/>
      <c r="Q464" s="223"/>
      <c r="R464" s="223"/>
      <c r="S464" s="225"/>
      <c r="T464" s="225"/>
      <c r="U464" s="225"/>
      <c r="V464" s="225"/>
      <c r="W464" s="225"/>
      <c r="X464" s="225"/>
      <c r="Y464" s="225"/>
      <c r="Z464" s="225"/>
      <c r="AA464" s="225"/>
      <c r="AB464" s="225"/>
      <c r="AC464" s="225"/>
      <c r="AD464" s="225"/>
      <c r="AE464" s="225"/>
      <c r="AF464" s="225"/>
    </row>
    <row r="465" spans="1:32" ht="12.75">
      <c r="A465" s="444">
        <v>2006</v>
      </c>
      <c r="B465" s="445" t="str">
        <f>R465</f>
        <v>20062007</v>
      </c>
      <c r="C465" s="446" t="s">
        <v>132</v>
      </c>
      <c r="D465" s="446"/>
      <c r="E465" s="446"/>
      <c r="F465" s="446"/>
      <c r="G465" s="446"/>
      <c r="H465" s="446"/>
      <c r="I465" s="446"/>
      <c r="J465" s="446"/>
      <c r="K465" s="446"/>
      <c r="L465" s="446"/>
      <c r="M465" s="446"/>
      <c r="N465" s="446"/>
      <c r="O465" s="446"/>
      <c r="P465" s="446"/>
      <c r="Q465" s="444">
        <v>2007</v>
      </c>
      <c r="R465" s="444" t="str">
        <f>CONCATENATE($A$465,Q465)</f>
        <v>20062007</v>
      </c>
      <c r="S465" s="446" t="s">
        <v>330</v>
      </c>
      <c r="T465" s="446"/>
      <c r="U465" s="446"/>
      <c r="V465" s="446"/>
      <c r="W465" s="446"/>
      <c r="X465" s="446"/>
      <c r="Y465" s="446"/>
      <c r="Z465" s="446"/>
      <c r="AA465" s="446"/>
      <c r="AB465" s="446"/>
      <c r="AC465" s="446"/>
      <c r="AD465" s="446"/>
      <c r="AE465" s="446"/>
      <c r="AF465" s="446"/>
    </row>
    <row r="466" spans="1:32" ht="12.75" customHeight="1">
      <c r="A466" s="444"/>
      <c r="B466" s="445"/>
      <c r="C466" s="446"/>
      <c r="D466" s="446"/>
      <c r="E466" s="446"/>
      <c r="F466" s="446"/>
      <c r="G466" s="446"/>
      <c r="H466" s="446"/>
      <c r="I466" s="446"/>
      <c r="J466" s="446"/>
      <c r="K466" s="446"/>
      <c r="L466" s="446"/>
      <c r="M466" s="446"/>
      <c r="N466" s="446"/>
      <c r="O466" s="446"/>
      <c r="P466" s="446"/>
      <c r="Q466" s="444"/>
      <c r="R466" s="444"/>
      <c r="S466" s="446"/>
      <c r="T466" s="446"/>
      <c r="U466" s="446"/>
      <c r="V466" s="446"/>
      <c r="W466" s="446"/>
      <c r="X466" s="446"/>
      <c r="Y466" s="446"/>
      <c r="Z466" s="446"/>
      <c r="AA466" s="446"/>
      <c r="AB466" s="446"/>
      <c r="AC466" s="446"/>
      <c r="AD466" s="446"/>
      <c r="AE466" s="446"/>
      <c r="AF466" s="446"/>
    </row>
    <row r="467" spans="1:32" ht="12.75">
      <c r="A467" s="444">
        <v>2006</v>
      </c>
      <c r="B467" s="445" t="str">
        <f>R467</f>
        <v>20062008</v>
      </c>
      <c r="C467" s="446" t="s">
        <v>133</v>
      </c>
      <c r="D467" s="446"/>
      <c r="E467" s="446"/>
      <c r="F467" s="446"/>
      <c r="G467" s="446"/>
      <c r="H467" s="446"/>
      <c r="I467" s="446"/>
      <c r="J467" s="446"/>
      <c r="K467" s="446"/>
      <c r="L467" s="446"/>
      <c r="M467" s="446"/>
      <c r="N467" s="446"/>
      <c r="O467" s="446"/>
      <c r="P467" s="446"/>
      <c r="Q467" s="444">
        <v>2008</v>
      </c>
      <c r="R467" s="444" t="str">
        <f>CONCATENATE($A$465,Q467)</f>
        <v>20062008</v>
      </c>
      <c r="S467" s="446" t="s">
        <v>331</v>
      </c>
      <c r="T467" s="446"/>
      <c r="U467" s="446"/>
      <c r="V467" s="446"/>
      <c r="W467" s="446"/>
      <c r="X467" s="446"/>
      <c r="Y467" s="446"/>
      <c r="Z467" s="446"/>
      <c r="AA467" s="446"/>
      <c r="AB467" s="446"/>
      <c r="AC467" s="446"/>
      <c r="AD467" s="446"/>
      <c r="AE467" s="446"/>
      <c r="AF467" s="446"/>
    </row>
    <row r="468" spans="1:32" ht="12.75" customHeight="1">
      <c r="A468" s="444"/>
      <c r="B468" s="445"/>
      <c r="C468" s="446"/>
      <c r="D468" s="446"/>
      <c r="E468" s="446"/>
      <c r="F468" s="446"/>
      <c r="G468" s="446"/>
      <c r="H468" s="446"/>
      <c r="I468" s="446"/>
      <c r="J468" s="446"/>
      <c r="K468" s="446"/>
      <c r="L468" s="446"/>
      <c r="M468" s="446"/>
      <c r="N468" s="446"/>
      <c r="O468" s="446"/>
      <c r="P468" s="446"/>
      <c r="Q468" s="444"/>
      <c r="R468" s="444"/>
      <c r="S468" s="446"/>
      <c r="T468" s="446"/>
      <c r="U468" s="446"/>
      <c r="V468" s="446"/>
      <c r="W468" s="446"/>
      <c r="X468" s="446"/>
      <c r="Y468" s="446"/>
      <c r="Z468" s="446"/>
      <c r="AA468" s="446"/>
      <c r="AB468" s="446"/>
      <c r="AC468" s="446"/>
      <c r="AD468" s="446"/>
      <c r="AE468" s="446"/>
      <c r="AF468" s="446"/>
    </row>
    <row r="469" spans="1:32" ht="12.75">
      <c r="A469" s="444">
        <v>2006</v>
      </c>
      <c r="B469" s="445" t="str">
        <f>R469</f>
        <v>20062009</v>
      </c>
      <c r="C469" s="446" t="s">
        <v>134</v>
      </c>
      <c r="D469" s="446"/>
      <c r="E469" s="446"/>
      <c r="F469" s="446"/>
      <c r="G469" s="446"/>
      <c r="H469" s="446"/>
      <c r="I469" s="446"/>
      <c r="J469" s="446"/>
      <c r="K469" s="446"/>
      <c r="L469" s="446"/>
      <c r="M469" s="446"/>
      <c r="N469" s="446"/>
      <c r="O469" s="446"/>
      <c r="P469" s="446"/>
      <c r="Q469" s="444">
        <v>2009</v>
      </c>
      <c r="R469" s="444" t="str">
        <f>CONCATENATE($A$465,Q469)</f>
        <v>20062009</v>
      </c>
      <c r="S469" s="446" t="s">
        <v>332</v>
      </c>
      <c r="T469" s="446"/>
      <c r="U469" s="446"/>
      <c r="V469" s="446"/>
      <c r="W469" s="446"/>
      <c r="X469" s="446"/>
      <c r="Y469" s="446"/>
      <c r="Z469" s="446"/>
      <c r="AA469" s="446"/>
      <c r="AB469" s="446"/>
      <c r="AC469" s="446"/>
      <c r="AD469" s="446"/>
      <c r="AE469" s="446"/>
      <c r="AF469" s="446"/>
    </row>
    <row r="470" spans="1:32" ht="12.75" customHeight="1">
      <c r="A470" s="444"/>
      <c r="B470" s="445"/>
      <c r="C470" s="446"/>
      <c r="D470" s="446"/>
      <c r="E470" s="446"/>
      <c r="F470" s="446"/>
      <c r="G470" s="446"/>
      <c r="H470" s="446"/>
      <c r="I470" s="446"/>
      <c r="J470" s="446"/>
      <c r="K470" s="446"/>
      <c r="L470" s="446"/>
      <c r="M470" s="446"/>
      <c r="N470" s="446"/>
      <c r="O470" s="446"/>
      <c r="P470" s="446"/>
      <c r="Q470" s="444"/>
      <c r="R470" s="444"/>
      <c r="S470" s="446"/>
      <c r="T470" s="446"/>
      <c r="U470" s="446"/>
      <c r="V470" s="446"/>
      <c r="W470" s="446"/>
      <c r="X470" s="446"/>
      <c r="Y470" s="446"/>
      <c r="Z470" s="446"/>
      <c r="AA470" s="446"/>
      <c r="AB470" s="446"/>
      <c r="AC470" s="446"/>
      <c r="AD470" s="446"/>
      <c r="AE470" s="446"/>
      <c r="AF470" s="446"/>
    </row>
    <row r="471" spans="1:32" ht="12.75">
      <c r="A471" s="444">
        <v>2006</v>
      </c>
      <c r="B471" s="445" t="str">
        <f>R471</f>
        <v>20062010</v>
      </c>
      <c r="C471" s="446" t="s">
        <v>135</v>
      </c>
      <c r="D471" s="446"/>
      <c r="E471" s="446"/>
      <c r="F471" s="446"/>
      <c r="G471" s="446"/>
      <c r="H471" s="446"/>
      <c r="I471" s="446"/>
      <c r="J471" s="446"/>
      <c r="K471" s="446"/>
      <c r="L471" s="446"/>
      <c r="M471" s="446"/>
      <c r="N471" s="446"/>
      <c r="O471" s="446"/>
      <c r="P471" s="446"/>
      <c r="Q471" s="444">
        <v>2010</v>
      </c>
      <c r="R471" s="444" t="str">
        <f>CONCATENATE($A$465,Q471)</f>
        <v>20062010</v>
      </c>
      <c r="S471" s="446" t="s">
        <v>333</v>
      </c>
      <c r="T471" s="446"/>
      <c r="U471" s="446"/>
      <c r="V471" s="446"/>
      <c r="W471" s="446"/>
      <c r="X471" s="446"/>
      <c r="Y471" s="446"/>
      <c r="Z471" s="446"/>
      <c r="AA471" s="446"/>
      <c r="AB471" s="446"/>
      <c r="AC471" s="446"/>
      <c r="AD471" s="446"/>
      <c r="AE471" s="446"/>
      <c r="AF471" s="446"/>
    </row>
    <row r="472" spans="1:32" ht="12.75" customHeight="1">
      <c r="A472" s="444"/>
      <c r="B472" s="445"/>
      <c r="C472" s="446"/>
      <c r="D472" s="446"/>
      <c r="E472" s="446"/>
      <c r="F472" s="446"/>
      <c r="G472" s="446"/>
      <c r="H472" s="446"/>
      <c r="I472" s="446"/>
      <c r="J472" s="446"/>
      <c r="K472" s="446"/>
      <c r="L472" s="446"/>
      <c r="M472" s="446"/>
      <c r="N472" s="446"/>
      <c r="O472" s="446"/>
      <c r="P472" s="446"/>
      <c r="Q472" s="444"/>
      <c r="R472" s="444"/>
      <c r="S472" s="446"/>
      <c r="T472" s="446"/>
      <c r="U472" s="446"/>
      <c r="V472" s="446"/>
      <c r="W472" s="446"/>
      <c r="X472" s="446"/>
      <c r="Y472" s="446"/>
      <c r="Z472" s="446"/>
      <c r="AA472" s="446"/>
      <c r="AB472" s="446"/>
      <c r="AC472" s="446"/>
      <c r="AD472" s="446"/>
      <c r="AE472" s="446"/>
      <c r="AF472" s="446"/>
    </row>
    <row r="473" spans="1:32" ht="12.75">
      <c r="A473" s="444">
        <v>2006</v>
      </c>
      <c r="B473" s="445" t="str">
        <f>R473</f>
        <v>20062011</v>
      </c>
      <c r="C473" s="446" t="s">
        <v>151</v>
      </c>
      <c r="D473" s="446"/>
      <c r="E473" s="446"/>
      <c r="F473" s="446"/>
      <c r="G473" s="446"/>
      <c r="H473" s="446"/>
      <c r="I473" s="446"/>
      <c r="J473" s="446"/>
      <c r="K473" s="446"/>
      <c r="L473" s="446"/>
      <c r="M473" s="446"/>
      <c r="N473" s="446"/>
      <c r="O473" s="446"/>
      <c r="P473" s="446"/>
      <c r="Q473" s="444">
        <v>2011</v>
      </c>
      <c r="R473" s="444" t="str">
        <f>CONCATENATE($A$465,Q473)</f>
        <v>20062011</v>
      </c>
      <c r="S473" s="446" t="s">
        <v>334</v>
      </c>
      <c r="T473" s="446"/>
      <c r="U473" s="446"/>
      <c r="V473" s="446"/>
      <c r="W473" s="446"/>
      <c r="X473" s="446"/>
      <c r="Y473" s="446"/>
      <c r="Z473" s="446"/>
      <c r="AA473" s="446"/>
      <c r="AB473" s="446"/>
      <c r="AC473" s="446"/>
      <c r="AD473" s="446"/>
      <c r="AE473" s="446"/>
      <c r="AF473" s="446"/>
    </row>
    <row r="474" spans="1:32" ht="12.75">
      <c r="A474" s="444"/>
      <c r="B474" s="445"/>
      <c r="C474" s="446"/>
      <c r="D474" s="446"/>
      <c r="E474" s="446"/>
      <c r="F474" s="446"/>
      <c r="G474" s="446"/>
      <c r="H474" s="446"/>
      <c r="I474" s="446"/>
      <c r="J474" s="446"/>
      <c r="K474" s="446"/>
      <c r="L474" s="446"/>
      <c r="M474" s="446"/>
      <c r="N474" s="446"/>
      <c r="O474" s="446"/>
      <c r="P474" s="446"/>
      <c r="Q474" s="444"/>
      <c r="R474" s="444"/>
      <c r="S474" s="446"/>
      <c r="T474" s="446"/>
      <c r="U474" s="446"/>
      <c r="V474" s="446"/>
      <c r="W474" s="446"/>
      <c r="X474" s="446"/>
      <c r="Y474" s="446"/>
      <c r="Z474" s="446"/>
      <c r="AA474" s="446"/>
      <c r="AB474" s="446"/>
      <c r="AC474" s="446"/>
      <c r="AD474" s="446"/>
      <c r="AE474" s="446"/>
      <c r="AF474" s="446"/>
    </row>
    <row r="475" spans="1:32" ht="12.75">
      <c r="A475" s="444">
        <v>2006</v>
      </c>
      <c r="B475" s="445" t="str">
        <f>R475</f>
        <v>20062012</v>
      </c>
      <c r="C475" s="446" t="s">
        <v>152</v>
      </c>
      <c r="D475" s="446"/>
      <c r="E475" s="446"/>
      <c r="F475" s="446"/>
      <c r="G475" s="446"/>
      <c r="H475" s="446"/>
      <c r="I475" s="446"/>
      <c r="J475" s="446"/>
      <c r="K475" s="446"/>
      <c r="L475" s="446"/>
      <c r="M475" s="446"/>
      <c r="N475" s="446"/>
      <c r="O475" s="446"/>
      <c r="P475" s="446"/>
      <c r="Q475" s="444">
        <v>2012</v>
      </c>
      <c r="R475" s="444" t="str">
        <f>CONCATENATE($A$465,Q475)</f>
        <v>20062012</v>
      </c>
      <c r="S475" s="446" t="s">
        <v>335</v>
      </c>
      <c r="T475" s="446"/>
      <c r="U475" s="446"/>
      <c r="V475" s="446"/>
      <c r="W475" s="446"/>
      <c r="X475" s="446"/>
      <c r="Y475" s="446"/>
      <c r="Z475" s="446"/>
      <c r="AA475" s="446"/>
      <c r="AB475" s="446"/>
      <c r="AC475" s="446"/>
      <c r="AD475" s="446"/>
      <c r="AE475" s="446"/>
      <c r="AF475" s="446"/>
    </row>
    <row r="476" spans="1:32" ht="12.75">
      <c r="A476" s="444"/>
      <c r="B476" s="445"/>
      <c r="C476" s="446"/>
      <c r="D476" s="446"/>
      <c r="E476" s="446"/>
      <c r="F476" s="446"/>
      <c r="G476" s="446"/>
      <c r="H476" s="446"/>
      <c r="I476" s="446"/>
      <c r="J476" s="446"/>
      <c r="K476" s="446"/>
      <c r="L476" s="446"/>
      <c r="M476" s="446"/>
      <c r="N476" s="446"/>
      <c r="O476" s="446"/>
      <c r="P476" s="446"/>
      <c r="Q476" s="444"/>
      <c r="R476" s="444"/>
      <c r="S476" s="446"/>
      <c r="T476" s="446"/>
      <c r="U476" s="446"/>
      <c r="V476" s="446"/>
      <c r="W476" s="446"/>
      <c r="X476" s="446"/>
      <c r="Y476" s="446"/>
      <c r="Z476" s="446"/>
      <c r="AA476" s="446"/>
      <c r="AB476" s="446"/>
      <c r="AC476" s="446"/>
      <c r="AD476" s="446"/>
      <c r="AE476" s="446"/>
      <c r="AF476" s="446"/>
    </row>
    <row r="477" spans="1:32" ht="12.75">
      <c r="A477" s="444">
        <v>2006</v>
      </c>
      <c r="B477" s="445" t="str">
        <f>R477</f>
        <v>20062013</v>
      </c>
      <c r="C477" s="446" t="s">
        <v>170</v>
      </c>
      <c r="D477" s="446"/>
      <c r="E477" s="446"/>
      <c r="F477" s="446"/>
      <c r="G477" s="446"/>
      <c r="H477" s="446"/>
      <c r="I477" s="446"/>
      <c r="J477" s="446"/>
      <c r="K477" s="446"/>
      <c r="L477" s="446"/>
      <c r="M477" s="446"/>
      <c r="N477" s="446"/>
      <c r="O477" s="446"/>
      <c r="P477" s="446"/>
      <c r="Q477" s="444">
        <v>2013</v>
      </c>
      <c r="R477" s="444" t="str">
        <f>CONCATENATE($A$465,Q477)</f>
        <v>20062013</v>
      </c>
      <c r="S477" s="446" t="s">
        <v>336</v>
      </c>
      <c r="T477" s="446"/>
      <c r="U477" s="446"/>
      <c r="V477" s="446"/>
      <c r="W477" s="446"/>
      <c r="X477" s="446"/>
      <c r="Y477" s="446"/>
      <c r="Z477" s="446"/>
      <c r="AA477" s="446"/>
      <c r="AB477" s="446"/>
      <c r="AC477" s="446"/>
      <c r="AD477" s="446"/>
      <c r="AE477" s="446"/>
      <c r="AF477" s="446"/>
    </row>
    <row r="478" spans="1:32" ht="12.75" customHeight="1">
      <c r="A478" s="444"/>
      <c r="B478" s="445"/>
      <c r="C478" s="446"/>
      <c r="D478" s="446"/>
      <c r="E478" s="446"/>
      <c r="F478" s="446"/>
      <c r="G478" s="446"/>
      <c r="H478" s="446"/>
      <c r="I478" s="446"/>
      <c r="J478" s="446"/>
      <c r="K478" s="446"/>
      <c r="L478" s="446"/>
      <c r="M478" s="446"/>
      <c r="N478" s="446"/>
      <c r="O478" s="446"/>
      <c r="P478" s="446"/>
      <c r="Q478" s="444"/>
      <c r="R478" s="444"/>
      <c r="S478" s="446"/>
      <c r="T478" s="446"/>
      <c r="U478" s="446"/>
      <c r="V478" s="446"/>
      <c r="W478" s="446"/>
      <c r="X478" s="446"/>
      <c r="Y478" s="446"/>
      <c r="Z478" s="446"/>
      <c r="AA478" s="446"/>
      <c r="AB478" s="446"/>
      <c r="AC478" s="446"/>
      <c r="AD478" s="446"/>
      <c r="AE478" s="446"/>
      <c r="AF478" s="446"/>
    </row>
    <row r="479" spans="1:32" ht="12.75">
      <c r="A479" s="444">
        <v>2006</v>
      </c>
      <c r="B479" s="445" t="str">
        <f>R479</f>
        <v>20062014</v>
      </c>
      <c r="C479" s="446" t="s">
        <v>171</v>
      </c>
      <c r="D479" s="446"/>
      <c r="E479" s="446"/>
      <c r="F479" s="446"/>
      <c r="G479" s="446"/>
      <c r="H479" s="446"/>
      <c r="I479" s="446"/>
      <c r="J479" s="446"/>
      <c r="K479" s="446"/>
      <c r="L479" s="446"/>
      <c r="M479" s="446"/>
      <c r="N479" s="446"/>
      <c r="O479" s="446"/>
      <c r="P479" s="446"/>
      <c r="Q479" s="444">
        <v>2014</v>
      </c>
      <c r="R479" s="444" t="str">
        <f>CONCATENATE($A$465,Q479)</f>
        <v>20062014</v>
      </c>
      <c r="S479" s="446" t="s">
        <v>337</v>
      </c>
      <c r="T479" s="446"/>
      <c r="U479" s="446"/>
      <c r="V479" s="446"/>
      <c r="W479" s="446"/>
      <c r="X479" s="446"/>
      <c r="Y479" s="446"/>
      <c r="Z479" s="446"/>
      <c r="AA479" s="446"/>
      <c r="AB479" s="446"/>
      <c r="AC479" s="446"/>
      <c r="AD479" s="446"/>
      <c r="AE479" s="446"/>
      <c r="AF479" s="446"/>
    </row>
    <row r="480" spans="1:32" ht="12.75" customHeight="1">
      <c r="A480" s="444"/>
      <c r="B480" s="445"/>
      <c r="C480" s="446"/>
      <c r="D480" s="446"/>
      <c r="E480" s="446"/>
      <c r="F480" s="446"/>
      <c r="G480" s="446"/>
      <c r="H480" s="446"/>
      <c r="I480" s="446"/>
      <c r="J480" s="446"/>
      <c r="K480" s="446"/>
      <c r="L480" s="446"/>
      <c r="M480" s="446"/>
      <c r="N480" s="446"/>
      <c r="O480" s="446"/>
      <c r="P480" s="446"/>
      <c r="Q480" s="444"/>
      <c r="R480" s="444"/>
      <c r="S480" s="446"/>
      <c r="T480" s="446"/>
      <c r="U480" s="446"/>
      <c r="V480" s="446"/>
      <c r="W480" s="446"/>
      <c r="X480" s="446"/>
      <c r="Y480" s="446"/>
      <c r="Z480" s="446"/>
      <c r="AA480" s="446"/>
      <c r="AB480" s="446"/>
      <c r="AC480" s="446"/>
      <c r="AD480" s="446"/>
      <c r="AE480" s="446"/>
      <c r="AF480" s="446"/>
    </row>
    <row r="481" spans="1:32" ht="12.75">
      <c r="A481" s="444">
        <v>2006</v>
      </c>
      <c r="B481" s="445" t="str">
        <f>R481</f>
        <v>20062015</v>
      </c>
      <c r="C481" s="446" t="s">
        <v>256</v>
      </c>
      <c r="D481" s="446"/>
      <c r="E481" s="446"/>
      <c r="F481" s="446"/>
      <c r="G481" s="446"/>
      <c r="H481" s="446"/>
      <c r="I481" s="446"/>
      <c r="J481" s="446"/>
      <c r="K481" s="446"/>
      <c r="L481" s="446"/>
      <c r="M481" s="446"/>
      <c r="N481" s="446"/>
      <c r="O481" s="446"/>
      <c r="P481" s="446"/>
      <c r="Q481" s="444">
        <v>2015</v>
      </c>
      <c r="R481" s="444" t="str">
        <f>CONCATENATE($A$465,Q481)</f>
        <v>20062015</v>
      </c>
      <c r="S481" s="446" t="s">
        <v>338</v>
      </c>
      <c r="T481" s="446"/>
      <c r="U481" s="446"/>
      <c r="V481" s="446"/>
      <c r="W481" s="446"/>
      <c r="X481" s="446"/>
      <c r="Y481" s="446"/>
      <c r="Z481" s="446"/>
      <c r="AA481" s="446"/>
      <c r="AB481" s="446"/>
      <c r="AC481" s="446"/>
      <c r="AD481" s="446"/>
      <c r="AE481" s="446"/>
      <c r="AF481" s="446"/>
    </row>
    <row r="482" spans="1:32" ht="12.75" customHeight="1">
      <c r="A482" s="444"/>
      <c r="B482" s="445"/>
      <c r="C482" s="446"/>
      <c r="D482" s="446"/>
      <c r="E482" s="446"/>
      <c r="F482" s="446"/>
      <c r="G482" s="446"/>
      <c r="H482" s="446"/>
      <c r="I482" s="446"/>
      <c r="J482" s="446"/>
      <c r="K482" s="446"/>
      <c r="L482" s="446"/>
      <c r="M482" s="446"/>
      <c r="N482" s="446"/>
      <c r="O482" s="446"/>
      <c r="P482" s="446"/>
      <c r="Q482" s="444"/>
      <c r="R482" s="444"/>
      <c r="S482" s="446"/>
      <c r="T482" s="446"/>
      <c r="U482" s="446"/>
      <c r="V482" s="446"/>
      <c r="W482" s="446"/>
      <c r="X482" s="446"/>
      <c r="Y482" s="446"/>
      <c r="Z482" s="446"/>
      <c r="AA482" s="446"/>
      <c r="AB482" s="446"/>
      <c r="AC482" s="446"/>
      <c r="AD482" s="446"/>
      <c r="AE482" s="446"/>
      <c r="AF482" s="446"/>
    </row>
    <row r="483" spans="1:32" ht="12.75">
      <c r="A483" s="444">
        <v>2006</v>
      </c>
      <c r="B483" s="445" t="str">
        <f>R483</f>
        <v>20062016</v>
      </c>
      <c r="C483" s="446" t="s">
        <v>273</v>
      </c>
      <c r="D483" s="446"/>
      <c r="E483" s="446"/>
      <c r="F483" s="446"/>
      <c r="G483" s="446"/>
      <c r="H483" s="446"/>
      <c r="I483" s="446"/>
      <c r="J483" s="446"/>
      <c r="K483" s="446"/>
      <c r="L483" s="446"/>
      <c r="M483" s="446"/>
      <c r="N483" s="446"/>
      <c r="O483" s="446"/>
      <c r="P483" s="446"/>
      <c r="Q483" s="444">
        <v>2016</v>
      </c>
      <c r="R483" s="444" t="str">
        <f>CONCATENATE($A$465,Q483)</f>
        <v>20062016</v>
      </c>
      <c r="S483" s="446" t="s">
        <v>376</v>
      </c>
      <c r="T483" s="446"/>
      <c r="U483" s="446"/>
      <c r="V483" s="446"/>
      <c r="W483" s="446"/>
      <c r="X483" s="446"/>
      <c r="Y483" s="446"/>
      <c r="Z483" s="446"/>
      <c r="AA483" s="446"/>
      <c r="AB483" s="446"/>
      <c r="AC483" s="446"/>
      <c r="AD483" s="446"/>
      <c r="AE483" s="446"/>
      <c r="AF483" s="446"/>
    </row>
    <row r="484" spans="1:32" ht="12.75" customHeight="1">
      <c r="A484" s="444"/>
      <c r="B484" s="445"/>
      <c r="C484" s="446"/>
      <c r="D484" s="446"/>
      <c r="E484" s="446"/>
      <c r="F484" s="446"/>
      <c r="G484" s="446"/>
      <c r="H484" s="446"/>
      <c r="I484" s="446"/>
      <c r="J484" s="446"/>
      <c r="K484" s="446"/>
      <c r="L484" s="446"/>
      <c r="M484" s="446"/>
      <c r="N484" s="446"/>
      <c r="O484" s="446"/>
      <c r="P484" s="446"/>
      <c r="Q484" s="444"/>
      <c r="R484" s="444"/>
      <c r="S484" s="446"/>
      <c r="T484" s="446"/>
      <c r="U484" s="446"/>
      <c r="V484" s="446"/>
      <c r="W484" s="446"/>
      <c r="X484" s="446"/>
      <c r="Y484" s="446"/>
      <c r="Z484" s="446"/>
      <c r="AA484" s="446"/>
      <c r="AB484" s="446"/>
      <c r="AC484" s="446"/>
      <c r="AD484" s="446"/>
      <c r="AE484" s="446"/>
      <c r="AF484" s="446"/>
    </row>
    <row r="485" spans="1:32" ht="12.75" customHeight="1">
      <c r="A485" s="444">
        <v>2006</v>
      </c>
      <c r="B485" s="445" t="str">
        <f>R485</f>
        <v>20062017</v>
      </c>
      <c r="C485" s="446" t="s">
        <v>424</v>
      </c>
      <c r="D485" s="446"/>
      <c r="E485" s="446"/>
      <c r="F485" s="446"/>
      <c r="G485" s="446"/>
      <c r="H485" s="446"/>
      <c r="I485" s="446"/>
      <c r="J485" s="446"/>
      <c r="K485" s="446"/>
      <c r="L485" s="446"/>
      <c r="M485" s="446"/>
      <c r="N485" s="446"/>
      <c r="O485" s="446"/>
      <c r="P485" s="446"/>
      <c r="Q485" s="444">
        <v>2017</v>
      </c>
      <c r="R485" s="444" t="str">
        <f>CONCATENATE($A$465,Q485)</f>
        <v>20062017</v>
      </c>
      <c r="S485" s="446" t="s">
        <v>412</v>
      </c>
      <c r="T485" s="446"/>
      <c r="U485" s="446"/>
      <c r="V485" s="446"/>
      <c r="W485" s="446"/>
      <c r="X485" s="446"/>
      <c r="Y485" s="446"/>
      <c r="Z485" s="446"/>
      <c r="AA485" s="446"/>
      <c r="AB485" s="446"/>
      <c r="AC485" s="446"/>
      <c r="AD485" s="446"/>
      <c r="AE485" s="446"/>
      <c r="AF485" s="446"/>
    </row>
    <row r="486" spans="1:32" ht="12.75" customHeight="1">
      <c r="A486" s="444"/>
      <c r="B486" s="445"/>
      <c r="C486" s="446"/>
      <c r="D486" s="446"/>
      <c r="E486" s="446"/>
      <c r="F486" s="446"/>
      <c r="G486" s="446"/>
      <c r="H486" s="446"/>
      <c r="I486" s="446"/>
      <c r="J486" s="446"/>
      <c r="K486" s="446"/>
      <c r="L486" s="446"/>
      <c r="M486" s="446"/>
      <c r="N486" s="446"/>
      <c r="O486" s="446"/>
      <c r="P486" s="446"/>
      <c r="Q486" s="444"/>
      <c r="R486" s="444"/>
      <c r="S486" s="446"/>
      <c r="T486" s="446"/>
      <c r="U486" s="446"/>
      <c r="V486" s="446"/>
      <c r="W486" s="446"/>
      <c r="X486" s="446"/>
      <c r="Y486" s="446"/>
      <c r="Z486" s="446"/>
      <c r="AA486" s="446"/>
      <c r="AB486" s="446"/>
      <c r="AC486" s="446"/>
      <c r="AD486" s="446"/>
      <c r="AE486" s="446"/>
      <c r="AF486" s="446"/>
    </row>
    <row r="487" spans="1:32" ht="12.75" customHeight="1">
      <c r="A487" s="444">
        <v>2006</v>
      </c>
      <c r="B487" s="445" t="str">
        <f>R487</f>
        <v>20062018</v>
      </c>
      <c r="C487" s="446" t="s">
        <v>505</v>
      </c>
      <c r="D487" s="446"/>
      <c r="E487" s="446"/>
      <c r="F487" s="446"/>
      <c r="G487" s="446"/>
      <c r="H487" s="446"/>
      <c r="I487" s="446"/>
      <c r="J487" s="446"/>
      <c r="K487" s="446"/>
      <c r="L487" s="446"/>
      <c r="M487" s="446"/>
      <c r="N487" s="446"/>
      <c r="O487" s="446"/>
      <c r="P487" s="446"/>
      <c r="Q487" s="444">
        <v>2018</v>
      </c>
      <c r="R487" s="444" t="str">
        <f>CONCATENATE($A$465,Q487)</f>
        <v>20062018</v>
      </c>
      <c r="S487" s="447" t="s">
        <v>456</v>
      </c>
      <c r="T487" s="447"/>
      <c r="U487" s="447"/>
      <c r="V487" s="447"/>
      <c r="W487" s="447"/>
      <c r="X487" s="447"/>
      <c r="Y487" s="447"/>
      <c r="Z487" s="447"/>
      <c r="AA487" s="447"/>
      <c r="AB487" s="447"/>
      <c r="AC487" s="447"/>
      <c r="AD487" s="447"/>
      <c r="AE487" s="447"/>
      <c r="AF487" s="447"/>
    </row>
    <row r="488" spans="1:32" ht="12.75" customHeight="1">
      <c r="A488" s="444"/>
      <c r="B488" s="445"/>
      <c r="C488" s="446"/>
      <c r="D488" s="446"/>
      <c r="E488" s="446"/>
      <c r="F488" s="446"/>
      <c r="G488" s="446"/>
      <c r="H488" s="446"/>
      <c r="I488" s="446"/>
      <c r="J488" s="446"/>
      <c r="K488" s="446"/>
      <c r="L488" s="446"/>
      <c r="M488" s="446"/>
      <c r="N488" s="446"/>
      <c r="O488" s="446"/>
      <c r="P488" s="446"/>
      <c r="Q488" s="444"/>
      <c r="R488" s="444"/>
      <c r="S488" s="447"/>
      <c r="T488" s="447"/>
      <c r="U488" s="447"/>
      <c r="V488" s="447"/>
      <c r="W488" s="447"/>
      <c r="X488" s="447"/>
      <c r="Y488" s="447"/>
      <c r="Z488" s="447"/>
      <c r="AA488" s="447"/>
      <c r="AB488" s="447"/>
      <c r="AC488" s="447"/>
      <c r="AD488" s="447"/>
      <c r="AE488" s="447"/>
      <c r="AF488" s="447"/>
    </row>
    <row r="489" spans="1:32" ht="12.75" customHeight="1">
      <c r="A489" s="444">
        <v>2006</v>
      </c>
      <c r="B489" s="445" t="str">
        <f>R489</f>
        <v>20062019</v>
      </c>
      <c r="C489" s="446" t="s">
        <v>531</v>
      </c>
      <c r="D489" s="446"/>
      <c r="E489" s="446"/>
      <c r="F489" s="446"/>
      <c r="G489" s="446"/>
      <c r="H489" s="446"/>
      <c r="I489" s="446"/>
      <c r="J489" s="446"/>
      <c r="K489" s="446"/>
      <c r="L489" s="446"/>
      <c r="M489" s="446"/>
      <c r="N489" s="446"/>
      <c r="O489" s="446"/>
      <c r="P489" s="446"/>
      <c r="Q489" s="444">
        <v>2019</v>
      </c>
      <c r="R489" s="444" t="str">
        <f>CONCATENATE($A$465,Q489)</f>
        <v>20062019</v>
      </c>
      <c r="S489" s="447" t="s">
        <v>536</v>
      </c>
      <c r="T489" s="447"/>
      <c r="U489" s="447"/>
      <c r="V489" s="447"/>
      <c r="W489" s="447"/>
      <c r="X489" s="447"/>
      <c r="Y489" s="447"/>
      <c r="Z489" s="447"/>
      <c r="AA489" s="447"/>
      <c r="AB489" s="447"/>
      <c r="AC489" s="447"/>
      <c r="AD489" s="447"/>
      <c r="AE489" s="447"/>
      <c r="AF489" s="447"/>
    </row>
    <row r="490" spans="1:32" ht="12.75" customHeight="1">
      <c r="A490" s="444"/>
      <c r="B490" s="445"/>
      <c r="C490" s="446"/>
      <c r="D490" s="446"/>
      <c r="E490" s="446"/>
      <c r="F490" s="446"/>
      <c r="G490" s="446"/>
      <c r="H490" s="446"/>
      <c r="I490" s="446"/>
      <c r="J490" s="446"/>
      <c r="K490" s="446"/>
      <c r="L490" s="446"/>
      <c r="M490" s="446"/>
      <c r="N490" s="446"/>
      <c r="O490" s="446"/>
      <c r="P490" s="446"/>
      <c r="Q490" s="444"/>
      <c r="R490" s="444"/>
      <c r="S490" s="447"/>
      <c r="T490" s="447"/>
      <c r="U490" s="447"/>
      <c r="V490" s="447"/>
      <c r="W490" s="447"/>
      <c r="X490" s="447"/>
      <c r="Y490" s="447"/>
      <c r="Z490" s="447"/>
      <c r="AA490" s="447"/>
      <c r="AB490" s="447"/>
      <c r="AC490" s="447"/>
      <c r="AD490" s="447"/>
      <c r="AE490" s="447"/>
      <c r="AF490" s="447"/>
    </row>
    <row r="491" spans="1:32" ht="12.75" customHeight="1">
      <c r="A491" s="444">
        <v>2006</v>
      </c>
      <c r="B491" s="445" t="str">
        <f>R491</f>
        <v>20062020</v>
      </c>
      <c r="C491" s="446" t="s">
        <v>560</v>
      </c>
      <c r="D491" s="446"/>
      <c r="E491" s="446"/>
      <c r="F491" s="446"/>
      <c r="G491" s="446"/>
      <c r="H491" s="446"/>
      <c r="I491" s="446"/>
      <c r="J491" s="446"/>
      <c r="K491" s="446"/>
      <c r="L491" s="446"/>
      <c r="M491" s="446"/>
      <c r="N491" s="446"/>
      <c r="O491" s="446"/>
      <c r="P491" s="446"/>
      <c r="Q491" s="444">
        <v>2020</v>
      </c>
      <c r="R491" s="444" t="str">
        <f>CONCATENATE($A$465,Q491)</f>
        <v>20062020</v>
      </c>
      <c r="S491" s="447" t="s">
        <v>536</v>
      </c>
      <c r="T491" s="447"/>
      <c r="U491" s="447"/>
      <c r="V491" s="447"/>
      <c r="W491" s="447"/>
      <c r="X491" s="447"/>
      <c r="Y491" s="447"/>
      <c r="Z491" s="447"/>
      <c r="AA491" s="447"/>
      <c r="AB491" s="447"/>
      <c r="AC491" s="447"/>
      <c r="AD491" s="447"/>
      <c r="AE491" s="447"/>
      <c r="AF491" s="447"/>
    </row>
    <row r="492" spans="1:32" ht="12.75" customHeight="1">
      <c r="A492" s="444"/>
      <c r="B492" s="445"/>
      <c r="C492" s="446"/>
      <c r="D492" s="446"/>
      <c r="E492" s="446"/>
      <c r="F492" s="446"/>
      <c r="G492" s="446"/>
      <c r="H492" s="446"/>
      <c r="I492" s="446"/>
      <c r="J492" s="446"/>
      <c r="K492" s="446"/>
      <c r="L492" s="446"/>
      <c r="M492" s="446"/>
      <c r="N492" s="446"/>
      <c r="O492" s="446"/>
      <c r="P492" s="446"/>
      <c r="Q492" s="444"/>
      <c r="R492" s="444"/>
      <c r="S492" s="447"/>
      <c r="T492" s="447"/>
      <c r="U492" s="447"/>
      <c r="V492" s="447"/>
      <c r="W492" s="447"/>
      <c r="X492" s="447"/>
      <c r="Y492" s="447"/>
      <c r="Z492" s="447"/>
      <c r="AA492" s="447"/>
      <c r="AB492" s="447"/>
      <c r="AC492" s="447"/>
      <c r="AD492" s="447"/>
      <c r="AE492" s="447"/>
      <c r="AF492" s="447"/>
    </row>
    <row r="493" spans="1:32" ht="12.75" customHeight="1">
      <c r="A493" s="444">
        <v>2006</v>
      </c>
      <c r="B493" s="445" t="str">
        <f>R493</f>
        <v>20062021</v>
      </c>
      <c r="C493" s="446" t="s">
        <v>561</v>
      </c>
      <c r="D493" s="446"/>
      <c r="E493" s="446"/>
      <c r="F493" s="446"/>
      <c r="G493" s="446"/>
      <c r="H493" s="446"/>
      <c r="I493" s="446"/>
      <c r="J493" s="446"/>
      <c r="K493" s="446"/>
      <c r="L493" s="446"/>
      <c r="M493" s="446"/>
      <c r="N493" s="446"/>
      <c r="O493" s="446"/>
      <c r="P493" s="446"/>
      <c r="Q493" s="444">
        <v>2021</v>
      </c>
      <c r="R493" s="444" t="str">
        <f>CONCATENATE($A$465,Q493)</f>
        <v>20062021</v>
      </c>
      <c r="S493" s="447" t="s">
        <v>604</v>
      </c>
      <c r="T493" s="447"/>
      <c r="U493" s="447"/>
      <c r="V493" s="447"/>
      <c r="W493" s="447"/>
      <c r="X493" s="447"/>
      <c r="Y493" s="447"/>
      <c r="Z493" s="447"/>
      <c r="AA493" s="447"/>
      <c r="AB493" s="447"/>
      <c r="AC493" s="447"/>
      <c r="AD493" s="447"/>
      <c r="AE493" s="447"/>
      <c r="AF493" s="447"/>
    </row>
    <row r="494" spans="1:32" ht="12.75" customHeight="1">
      <c r="A494" s="444"/>
      <c r="B494" s="445"/>
      <c r="C494" s="446"/>
      <c r="D494" s="446"/>
      <c r="E494" s="446"/>
      <c r="F494" s="446"/>
      <c r="G494" s="446"/>
      <c r="H494" s="446"/>
      <c r="I494" s="446"/>
      <c r="J494" s="446"/>
      <c r="K494" s="446"/>
      <c r="L494" s="446"/>
      <c r="M494" s="446"/>
      <c r="N494" s="446"/>
      <c r="O494" s="446"/>
      <c r="P494" s="446"/>
      <c r="Q494" s="444"/>
      <c r="R494" s="444"/>
      <c r="S494" s="447"/>
      <c r="T494" s="447"/>
      <c r="U494" s="447"/>
      <c r="V494" s="447"/>
      <c r="W494" s="447"/>
      <c r="X494" s="447"/>
      <c r="Y494" s="447"/>
      <c r="Z494" s="447"/>
      <c r="AA494" s="447"/>
      <c r="AB494" s="447"/>
      <c r="AC494" s="447"/>
      <c r="AD494" s="447"/>
      <c r="AE494" s="447"/>
      <c r="AF494" s="447"/>
    </row>
    <row r="495" spans="1:32" ht="12.75" customHeight="1">
      <c r="A495" s="219"/>
      <c r="B495" s="220"/>
      <c r="C495" s="192"/>
      <c r="D495" s="192"/>
      <c r="E495" s="192"/>
      <c r="F495" s="192"/>
      <c r="G495" s="192"/>
      <c r="H495" s="192"/>
      <c r="I495" s="192"/>
      <c r="J495" s="192"/>
      <c r="K495" s="192"/>
      <c r="L495" s="192"/>
      <c r="M495" s="192"/>
      <c r="N495" s="192"/>
      <c r="O495" s="192"/>
      <c r="P495" s="192"/>
      <c r="Q495" s="219"/>
      <c r="R495" s="219"/>
      <c r="S495" s="221"/>
      <c r="T495" s="221"/>
      <c r="U495" s="221"/>
      <c r="V495" s="221"/>
      <c r="W495" s="221"/>
      <c r="X495" s="221"/>
      <c r="Y495" s="221"/>
      <c r="Z495" s="221"/>
      <c r="AA495" s="221"/>
      <c r="AB495" s="221"/>
      <c r="AC495" s="221"/>
      <c r="AD495" s="221"/>
      <c r="AE495" s="221"/>
      <c r="AF495" s="221"/>
    </row>
    <row r="496" spans="1:32" ht="12.75">
      <c r="A496" s="440">
        <v>2007</v>
      </c>
      <c r="B496" s="441" t="str">
        <f>R496</f>
        <v>20072008</v>
      </c>
      <c r="C496" s="442" t="s">
        <v>136</v>
      </c>
      <c r="D496" s="442"/>
      <c r="E496" s="442"/>
      <c r="F496" s="442"/>
      <c r="G496" s="442"/>
      <c r="H496" s="442"/>
      <c r="I496" s="442"/>
      <c r="J496" s="442"/>
      <c r="K496" s="442"/>
      <c r="L496" s="442"/>
      <c r="M496" s="442"/>
      <c r="N496" s="442"/>
      <c r="O496" s="442"/>
      <c r="P496" s="442"/>
      <c r="Q496" s="440">
        <v>2008</v>
      </c>
      <c r="R496" s="440" t="str">
        <f>CONCATENATE($A$496,Q496)</f>
        <v>20072008</v>
      </c>
      <c r="S496" s="442" t="s">
        <v>339</v>
      </c>
      <c r="T496" s="442"/>
      <c r="U496" s="442"/>
      <c r="V496" s="442"/>
      <c r="W496" s="442"/>
      <c r="X496" s="442"/>
      <c r="Y496" s="442"/>
      <c r="Z496" s="442"/>
      <c r="AA496" s="442"/>
      <c r="AB496" s="442"/>
      <c r="AC496" s="442"/>
      <c r="AD496" s="442"/>
      <c r="AE496" s="442"/>
      <c r="AF496" s="442"/>
    </row>
    <row r="497" spans="1:32" ht="12.75" customHeight="1">
      <c r="A497" s="440"/>
      <c r="B497" s="441"/>
      <c r="C497" s="442"/>
      <c r="D497" s="442"/>
      <c r="E497" s="442"/>
      <c r="F497" s="442"/>
      <c r="G497" s="442"/>
      <c r="H497" s="442"/>
      <c r="I497" s="442"/>
      <c r="J497" s="442"/>
      <c r="K497" s="442"/>
      <c r="L497" s="442"/>
      <c r="M497" s="442"/>
      <c r="N497" s="442"/>
      <c r="O497" s="442"/>
      <c r="P497" s="442"/>
      <c r="Q497" s="440"/>
      <c r="R497" s="440"/>
      <c r="S497" s="442"/>
      <c r="T497" s="442"/>
      <c r="U497" s="442"/>
      <c r="V497" s="442"/>
      <c r="W497" s="442"/>
      <c r="X497" s="442"/>
      <c r="Y497" s="442"/>
      <c r="Z497" s="442"/>
      <c r="AA497" s="442"/>
      <c r="AB497" s="442"/>
      <c r="AC497" s="442"/>
      <c r="AD497" s="442"/>
      <c r="AE497" s="442"/>
      <c r="AF497" s="442"/>
    </row>
    <row r="498" spans="1:32" ht="12.75">
      <c r="A498" s="440">
        <v>2007</v>
      </c>
      <c r="B498" s="441" t="str">
        <f>R498</f>
        <v>20072009</v>
      </c>
      <c r="C498" s="442" t="s">
        <v>137</v>
      </c>
      <c r="D498" s="442"/>
      <c r="E498" s="442"/>
      <c r="F498" s="442"/>
      <c r="G498" s="442"/>
      <c r="H498" s="442"/>
      <c r="I498" s="442"/>
      <c r="J498" s="442"/>
      <c r="K498" s="442"/>
      <c r="L498" s="442"/>
      <c r="M498" s="442"/>
      <c r="N498" s="442"/>
      <c r="O498" s="442"/>
      <c r="P498" s="442"/>
      <c r="Q498" s="440">
        <v>2009</v>
      </c>
      <c r="R498" s="440" t="str">
        <f>CONCATENATE($A$496,Q498)</f>
        <v>20072009</v>
      </c>
      <c r="S498" s="442" t="s">
        <v>340</v>
      </c>
      <c r="T498" s="442"/>
      <c r="U498" s="442"/>
      <c r="V498" s="442"/>
      <c r="W498" s="442"/>
      <c r="X498" s="442"/>
      <c r="Y498" s="442"/>
      <c r="Z498" s="442"/>
      <c r="AA498" s="442"/>
      <c r="AB498" s="442"/>
      <c r="AC498" s="442"/>
      <c r="AD498" s="442"/>
      <c r="AE498" s="442"/>
      <c r="AF498" s="442"/>
    </row>
    <row r="499" spans="1:32" ht="12.75" customHeight="1">
      <c r="A499" s="440"/>
      <c r="B499" s="441"/>
      <c r="C499" s="442"/>
      <c r="D499" s="442"/>
      <c r="E499" s="442"/>
      <c r="F499" s="442"/>
      <c r="G499" s="442"/>
      <c r="H499" s="442"/>
      <c r="I499" s="442"/>
      <c r="J499" s="442"/>
      <c r="K499" s="442"/>
      <c r="L499" s="442"/>
      <c r="M499" s="442"/>
      <c r="N499" s="442"/>
      <c r="O499" s="442"/>
      <c r="P499" s="442"/>
      <c r="Q499" s="440"/>
      <c r="R499" s="440"/>
      <c r="S499" s="442"/>
      <c r="T499" s="442"/>
      <c r="U499" s="442"/>
      <c r="V499" s="442"/>
      <c r="W499" s="442"/>
      <c r="X499" s="442"/>
      <c r="Y499" s="442"/>
      <c r="Z499" s="442"/>
      <c r="AA499" s="442"/>
      <c r="AB499" s="442"/>
      <c r="AC499" s="442"/>
      <c r="AD499" s="442"/>
      <c r="AE499" s="442"/>
      <c r="AF499" s="442"/>
    </row>
    <row r="500" spans="1:32" ht="12.75">
      <c r="A500" s="440">
        <v>2007</v>
      </c>
      <c r="B500" s="441" t="str">
        <f>R500</f>
        <v>20072010</v>
      </c>
      <c r="C500" s="442" t="s">
        <v>138</v>
      </c>
      <c r="D500" s="442"/>
      <c r="E500" s="442"/>
      <c r="F500" s="442"/>
      <c r="G500" s="442"/>
      <c r="H500" s="442"/>
      <c r="I500" s="442"/>
      <c r="J500" s="442"/>
      <c r="K500" s="442"/>
      <c r="L500" s="442"/>
      <c r="M500" s="442"/>
      <c r="N500" s="442"/>
      <c r="O500" s="442"/>
      <c r="P500" s="442"/>
      <c r="Q500" s="440">
        <v>2010</v>
      </c>
      <c r="R500" s="440" t="str">
        <f>CONCATENATE($A$496,Q500)</f>
        <v>20072010</v>
      </c>
      <c r="S500" s="442" t="s">
        <v>341</v>
      </c>
      <c r="T500" s="442"/>
      <c r="U500" s="442"/>
      <c r="V500" s="442"/>
      <c r="W500" s="442"/>
      <c r="X500" s="442"/>
      <c r="Y500" s="442"/>
      <c r="Z500" s="442"/>
      <c r="AA500" s="442"/>
      <c r="AB500" s="442"/>
      <c r="AC500" s="442"/>
      <c r="AD500" s="442"/>
      <c r="AE500" s="442"/>
      <c r="AF500" s="442"/>
    </row>
    <row r="501" spans="1:32" ht="12.75" customHeight="1">
      <c r="A501" s="440"/>
      <c r="B501" s="441"/>
      <c r="C501" s="442"/>
      <c r="D501" s="442"/>
      <c r="E501" s="442"/>
      <c r="F501" s="442"/>
      <c r="G501" s="442"/>
      <c r="H501" s="442"/>
      <c r="I501" s="442"/>
      <c r="J501" s="442"/>
      <c r="K501" s="442"/>
      <c r="L501" s="442"/>
      <c r="M501" s="442"/>
      <c r="N501" s="442"/>
      <c r="O501" s="442"/>
      <c r="P501" s="442"/>
      <c r="Q501" s="440"/>
      <c r="R501" s="440"/>
      <c r="S501" s="442"/>
      <c r="T501" s="442"/>
      <c r="U501" s="442"/>
      <c r="V501" s="442"/>
      <c r="W501" s="442"/>
      <c r="X501" s="442"/>
      <c r="Y501" s="442"/>
      <c r="Z501" s="442"/>
      <c r="AA501" s="442"/>
      <c r="AB501" s="442"/>
      <c r="AC501" s="442"/>
      <c r="AD501" s="442"/>
      <c r="AE501" s="442"/>
      <c r="AF501" s="442"/>
    </row>
    <row r="502" spans="1:32" ht="12.75">
      <c r="A502" s="440">
        <v>2007</v>
      </c>
      <c r="B502" s="441" t="str">
        <f>R502</f>
        <v>20072011</v>
      </c>
      <c r="C502" s="442" t="s">
        <v>153</v>
      </c>
      <c r="D502" s="442"/>
      <c r="E502" s="442"/>
      <c r="F502" s="442"/>
      <c r="G502" s="442"/>
      <c r="H502" s="442"/>
      <c r="I502" s="442"/>
      <c r="J502" s="442"/>
      <c r="K502" s="442"/>
      <c r="L502" s="442"/>
      <c r="M502" s="442"/>
      <c r="N502" s="442"/>
      <c r="O502" s="442"/>
      <c r="P502" s="442"/>
      <c r="Q502" s="440">
        <v>2011</v>
      </c>
      <c r="R502" s="440" t="str">
        <f>CONCATENATE($A$496,Q502)</f>
        <v>20072011</v>
      </c>
      <c r="S502" s="442" t="s">
        <v>342</v>
      </c>
      <c r="T502" s="442"/>
      <c r="U502" s="442"/>
      <c r="V502" s="442"/>
      <c r="W502" s="442"/>
      <c r="X502" s="442"/>
      <c r="Y502" s="442"/>
      <c r="Z502" s="442"/>
      <c r="AA502" s="442"/>
      <c r="AB502" s="442"/>
      <c r="AC502" s="442"/>
      <c r="AD502" s="442"/>
      <c r="AE502" s="442"/>
      <c r="AF502" s="442"/>
    </row>
    <row r="503" spans="1:32" ht="12.75" customHeight="1">
      <c r="A503" s="440"/>
      <c r="B503" s="441"/>
      <c r="C503" s="442"/>
      <c r="D503" s="442"/>
      <c r="E503" s="442"/>
      <c r="F503" s="442"/>
      <c r="G503" s="442"/>
      <c r="H503" s="442"/>
      <c r="I503" s="442"/>
      <c r="J503" s="442"/>
      <c r="K503" s="442"/>
      <c r="L503" s="442"/>
      <c r="M503" s="442"/>
      <c r="N503" s="442"/>
      <c r="O503" s="442"/>
      <c r="P503" s="442"/>
      <c r="Q503" s="440"/>
      <c r="R503" s="440"/>
      <c r="S503" s="442"/>
      <c r="T503" s="442"/>
      <c r="U503" s="442"/>
      <c r="V503" s="442"/>
      <c r="W503" s="442"/>
      <c r="X503" s="442"/>
      <c r="Y503" s="442"/>
      <c r="Z503" s="442"/>
      <c r="AA503" s="442"/>
      <c r="AB503" s="442"/>
      <c r="AC503" s="442"/>
      <c r="AD503" s="442"/>
      <c r="AE503" s="442"/>
      <c r="AF503" s="442"/>
    </row>
    <row r="504" spans="1:32" ht="12.75">
      <c r="A504" s="440">
        <v>2007</v>
      </c>
      <c r="B504" s="441" t="str">
        <f>R504</f>
        <v>20072012</v>
      </c>
      <c r="C504" s="442" t="s">
        <v>154</v>
      </c>
      <c r="D504" s="442"/>
      <c r="E504" s="442"/>
      <c r="F504" s="442"/>
      <c r="G504" s="442"/>
      <c r="H504" s="442"/>
      <c r="I504" s="442"/>
      <c r="J504" s="442"/>
      <c r="K504" s="442"/>
      <c r="L504" s="442"/>
      <c r="M504" s="442"/>
      <c r="N504" s="442"/>
      <c r="O504" s="442"/>
      <c r="P504" s="442"/>
      <c r="Q504" s="440">
        <v>2012</v>
      </c>
      <c r="R504" s="440" t="str">
        <f>CONCATENATE($A$496,Q504)</f>
        <v>20072012</v>
      </c>
      <c r="S504" s="442" t="s">
        <v>343</v>
      </c>
      <c r="T504" s="442"/>
      <c r="U504" s="442"/>
      <c r="V504" s="442"/>
      <c r="W504" s="442"/>
      <c r="X504" s="442"/>
      <c r="Y504" s="442"/>
      <c r="Z504" s="442"/>
      <c r="AA504" s="442"/>
      <c r="AB504" s="442"/>
      <c r="AC504" s="442"/>
      <c r="AD504" s="442"/>
      <c r="AE504" s="442"/>
      <c r="AF504" s="442"/>
    </row>
    <row r="505" spans="1:32" ht="12.75" customHeight="1">
      <c r="A505" s="440"/>
      <c r="B505" s="441"/>
      <c r="C505" s="442"/>
      <c r="D505" s="442"/>
      <c r="E505" s="442"/>
      <c r="F505" s="442"/>
      <c r="G505" s="442"/>
      <c r="H505" s="442"/>
      <c r="I505" s="442"/>
      <c r="J505" s="442"/>
      <c r="K505" s="442"/>
      <c r="L505" s="442"/>
      <c r="M505" s="442"/>
      <c r="N505" s="442"/>
      <c r="O505" s="442"/>
      <c r="P505" s="442"/>
      <c r="Q505" s="440"/>
      <c r="R505" s="440"/>
      <c r="S505" s="442"/>
      <c r="T505" s="442"/>
      <c r="U505" s="442"/>
      <c r="V505" s="442"/>
      <c r="W505" s="442"/>
      <c r="X505" s="442"/>
      <c r="Y505" s="442"/>
      <c r="Z505" s="442"/>
      <c r="AA505" s="442"/>
      <c r="AB505" s="442"/>
      <c r="AC505" s="442"/>
      <c r="AD505" s="442"/>
      <c r="AE505" s="442"/>
      <c r="AF505" s="442"/>
    </row>
    <row r="506" spans="1:32" ht="12.75">
      <c r="A506" s="440">
        <v>2007</v>
      </c>
      <c r="B506" s="441" t="str">
        <f>R506</f>
        <v>20072013</v>
      </c>
      <c r="C506" s="442" t="s">
        <v>172</v>
      </c>
      <c r="D506" s="442"/>
      <c r="E506" s="442"/>
      <c r="F506" s="442"/>
      <c r="G506" s="442"/>
      <c r="H506" s="442"/>
      <c r="I506" s="442"/>
      <c r="J506" s="442"/>
      <c r="K506" s="442"/>
      <c r="L506" s="442"/>
      <c r="M506" s="442"/>
      <c r="N506" s="442"/>
      <c r="O506" s="442"/>
      <c r="P506" s="442"/>
      <c r="Q506" s="440">
        <v>2013</v>
      </c>
      <c r="R506" s="440" t="str">
        <f>CONCATENATE($A$496,Q506)</f>
        <v>20072013</v>
      </c>
      <c r="S506" s="442" t="s">
        <v>344</v>
      </c>
      <c r="T506" s="442"/>
      <c r="U506" s="442"/>
      <c r="V506" s="442"/>
      <c r="W506" s="442"/>
      <c r="X506" s="442"/>
      <c r="Y506" s="442"/>
      <c r="Z506" s="442"/>
      <c r="AA506" s="442"/>
      <c r="AB506" s="442"/>
      <c r="AC506" s="442"/>
      <c r="AD506" s="442"/>
      <c r="AE506" s="442"/>
      <c r="AF506" s="442"/>
    </row>
    <row r="507" spans="1:32" ht="12.75">
      <c r="A507" s="440"/>
      <c r="B507" s="441"/>
      <c r="C507" s="442"/>
      <c r="D507" s="442"/>
      <c r="E507" s="442"/>
      <c r="F507" s="442"/>
      <c r="G507" s="442"/>
      <c r="H507" s="442"/>
      <c r="I507" s="442"/>
      <c r="J507" s="442"/>
      <c r="K507" s="442"/>
      <c r="L507" s="442"/>
      <c r="M507" s="442"/>
      <c r="N507" s="442"/>
      <c r="O507" s="442"/>
      <c r="P507" s="442"/>
      <c r="Q507" s="440"/>
      <c r="R507" s="440"/>
      <c r="S507" s="442"/>
      <c r="T507" s="442"/>
      <c r="U507" s="442"/>
      <c r="V507" s="442"/>
      <c r="W507" s="442"/>
      <c r="X507" s="442"/>
      <c r="Y507" s="442"/>
      <c r="Z507" s="442"/>
      <c r="AA507" s="442"/>
      <c r="AB507" s="442"/>
      <c r="AC507" s="442"/>
      <c r="AD507" s="442"/>
      <c r="AE507" s="442"/>
      <c r="AF507" s="442"/>
    </row>
    <row r="508" spans="1:32" ht="12.75">
      <c r="A508" s="440">
        <v>2007</v>
      </c>
      <c r="B508" s="441" t="str">
        <f>R508</f>
        <v>20072014</v>
      </c>
      <c r="C508" s="442" t="s">
        <v>173</v>
      </c>
      <c r="D508" s="442"/>
      <c r="E508" s="442"/>
      <c r="F508" s="442"/>
      <c r="G508" s="442"/>
      <c r="H508" s="442"/>
      <c r="I508" s="442"/>
      <c r="J508" s="442"/>
      <c r="K508" s="442"/>
      <c r="L508" s="442"/>
      <c r="M508" s="442"/>
      <c r="N508" s="442"/>
      <c r="O508" s="442"/>
      <c r="P508" s="442"/>
      <c r="Q508" s="440">
        <v>2014</v>
      </c>
      <c r="R508" s="440" t="str">
        <f>CONCATENATE($A$496,Q508)</f>
        <v>20072014</v>
      </c>
      <c r="S508" s="442" t="s">
        <v>345</v>
      </c>
      <c r="T508" s="442"/>
      <c r="U508" s="442"/>
      <c r="V508" s="442"/>
      <c r="W508" s="442"/>
      <c r="X508" s="442"/>
      <c r="Y508" s="442"/>
      <c r="Z508" s="442"/>
      <c r="AA508" s="442"/>
      <c r="AB508" s="442"/>
      <c r="AC508" s="442"/>
      <c r="AD508" s="442"/>
      <c r="AE508" s="442"/>
      <c r="AF508" s="442"/>
    </row>
    <row r="509" spans="1:32" ht="12.75" customHeight="1">
      <c r="A509" s="440"/>
      <c r="B509" s="441"/>
      <c r="C509" s="442"/>
      <c r="D509" s="442"/>
      <c r="E509" s="442"/>
      <c r="F509" s="442"/>
      <c r="G509" s="442"/>
      <c r="H509" s="442"/>
      <c r="I509" s="442"/>
      <c r="J509" s="442"/>
      <c r="K509" s="442"/>
      <c r="L509" s="442"/>
      <c r="M509" s="442"/>
      <c r="N509" s="442"/>
      <c r="O509" s="442"/>
      <c r="P509" s="442"/>
      <c r="Q509" s="440"/>
      <c r="R509" s="440"/>
      <c r="S509" s="442"/>
      <c r="T509" s="442"/>
      <c r="U509" s="442"/>
      <c r="V509" s="442"/>
      <c r="W509" s="442"/>
      <c r="X509" s="442"/>
      <c r="Y509" s="442"/>
      <c r="Z509" s="442"/>
      <c r="AA509" s="442"/>
      <c r="AB509" s="442"/>
      <c r="AC509" s="442"/>
      <c r="AD509" s="442"/>
      <c r="AE509" s="442"/>
      <c r="AF509" s="442"/>
    </row>
    <row r="510" spans="1:32" ht="12.75">
      <c r="A510" s="440">
        <v>2007</v>
      </c>
      <c r="B510" s="441" t="str">
        <f>R510</f>
        <v>20072015</v>
      </c>
      <c r="C510" s="442" t="s">
        <v>255</v>
      </c>
      <c r="D510" s="442"/>
      <c r="E510" s="442"/>
      <c r="F510" s="442"/>
      <c r="G510" s="442"/>
      <c r="H510" s="442"/>
      <c r="I510" s="442"/>
      <c r="J510" s="442"/>
      <c r="K510" s="442"/>
      <c r="L510" s="442"/>
      <c r="M510" s="442"/>
      <c r="N510" s="442"/>
      <c r="O510" s="442"/>
      <c r="P510" s="442"/>
      <c r="Q510" s="440">
        <v>2015</v>
      </c>
      <c r="R510" s="440" t="str">
        <f>CONCATENATE($A$496,Q510)</f>
        <v>20072015</v>
      </c>
      <c r="S510" s="442" t="s">
        <v>346</v>
      </c>
      <c r="T510" s="442"/>
      <c r="U510" s="442"/>
      <c r="V510" s="442"/>
      <c r="W510" s="442"/>
      <c r="X510" s="442"/>
      <c r="Y510" s="442"/>
      <c r="Z510" s="442"/>
      <c r="AA510" s="442"/>
      <c r="AB510" s="442"/>
      <c r="AC510" s="442"/>
      <c r="AD510" s="442"/>
      <c r="AE510" s="442"/>
      <c r="AF510" s="442"/>
    </row>
    <row r="511" spans="1:32" ht="12.75" customHeight="1">
      <c r="A511" s="440"/>
      <c r="B511" s="441"/>
      <c r="C511" s="442"/>
      <c r="D511" s="442"/>
      <c r="E511" s="442"/>
      <c r="F511" s="442"/>
      <c r="G511" s="442"/>
      <c r="H511" s="442"/>
      <c r="I511" s="442"/>
      <c r="J511" s="442"/>
      <c r="K511" s="442"/>
      <c r="L511" s="442"/>
      <c r="M511" s="442"/>
      <c r="N511" s="442"/>
      <c r="O511" s="442"/>
      <c r="P511" s="442"/>
      <c r="Q511" s="440"/>
      <c r="R511" s="440"/>
      <c r="S511" s="442"/>
      <c r="T511" s="442"/>
      <c r="U511" s="442"/>
      <c r="V511" s="442"/>
      <c r="W511" s="442"/>
      <c r="X511" s="442"/>
      <c r="Y511" s="442"/>
      <c r="Z511" s="442"/>
      <c r="AA511" s="442"/>
      <c r="AB511" s="442"/>
      <c r="AC511" s="442"/>
      <c r="AD511" s="442"/>
      <c r="AE511" s="442"/>
      <c r="AF511" s="442"/>
    </row>
    <row r="512" spans="1:32" ht="12.75">
      <c r="A512" s="440">
        <v>2007</v>
      </c>
      <c r="B512" s="441" t="str">
        <f>R512</f>
        <v>20072016</v>
      </c>
      <c r="C512" s="442" t="s">
        <v>385</v>
      </c>
      <c r="D512" s="442"/>
      <c r="E512" s="442"/>
      <c r="F512" s="442"/>
      <c r="G512" s="442"/>
      <c r="H512" s="442"/>
      <c r="I512" s="442"/>
      <c r="J512" s="442"/>
      <c r="K512" s="442"/>
      <c r="L512" s="442"/>
      <c r="M512" s="442"/>
      <c r="N512" s="442"/>
      <c r="O512" s="442"/>
      <c r="P512" s="442"/>
      <c r="Q512" s="440">
        <v>2016</v>
      </c>
      <c r="R512" s="440" t="str">
        <f>CONCATENATE($A$496,Q512)</f>
        <v>20072016</v>
      </c>
      <c r="S512" s="442" t="s">
        <v>347</v>
      </c>
      <c r="T512" s="442"/>
      <c r="U512" s="442"/>
      <c r="V512" s="442"/>
      <c r="W512" s="442"/>
      <c r="X512" s="442"/>
      <c r="Y512" s="442"/>
      <c r="Z512" s="442"/>
      <c r="AA512" s="442"/>
      <c r="AB512" s="442"/>
      <c r="AC512" s="442"/>
      <c r="AD512" s="442"/>
      <c r="AE512" s="442"/>
      <c r="AF512" s="442"/>
    </row>
    <row r="513" spans="1:32" ht="12.75" customHeight="1">
      <c r="A513" s="440"/>
      <c r="B513" s="441"/>
      <c r="C513" s="442"/>
      <c r="D513" s="442"/>
      <c r="E513" s="442"/>
      <c r="F513" s="442"/>
      <c r="G513" s="442"/>
      <c r="H513" s="442"/>
      <c r="I513" s="442"/>
      <c r="J513" s="442"/>
      <c r="K513" s="442"/>
      <c r="L513" s="442"/>
      <c r="M513" s="442"/>
      <c r="N513" s="442"/>
      <c r="O513" s="442"/>
      <c r="P513" s="442"/>
      <c r="Q513" s="440"/>
      <c r="R513" s="440"/>
      <c r="S513" s="442"/>
      <c r="T513" s="442"/>
      <c r="U513" s="442"/>
      <c r="V513" s="442"/>
      <c r="W513" s="442"/>
      <c r="X513" s="442"/>
      <c r="Y513" s="442"/>
      <c r="Z513" s="442"/>
      <c r="AA513" s="442"/>
      <c r="AB513" s="442"/>
      <c r="AC513" s="442"/>
      <c r="AD513" s="442"/>
      <c r="AE513" s="442"/>
      <c r="AF513" s="442"/>
    </row>
    <row r="514" spans="1:32" ht="12.75" customHeight="1">
      <c r="A514" s="440">
        <v>2007</v>
      </c>
      <c r="B514" s="441" t="str">
        <f>R514</f>
        <v>20072017</v>
      </c>
      <c r="C514" s="442" t="s">
        <v>425</v>
      </c>
      <c r="D514" s="442"/>
      <c r="E514" s="442"/>
      <c r="F514" s="442"/>
      <c r="G514" s="442"/>
      <c r="H514" s="442"/>
      <c r="I514" s="442"/>
      <c r="J514" s="442"/>
      <c r="K514" s="442"/>
      <c r="L514" s="442"/>
      <c r="M514" s="442"/>
      <c r="N514" s="442"/>
      <c r="O514" s="442"/>
      <c r="P514" s="442"/>
      <c r="Q514" s="440">
        <v>2017</v>
      </c>
      <c r="R514" s="440" t="str">
        <f>CONCATENATE($A$496,Q514)</f>
        <v>20072017</v>
      </c>
      <c r="S514" s="442" t="s">
        <v>413</v>
      </c>
      <c r="T514" s="442"/>
      <c r="U514" s="442"/>
      <c r="V514" s="442"/>
      <c r="W514" s="442"/>
      <c r="X514" s="442"/>
      <c r="Y514" s="442"/>
      <c r="Z514" s="442"/>
      <c r="AA514" s="442"/>
      <c r="AB514" s="442"/>
      <c r="AC514" s="442"/>
      <c r="AD514" s="442"/>
      <c r="AE514" s="442"/>
      <c r="AF514" s="442"/>
    </row>
    <row r="515" spans="1:32" ht="12.75" customHeight="1">
      <c r="A515" s="440"/>
      <c r="B515" s="441"/>
      <c r="C515" s="442"/>
      <c r="D515" s="442"/>
      <c r="E515" s="442"/>
      <c r="F515" s="442"/>
      <c r="G515" s="442"/>
      <c r="H515" s="442"/>
      <c r="I515" s="442"/>
      <c r="J515" s="442"/>
      <c r="K515" s="442"/>
      <c r="L515" s="442"/>
      <c r="M515" s="442"/>
      <c r="N515" s="442"/>
      <c r="O515" s="442"/>
      <c r="P515" s="442"/>
      <c r="Q515" s="440"/>
      <c r="R515" s="440"/>
      <c r="S515" s="442"/>
      <c r="T515" s="442"/>
      <c r="U515" s="442"/>
      <c r="V515" s="442"/>
      <c r="W515" s="442"/>
      <c r="X515" s="442"/>
      <c r="Y515" s="442"/>
      <c r="Z515" s="442"/>
      <c r="AA515" s="442"/>
      <c r="AB515" s="442"/>
      <c r="AC515" s="442"/>
      <c r="AD515" s="442"/>
      <c r="AE515" s="442"/>
      <c r="AF515" s="442"/>
    </row>
    <row r="516" spans="1:32" ht="12.75" customHeight="1">
      <c r="A516" s="440">
        <v>2007</v>
      </c>
      <c r="B516" s="441" t="str">
        <f>R516</f>
        <v>20072018</v>
      </c>
      <c r="C516" s="442" t="s">
        <v>506</v>
      </c>
      <c r="D516" s="442"/>
      <c r="E516" s="442"/>
      <c r="F516" s="442"/>
      <c r="G516" s="442"/>
      <c r="H516" s="442"/>
      <c r="I516" s="442"/>
      <c r="J516" s="442"/>
      <c r="K516" s="442"/>
      <c r="L516" s="442"/>
      <c r="M516" s="442"/>
      <c r="N516" s="442"/>
      <c r="O516" s="442"/>
      <c r="P516" s="442"/>
      <c r="Q516" s="440">
        <v>2018</v>
      </c>
      <c r="R516" s="440" t="str">
        <f>CONCATENATE($A$496,Q516)</f>
        <v>20072018</v>
      </c>
      <c r="S516" s="443" t="s">
        <v>457</v>
      </c>
      <c r="T516" s="443"/>
      <c r="U516" s="443"/>
      <c r="V516" s="443"/>
      <c r="W516" s="443"/>
      <c r="X516" s="443"/>
      <c r="Y516" s="443"/>
      <c r="Z516" s="443"/>
      <c r="AA516" s="443"/>
      <c r="AB516" s="443"/>
      <c r="AC516" s="443"/>
      <c r="AD516" s="443"/>
      <c r="AE516" s="443"/>
      <c r="AF516" s="443"/>
    </row>
    <row r="517" spans="1:32" ht="12.75" customHeight="1">
      <c r="A517" s="440"/>
      <c r="B517" s="441"/>
      <c r="C517" s="442"/>
      <c r="D517" s="442"/>
      <c r="E517" s="442"/>
      <c r="F517" s="442"/>
      <c r="G517" s="442"/>
      <c r="H517" s="442"/>
      <c r="I517" s="442"/>
      <c r="J517" s="442"/>
      <c r="K517" s="442"/>
      <c r="L517" s="442"/>
      <c r="M517" s="442"/>
      <c r="N517" s="442"/>
      <c r="O517" s="442"/>
      <c r="P517" s="442"/>
      <c r="Q517" s="440"/>
      <c r="R517" s="440"/>
      <c r="S517" s="443"/>
      <c r="T517" s="443"/>
      <c r="U517" s="443"/>
      <c r="V517" s="443"/>
      <c r="W517" s="443"/>
      <c r="X517" s="443"/>
      <c r="Y517" s="443"/>
      <c r="Z517" s="443"/>
      <c r="AA517" s="443"/>
      <c r="AB517" s="443"/>
      <c r="AC517" s="443"/>
      <c r="AD517" s="443"/>
      <c r="AE517" s="443"/>
      <c r="AF517" s="443"/>
    </row>
    <row r="518" spans="1:32" ht="12.75" customHeight="1">
      <c r="A518" s="440">
        <v>2007</v>
      </c>
      <c r="B518" s="441" t="str">
        <f>R518</f>
        <v>20072019</v>
      </c>
      <c r="C518" s="442" t="s">
        <v>530</v>
      </c>
      <c r="D518" s="442"/>
      <c r="E518" s="442"/>
      <c r="F518" s="442"/>
      <c r="G518" s="442"/>
      <c r="H518" s="442"/>
      <c r="I518" s="442"/>
      <c r="J518" s="442"/>
      <c r="K518" s="442"/>
      <c r="L518" s="442"/>
      <c r="M518" s="442"/>
      <c r="N518" s="442"/>
      <c r="O518" s="442"/>
      <c r="P518" s="442"/>
      <c r="Q518" s="440">
        <v>2019</v>
      </c>
      <c r="R518" s="440" t="str">
        <f>CONCATENATE($A$496,Q518)</f>
        <v>20072019</v>
      </c>
      <c r="S518" s="443" t="s">
        <v>537</v>
      </c>
      <c r="T518" s="443"/>
      <c r="U518" s="443"/>
      <c r="V518" s="443"/>
      <c r="W518" s="443"/>
      <c r="X518" s="443"/>
      <c r="Y518" s="443"/>
      <c r="Z518" s="443"/>
      <c r="AA518" s="443"/>
      <c r="AB518" s="443"/>
      <c r="AC518" s="443"/>
      <c r="AD518" s="443"/>
      <c r="AE518" s="443"/>
      <c r="AF518" s="443"/>
    </row>
    <row r="519" spans="1:32" ht="12.75" customHeight="1">
      <c r="A519" s="440"/>
      <c r="B519" s="441"/>
      <c r="C519" s="442"/>
      <c r="D519" s="442"/>
      <c r="E519" s="442"/>
      <c r="F519" s="442"/>
      <c r="G519" s="442"/>
      <c r="H519" s="442"/>
      <c r="I519" s="442"/>
      <c r="J519" s="442"/>
      <c r="K519" s="442"/>
      <c r="L519" s="442"/>
      <c r="M519" s="442"/>
      <c r="N519" s="442"/>
      <c r="O519" s="442"/>
      <c r="P519" s="442"/>
      <c r="Q519" s="440"/>
      <c r="R519" s="440"/>
      <c r="S519" s="443"/>
      <c r="T519" s="443"/>
      <c r="U519" s="443"/>
      <c r="V519" s="443"/>
      <c r="W519" s="443"/>
      <c r="X519" s="443"/>
      <c r="Y519" s="443"/>
      <c r="Z519" s="443"/>
      <c r="AA519" s="443"/>
      <c r="AB519" s="443"/>
      <c r="AC519" s="443"/>
      <c r="AD519" s="443"/>
      <c r="AE519" s="443"/>
      <c r="AF519" s="443"/>
    </row>
    <row r="520" spans="1:32" ht="12.75" customHeight="1">
      <c r="A520" s="440">
        <v>2007</v>
      </c>
      <c r="B520" s="441" t="str">
        <f>R520</f>
        <v>20072020</v>
      </c>
      <c r="C520" s="442" t="s">
        <v>562</v>
      </c>
      <c r="D520" s="442"/>
      <c r="E520" s="442"/>
      <c r="F520" s="442"/>
      <c r="G520" s="442"/>
      <c r="H520" s="442"/>
      <c r="I520" s="442"/>
      <c r="J520" s="442"/>
      <c r="K520" s="442"/>
      <c r="L520" s="442"/>
      <c r="M520" s="442"/>
      <c r="N520" s="442"/>
      <c r="O520" s="442"/>
      <c r="P520" s="442"/>
      <c r="Q520" s="440">
        <v>2020</v>
      </c>
      <c r="R520" s="440" t="str">
        <f>CONCATENATE($A$496,Q520)</f>
        <v>20072020</v>
      </c>
      <c r="S520" s="443" t="s">
        <v>537</v>
      </c>
      <c r="T520" s="443"/>
      <c r="U520" s="443"/>
      <c r="V520" s="443"/>
      <c r="W520" s="443"/>
      <c r="X520" s="443"/>
      <c r="Y520" s="443"/>
      <c r="Z520" s="443"/>
      <c r="AA520" s="443"/>
      <c r="AB520" s="443"/>
      <c r="AC520" s="443"/>
      <c r="AD520" s="443"/>
      <c r="AE520" s="443"/>
      <c r="AF520" s="443"/>
    </row>
    <row r="521" spans="1:32" ht="12.75" customHeight="1">
      <c r="A521" s="440"/>
      <c r="B521" s="441"/>
      <c r="C521" s="442"/>
      <c r="D521" s="442"/>
      <c r="E521" s="442"/>
      <c r="F521" s="442"/>
      <c r="G521" s="442"/>
      <c r="H521" s="442"/>
      <c r="I521" s="442"/>
      <c r="J521" s="442"/>
      <c r="K521" s="442"/>
      <c r="L521" s="442"/>
      <c r="M521" s="442"/>
      <c r="N521" s="442"/>
      <c r="O521" s="442"/>
      <c r="P521" s="442"/>
      <c r="Q521" s="440"/>
      <c r="R521" s="440"/>
      <c r="S521" s="443"/>
      <c r="T521" s="443"/>
      <c r="U521" s="443"/>
      <c r="V521" s="443"/>
      <c r="W521" s="443"/>
      <c r="X521" s="443"/>
      <c r="Y521" s="443"/>
      <c r="Z521" s="443"/>
      <c r="AA521" s="443"/>
      <c r="AB521" s="443"/>
      <c r="AC521" s="443"/>
      <c r="AD521" s="443"/>
      <c r="AE521" s="443"/>
      <c r="AF521" s="443"/>
    </row>
    <row r="522" spans="1:32" ht="12.75" customHeight="1">
      <c r="A522" s="440">
        <v>2007</v>
      </c>
      <c r="B522" s="441" t="str">
        <f>R522</f>
        <v>20072021</v>
      </c>
      <c r="C522" s="442" t="s">
        <v>563</v>
      </c>
      <c r="D522" s="442"/>
      <c r="E522" s="442"/>
      <c r="F522" s="442"/>
      <c r="G522" s="442"/>
      <c r="H522" s="442"/>
      <c r="I522" s="442"/>
      <c r="J522" s="442"/>
      <c r="K522" s="442"/>
      <c r="L522" s="442"/>
      <c r="M522" s="442"/>
      <c r="N522" s="442"/>
      <c r="O522" s="442"/>
      <c r="P522" s="442"/>
      <c r="Q522" s="440">
        <v>2021</v>
      </c>
      <c r="R522" s="440" t="str">
        <f>CONCATENATE($A$496,Q522)</f>
        <v>20072021</v>
      </c>
      <c r="S522" s="443" t="s">
        <v>605</v>
      </c>
      <c r="T522" s="443"/>
      <c r="U522" s="443"/>
      <c r="V522" s="443"/>
      <c r="W522" s="443"/>
      <c r="X522" s="443"/>
      <c r="Y522" s="443"/>
      <c r="Z522" s="443"/>
      <c r="AA522" s="443"/>
      <c r="AB522" s="443"/>
      <c r="AC522" s="443"/>
      <c r="AD522" s="443"/>
      <c r="AE522" s="443"/>
      <c r="AF522" s="443"/>
    </row>
    <row r="523" spans="1:32" ht="12.75" customHeight="1">
      <c r="A523" s="440"/>
      <c r="B523" s="441"/>
      <c r="C523" s="442"/>
      <c r="D523" s="442"/>
      <c r="E523" s="442"/>
      <c r="F523" s="442"/>
      <c r="G523" s="442"/>
      <c r="H523" s="442"/>
      <c r="I523" s="442"/>
      <c r="J523" s="442"/>
      <c r="K523" s="442"/>
      <c r="L523" s="442"/>
      <c r="M523" s="442"/>
      <c r="N523" s="442"/>
      <c r="O523" s="442"/>
      <c r="P523" s="442"/>
      <c r="Q523" s="440"/>
      <c r="R523" s="440"/>
      <c r="S523" s="443"/>
      <c r="T523" s="443"/>
      <c r="U523" s="443"/>
      <c r="V523" s="443"/>
      <c r="W523" s="443"/>
      <c r="X523" s="443"/>
      <c r="Y523" s="443"/>
      <c r="Z523" s="443"/>
      <c r="AA523" s="443"/>
      <c r="AB523" s="443"/>
      <c r="AC523" s="443"/>
      <c r="AD523" s="443"/>
      <c r="AE523" s="443"/>
      <c r="AF523" s="443"/>
    </row>
    <row r="524" spans="1:32" ht="12.75" customHeight="1">
      <c r="A524" s="232"/>
      <c r="B524" s="230"/>
      <c r="C524" s="233"/>
      <c r="D524" s="233"/>
      <c r="E524" s="233"/>
      <c r="F524" s="233"/>
      <c r="G524" s="233"/>
      <c r="H524" s="233"/>
      <c r="I524" s="233"/>
      <c r="J524" s="233"/>
      <c r="K524" s="233"/>
      <c r="L524" s="233"/>
      <c r="M524" s="233"/>
      <c r="N524" s="233"/>
      <c r="O524" s="233"/>
      <c r="P524" s="233"/>
      <c r="Q524" s="232"/>
      <c r="R524" s="232"/>
      <c r="S524" s="236"/>
      <c r="T524" s="236"/>
      <c r="U524" s="236"/>
      <c r="V524" s="236"/>
      <c r="W524" s="236"/>
      <c r="X524" s="236"/>
      <c r="Y524" s="236"/>
      <c r="Z524" s="236"/>
      <c r="AA524" s="236"/>
      <c r="AB524" s="236"/>
      <c r="AC524" s="236"/>
      <c r="AD524" s="236"/>
      <c r="AE524" s="236"/>
      <c r="AF524" s="236"/>
    </row>
    <row r="525" spans="1:32" ht="12.75" customHeight="1">
      <c r="A525" s="232"/>
      <c r="B525" s="230"/>
      <c r="C525" s="233"/>
      <c r="D525" s="233"/>
      <c r="E525" s="233"/>
      <c r="F525" s="233"/>
      <c r="G525" s="233"/>
      <c r="H525" s="233"/>
      <c r="I525" s="233"/>
      <c r="J525" s="233"/>
      <c r="K525" s="233"/>
      <c r="L525" s="233"/>
      <c r="M525" s="233"/>
      <c r="N525" s="233"/>
      <c r="O525" s="233"/>
      <c r="P525" s="233"/>
      <c r="Q525" s="232"/>
      <c r="R525" s="232"/>
      <c r="S525" s="236"/>
      <c r="T525" s="236"/>
      <c r="U525" s="236"/>
      <c r="V525" s="236"/>
      <c r="W525" s="236"/>
      <c r="X525" s="236"/>
      <c r="Y525" s="236"/>
      <c r="Z525" s="236"/>
      <c r="AA525" s="236"/>
      <c r="AB525" s="236"/>
      <c r="AC525" s="236"/>
      <c r="AD525" s="236"/>
      <c r="AE525" s="236"/>
      <c r="AF525" s="236"/>
    </row>
    <row r="526" spans="1:32" ht="12.75" customHeight="1">
      <c r="A526" s="232"/>
      <c r="B526" s="230"/>
      <c r="C526" s="233"/>
      <c r="D526" s="233"/>
      <c r="E526" s="233"/>
      <c r="F526" s="233"/>
      <c r="G526" s="233"/>
      <c r="H526" s="233"/>
      <c r="I526" s="233"/>
      <c r="J526" s="233"/>
      <c r="K526" s="233"/>
      <c r="L526" s="233"/>
      <c r="M526" s="233"/>
      <c r="N526" s="233"/>
      <c r="O526" s="233"/>
      <c r="P526" s="233"/>
      <c r="Q526" s="232"/>
      <c r="R526" s="232"/>
      <c r="S526" s="236"/>
      <c r="T526" s="236"/>
      <c r="U526" s="236"/>
      <c r="V526" s="236"/>
      <c r="W526" s="236"/>
      <c r="X526" s="236"/>
      <c r="Y526" s="236"/>
      <c r="Z526" s="236"/>
      <c r="AA526" s="236"/>
      <c r="AB526" s="236"/>
      <c r="AC526" s="236"/>
      <c r="AD526" s="236"/>
      <c r="AE526" s="236"/>
      <c r="AF526" s="236"/>
    </row>
    <row r="527" spans="1:32" ht="12.75">
      <c r="A527" s="437">
        <v>2008</v>
      </c>
      <c r="B527" s="438" t="str">
        <f>R527</f>
        <v>20082009</v>
      </c>
      <c r="C527" s="439" t="s">
        <v>139</v>
      </c>
      <c r="D527" s="439"/>
      <c r="E527" s="439"/>
      <c r="F527" s="439"/>
      <c r="G527" s="439"/>
      <c r="H527" s="439"/>
      <c r="I527" s="439"/>
      <c r="J527" s="439"/>
      <c r="K527" s="439"/>
      <c r="L527" s="439"/>
      <c r="M527" s="439"/>
      <c r="N527" s="439"/>
      <c r="O527" s="439"/>
      <c r="P527" s="439"/>
      <c r="Q527" s="437">
        <v>2009</v>
      </c>
      <c r="R527" s="437" t="str">
        <f>CONCATENATE($A$527,Q527)</f>
        <v>20082009</v>
      </c>
      <c r="S527" s="439" t="s">
        <v>348</v>
      </c>
      <c r="T527" s="439"/>
      <c r="U527" s="439"/>
      <c r="V527" s="439"/>
      <c r="W527" s="439"/>
      <c r="X527" s="439"/>
      <c r="Y527" s="439"/>
      <c r="Z527" s="439"/>
      <c r="AA527" s="439"/>
      <c r="AB527" s="439"/>
      <c r="AC527" s="439"/>
      <c r="AD527" s="439"/>
      <c r="AE527" s="439"/>
      <c r="AF527" s="439"/>
    </row>
    <row r="528" spans="1:32" ht="12.75" customHeight="1">
      <c r="A528" s="437"/>
      <c r="B528" s="438"/>
      <c r="C528" s="439"/>
      <c r="D528" s="439"/>
      <c r="E528" s="439"/>
      <c r="F528" s="439"/>
      <c r="G528" s="439"/>
      <c r="H528" s="439"/>
      <c r="I528" s="439"/>
      <c r="J528" s="439"/>
      <c r="K528" s="439"/>
      <c r="L528" s="439"/>
      <c r="M528" s="439"/>
      <c r="N528" s="439"/>
      <c r="O528" s="439"/>
      <c r="P528" s="439"/>
      <c r="Q528" s="437"/>
      <c r="R528" s="437"/>
      <c r="S528" s="439"/>
      <c r="T528" s="439"/>
      <c r="U528" s="439"/>
      <c r="V528" s="439"/>
      <c r="W528" s="439"/>
      <c r="X528" s="439"/>
      <c r="Y528" s="439"/>
      <c r="Z528" s="439"/>
      <c r="AA528" s="439"/>
      <c r="AB528" s="439"/>
      <c r="AC528" s="439"/>
      <c r="AD528" s="439"/>
      <c r="AE528" s="439"/>
      <c r="AF528" s="439"/>
    </row>
    <row r="529" spans="1:32" ht="12.75">
      <c r="A529" s="437">
        <v>2008</v>
      </c>
      <c r="B529" s="438" t="str">
        <f>R529</f>
        <v>20082010</v>
      </c>
      <c r="C529" s="439" t="s">
        <v>140</v>
      </c>
      <c r="D529" s="439"/>
      <c r="E529" s="439"/>
      <c r="F529" s="439"/>
      <c r="G529" s="439"/>
      <c r="H529" s="439"/>
      <c r="I529" s="439"/>
      <c r="J529" s="439"/>
      <c r="K529" s="439"/>
      <c r="L529" s="439"/>
      <c r="M529" s="439"/>
      <c r="N529" s="439"/>
      <c r="O529" s="439"/>
      <c r="P529" s="439"/>
      <c r="Q529" s="437">
        <v>2010</v>
      </c>
      <c r="R529" s="437" t="str">
        <f>CONCATENATE($A$527,Q529)</f>
        <v>20082010</v>
      </c>
      <c r="S529" s="439" t="s">
        <v>349</v>
      </c>
      <c r="T529" s="439"/>
      <c r="U529" s="439"/>
      <c r="V529" s="439"/>
      <c r="W529" s="439"/>
      <c r="X529" s="439"/>
      <c r="Y529" s="439"/>
      <c r="Z529" s="439"/>
      <c r="AA529" s="439"/>
      <c r="AB529" s="439"/>
      <c r="AC529" s="439"/>
      <c r="AD529" s="439"/>
      <c r="AE529" s="439"/>
      <c r="AF529" s="439"/>
    </row>
    <row r="530" spans="1:32" ht="12.75" customHeight="1">
      <c r="A530" s="437"/>
      <c r="B530" s="438"/>
      <c r="C530" s="439"/>
      <c r="D530" s="439"/>
      <c r="E530" s="439"/>
      <c r="F530" s="439"/>
      <c r="G530" s="439"/>
      <c r="H530" s="439"/>
      <c r="I530" s="439"/>
      <c r="J530" s="439"/>
      <c r="K530" s="439"/>
      <c r="L530" s="439"/>
      <c r="M530" s="439"/>
      <c r="N530" s="439"/>
      <c r="O530" s="439"/>
      <c r="P530" s="439"/>
      <c r="Q530" s="437"/>
      <c r="R530" s="437"/>
      <c r="S530" s="439"/>
      <c r="T530" s="439"/>
      <c r="U530" s="439"/>
      <c r="V530" s="439"/>
      <c r="W530" s="439"/>
      <c r="X530" s="439"/>
      <c r="Y530" s="439"/>
      <c r="Z530" s="439"/>
      <c r="AA530" s="439"/>
      <c r="AB530" s="439"/>
      <c r="AC530" s="439"/>
      <c r="AD530" s="439"/>
      <c r="AE530" s="439"/>
      <c r="AF530" s="439"/>
    </row>
    <row r="531" spans="1:32" ht="12.75">
      <c r="A531" s="437">
        <v>2008</v>
      </c>
      <c r="B531" s="438" t="str">
        <f>R531</f>
        <v>20082011</v>
      </c>
      <c r="C531" s="439" t="s">
        <v>155</v>
      </c>
      <c r="D531" s="439"/>
      <c r="E531" s="439"/>
      <c r="F531" s="439"/>
      <c r="G531" s="439"/>
      <c r="H531" s="439"/>
      <c r="I531" s="439"/>
      <c r="J531" s="439"/>
      <c r="K531" s="439"/>
      <c r="L531" s="439"/>
      <c r="M531" s="439"/>
      <c r="N531" s="439"/>
      <c r="O531" s="439"/>
      <c r="P531" s="439"/>
      <c r="Q531" s="437">
        <v>2011</v>
      </c>
      <c r="R531" s="437" t="str">
        <f>CONCATENATE($A$527,Q531)</f>
        <v>20082011</v>
      </c>
      <c r="S531" s="439" t="s">
        <v>350</v>
      </c>
      <c r="T531" s="439"/>
      <c r="U531" s="439"/>
      <c r="V531" s="439"/>
      <c r="W531" s="439"/>
      <c r="X531" s="439"/>
      <c r="Y531" s="439"/>
      <c r="Z531" s="439"/>
      <c r="AA531" s="439"/>
      <c r="AB531" s="439"/>
      <c r="AC531" s="439"/>
      <c r="AD531" s="439"/>
      <c r="AE531" s="439"/>
      <c r="AF531" s="439"/>
    </row>
    <row r="532" spans="1:32" ht="12.75" customHeight="1">
      <c r="A532" s="437"/>
      <c r="B532" s="438"/>
      <c r="C532" s="439"/>
      <c r="D532" s="439"/>
      <c r="E532" s="439"/>
      <c r="F532" s="439"/>
      <c r="G532" s="439"/>
      <c r="H532" s="439"/>
      <c r="I532" s="439"/>
      <c r="J532" s="439"/>
      <c r="K532" s="439"/>
      <c r="L532" s="439"/>
      <c r="M532" s="439"/>
      <c r="N532" s="439"/>
      <c r="O532" s="439"/>
      <c r="P532" s="439"/>
      <c r="Q532" s="437"/>
      <c r="R532" s="437"/>
      <c r="S532" s="439"/>
      <c r="T532" s="439"/>
      <c r="U532" s="439"/>
      <c r="V532" s="439"/>
      <c r="W532" s="439"/>
      <c r="X532" s="439"/>
      <c r="Y532" s="439"/>
      <c r="Z532" s="439"/>
      <c r="AA532" s="439"/>
      <c r="AB532" s="439"/>
      <c r="AC532" s="439"/>
      <c r="AD532" s="439"/>
      <c r="AE532" s="439"/>
      <c r="AF532" s="439"/>
    </row>
    <row r="533" spans="1:32" ht="12.75">
      <c r="A533" s="437">
        <v>2008</v>
      </c>
      <c r="B533" s="438" t="str">
        <f>R533</f>
        <v>20082012</v>
      </c>
      <c r="C533" s="439" t="s">
        <v>156</v>
      </c>
      <c r="D533" s="439"/>
      <c r="E533" s="439"/>
      <c r="F533" s="439"/>
      <c r="G533" s="439"/>
      <c r="H533" s="439"/>
      <c r="I533" s="439"/>
      <c r="J533" s="439"/>
      <c r="K533" s="439"/>
      <c r="L533" s="439"/>
      <c r="M533" s="439"/>
      <c r="N533" s="439"/>
      <c r="O533" s="439"/>
      <c r="P533" s="439"/>
      <c r="Q533" s="437">
        <v>2012</v>
      </c>
      <c r="R533" s="437" t="str">
        <f>CONCATENATE($A$527,Q533)</f>
        <v>20082012</v>
      </c>
      <c r="S533" s="439" t="s">
        <v>351</v>
      </c>
      <c r="T533" s="439"/>
      <c r="U533" s="439"/>
      <c r="V533" s="439"/>
      <c r="W533" s="439"/>
      <c r="X533" s="439"/>
      <c r="Y533" s="439"/>
      <c r="Z533" s="439"/>
      <c r="AA533" s="439"/>
      <c r="AB533" s="439"/>
      <c r="AC533" s="439"/>
      <c r="AD533" s="439"/>
      <c r="AE533" s="439"/>
      <c r="AF533" s="439"/>
    </row>
    <row r="534" spans="1:32" ht="12.75" customHeight="1">
      <c r="A534" s="437"/>
      <c r="B534" s="438"/>
      <c r="C534" s="439"/>
      <c r="D534" s="439"/>
      <c r="E534" s="439"/>
      <c r="F534" s="439"/>
      <c r="G534" s="439"/>
      <c r="H534" s="439"/>
      <c r="I534" s="439"/>
      <c r="J534" s="439"/>
      <c r="K534" s="439"/>
      <c r="L534" s="439"/>
      <c r="M534" s="439"/>
      <c r="N534" s="439"/>
      <c r="O534" s="439"/>
      <c r="P534" s="439"/>
      <c r="Q534" s="437"/>
      <c r="R534" s="437"/>
      <c r="S534" s="439"/>
      <c r="T534" s="439"/>
      <c r="U534" s="439"/>
      <c r="V534" s="439"/>
      <c r="W534" s="439"/>
      <c r="X534" s="439"/>
      <c r="Y534" s="439"/>
      <c r="Z534" s="439"/>
      <c r="AA534" s="439"/>
      <c r="AB534" s="439"/>
      <c r="AC534" s="439"/>
      <c r="AD534" s="439"/>
      <c r="AE534" s="439"/>
      <c r="AF534" s="439"/>
    </row>
    <row r="535" spans="1:32" ht="12.75">
      <c r="A535" s="437">
        <v>2008</v>
      </c>
      <c r="B535" s="438" t="str">
        <f>R535</f>
        <v>20082013</v>
      </c>
      <c r="C535" s="439" t="s">
        <v>174</v>
      </c>
      <c r="D535" s="439"/>
      <c r="E535" s="439"/>
      <c r="F535" s="439"/>
      <c r="G535" s="439"/>
      <c r="H535" s="439"/>
      <c r="I535" s="439"/>
      <c r="J535" s="439"/>
      <c r="K535" s="439"/>
      <c r="L535" s="439"/>
      <c r="M535" s="439"/>
      <c r="N535" s="439"/>
      <c r="O535" s="439"/>
      <c r="P535" s="439"/>
      <c r="Q535" s="437">
        <v>2013</v>
      </c>
      <c r="R535" s="437" t="str">
        <f>CONCATENATE($A$527,Q535)</f>
        <v>20082013</v>
      </c>
      <c r="S535" s="439" t="s">
        <v>352</v>
      </c>
      <c r="T535" s="439"/>
      <c r="U535" s="439"/>
      <c r="V535" s="439"/>
      <c r="W535" s="439"/>
      <c r="X535" s="439"/>
      <c r="Y535" s="439"/>
      <c r="Z535" s="439"/>
      <c r="AA535" s="439"/>
      <c r="AB535" s="439"/>
      <c r="AC535" s="439"/>
      <c r="AD535" s="439"/>
      <c r="AE535" s="439"/>
      <c r="AF535" s="439"/>
    </row>
    <row r="536" spans="1:32" ht="12.75" customHeight="1">
      <c r="A536" s="437"/>
      <c r="B536" s="438"/>
      <c r="C536" s="439"/>
      <c r="D536" s="439"/>
      <c r="E536" s="439"/>
      <c r="F536" s="439"/>
      <c r="G536" s="439"/>
      <c r="H536" s="439"/>
      <c r="I536" s="439"/>
      <c r="J536" s="439"/>
      <c r="K536" s="439"/>
      <c r="L536" s="439"/>
      <c r="M536" s="439"/>
      <c r="N536" s="439"/>
      <c r="O536" s="439"/>
      <c r="P536" s="439"/>
      <c r="Q536" s="437"/>
      <c r="R536" s="437"/>
      <c r="S536" s="439"/>
      <c r="T536" s="439"/>
      <c r="U536" s="439"/>
      <c r="V536" s="439"/>
      <c r="W536" s="439"/>
      <c r="X536" s="439"/>
      <c r="Y536" s="439"/>
      <c r="Z536" s="439"/>
      <c r="AA536" s="439"/>
      <c r="AB536" s="439"/>
      <c r="AC536" s="439"/>
      <c r="AD536" s="439"/>
      <c r="AE536" s="439"/>
      <c r="AF536" s="439"/>
    </row>
    <row r="537" spans="1:32" ht="12.75">
      <c r="A537" s="437">
        <v>2008</v>
      </c>
      <c r="B537" s="438" t="str">
        <f>R537</f>
        <v>20082014</v>
      </c>
      <c r="C537" s="439" t="s">
        <v>175</v>
      </c>
      <c r="D537" s="439"/>
      <c r="E537" s="439"/>
      <c r="F537" s="439"/>
      <c r="G537" s="439"/>
      <c r="H537" s="439"/>
      <c r="I537" s="439"/>
      <c r="J537" s="439"/>
      <c r="K537" s="439"/>
      <c r="L537" s="439"/>
      <c r="M537" s="439"/>
      <c r="N537" s="439"/>
      <c r="O537" s="439"/>
      <c r="P537" s="439"/>
      <c r="Q537" s="437">
        <v>2014</v>
      </c>
      <c r="R537" s="437" t="str">
        <f>CONCATENATE($A$527,Q537)</f>
        <v>20082014</v>
      </c>
      <c r="S537" s="439" t="s">
        <v>353</v>
      </c>
      <c r="T537" s="439"/>
      <c r="U537" s="439"/>
      <c r="V537" s="439"/>
      <c r="W537" s="439"/>
      <c r="X537" s="439"/>
      <c r="Y537" s="439"/>
      <c r="Z537" s="439"/>
      <c r="AA537" s="439"/>
      <c r="AB537" s="439"/>
      <c r="AC537" s="439"/>
      <c r="AD537" s="439"/>
      <c r="AE537" s="439"/>
      <c r="AF537" s="439"/>
    </row>
    <row r="538" spans="1:32" ht="12.75" customHeight="1">
      <c r="A538" s="437"/>
      <c r="B538" s="438"/>
      <c r="C538" s="439"/>
      <c r="D538" s="439"/>
      <c r="E538" s="439"/>
      <c r="F538" s="439"/>
      <c r="G538" s="439"/>
      <c r="H538" s="439"/>
      <c r="I538" s="439"/>
      <c r="J538" s="439"/>
      <c r="K538" s="439"/>
      <c r="L538" s="439"/>
      <c r="M538" s="439"/>
      <c r="N538" s="439"/>
      <c r="O538" s="439"/>
      <c r="P538" s="439"/>
      <c r="Q538" s="437"/>
      <c r="R538" s="437"/>
      <c r="S538" s="439"/>
      <c r="T538" s="439"/>
      <c r="U538" s="439"/>
      <c r="V538" s="439"/>
      <c r="W538" s="439"/>
      <c r="X538" s="439"/>
      <c r="Y538" s="439"/>
      <c r="Z538" s="439"/>
      <c r="AA538" s="439"/>
      <c r="AB538" s="439"/>
      <c r="AC538" s="439"/>
      <c r="AD538" s="439"/>
      <c r="AE538" s="439"/>
      <c r="AF538" s="439"/>
    </row>
    <row r="539" spans="1:32" ht="12.75">
      <c r="A539" s="437">
        <v>2008</v>
      </c>
      <c r="B539" s="438" t="str">
        <f>R539</f>
        <v>20082015</v>
      </c>
      <c r="C539" s="439" t="s">
        <v>254</v>
      </c>
      <c r="D539" s="439"/>
      <c r="E539" s="439"/>
      <c r="F539" s="439"/>
      <c r="G539" s="439"/>
      <c r="H539" s="439"/>
      <c r="I539" s="439"/>
      <c r="J539" s="439"/>
      <c r="K539" s="439"/>
      <c r="L539" s="439"/>
      <c r="M539" s="439"/>
      <c r="N539" s="439"/>
      <c r="O539" s="439"/>
      <c r="P539" s="439"/>
      <c r="Q539" s="437">
        <v>2015</v>
      </c>
      <c r="R539" s="437" t="str">
        <f>CONCATENATE($A$527,Q539)</f>
        <v>20082015</v>
      </c>
      <c r="S539" s="439" t="s">
        <v>354</v>
      </c>
      <c r="T539" s="439"/>
      <c r="U539" s="439"/>
      <c r="V539" s="439"/>
      <c r="W539" s="439"/>
      <c r="X539" s="439"/>
      <c r="Y539" s="439"/>
      <c r="Z539" s="439"/>
      <c r="AA539" s="439"/>
      <c r="AB539" s="439"/>
      <c r="AC539" s="439"/>
      <c r="AD539" s="439"/>
      <c r="AE539" s="439"/>
      <c r="AF539" s="439"/>
    </row>
    <row r="540" spans="1:32" ht="12.75" customHeight="1">
      <c r="A540" s="437"/>
      <c r="B540" s="438"/>
      <c r="C540" s="439"/>
      <c r="D540" s="439"/>
      <c r="E540" s="439"/>
      <c r="F540" s="439"/>
      <c r="G540" s="439"/>
      <c r="H540" s="439"/>
      <c r="I540" s="439"/>
      <c r="J540" s="439"/>
      <c r="K540" s="439"/>
      <c r="L540" s="439"/>
      <c r="M540" s="439"/>
      <c r="N540" s="439"/>
      <c r="O540" s="439"/>
      <c r="P540" s="439"/>
      <c r="Q540" s="437"/>
      <c r="R540" s="437"/>
      <c r="S540" s="439"/>
      <c r="T540" s="439"/>
      <c r="U540" s="439"/>
      <c r="V540" s="439"/>
      <c r="W540" s="439"/>
      <c r="X540" s="439"/>
      <c r="Y540" s="439"/>
      <c r="Z540" s="439"/>
      <c r="AA540" s="439"/>
      <c r="AB540" s="439"/>
      <c r="AC540" s="439"/>
      <c r="AD540" s="439"/>
      <c r="AE540" s="439"/>
      <c r="AF540" s="439"/>
    </row>
    <row r="541" spans="1:32" ht="12.75">
      <c r="A541" s="437">
        <v>2008</v>
      </c>
      <c r="B541" s="438" t="str">
        <f>R541</f>
        <v>20082016</v>
      </c>
      <c r="C541" s="439" t="s">
        <v>379</v>
      </c>
      <c r="D541" s="439"/>
      <c r="E541" s="439"/>
      <c r="F541" s="439"/>
      <c r="G541" s="439"/>
      <c r="H541" s="439"/>
      <c r="I541" s="439"/>
      <c r="J541" s="439"/>
      <c r="K541" s="439"/>
      <c r="L541" s="439"/>
      <c r="M541" s="439"/>
      <c r="N541" s="439"/>
      <c r="O541" s="439"/>
      <c r="P541" s="439"/>
      <c r="Q541" s="437">
        <v>2016</v>
      </c>
      <c r="R541" s="437" t="str">
        <f>CONCATENATE($A$527,Q541)</f>
        <v>20082016</v>
      </c>
      <c r="S541" s="439" t="s">
        <v>386</v>
      </c>
      <c r="T541" s="439"/>
      <c r="U541" s="439"/>
      <c r="V541" s="439"/>
      <c r="W541" s="439"/>
      <c r="X541" s="439"/>
      <c r="Y541" s="439"/>
      <c r="Z541" s="439"/>
      <c r="AA541" s="439"/>
      <c r="AB541" s="439"/>
      <c r="AC541" s="439"/>
      <c r="AD541" s="439"/>
      <c r="AE541" s="439"/>
      <c r="AF541" s="439"/>
    </row>
    <row r="542" spans="1:32" ht="12.75" customHeight="1">
      <c r="A542" s="437"/>
      <c r="B542" s="438"/>
      <c r="C542" s="439"/>
      <c r="D542" s="439"/>
      <c r="E542" s="439"/>
      <c r="F542" s="439"/>
      <c r="G542" s="439"/>
      <c r="H542" s="439"/>
      <c r="I542" s="439"/>
      <c r="J542" s="439"/>
      <c r="K542" s="439"/>
      <c r="L542" s="439"/>
      <c r="M542" s="439"/>
      <c r="N542" s="439"/>
      <c r="O542" s="439"/>
      <c r="P542" s="439"/>
      <c r="Q542" s="437"/>
      <c r="R542" s="437"/>
      <c r="S542" s="439"/>
      <c r="T542" s="439"/>
      <c r="U542" s="439"/>
      <c r="V542" s="439"/>
      <c r="W542" s="439"/>
      <c r="X542" s="439"/>
      <c r="Y542" s="439"/>
      <c r="Z542" s="439"/>
      <c r="AA542" s="439"/>
      <c r="AB542" s="439"/>
      <c r="AC542" s="439"/>
      <c r="AD542" s="439"/>
      <c r="AE542" s="439"/>
      <c r="AF542" s="439"/>
    </row>
    <row r="543" spans="1:32" ht="12.75" customHeight="1">
      <c r="A543" s="437">
        <v>2008</v>
      </c>
      <c r="B543" s="438" t="str">
        <f>R543</f>
        <v>20082017</v>
      </c>
      <c r="C543" s="439" t="s">
        <v>426</v>
      </c>
      <c r="D543" s="439"/>
      <c r="E543" s="439"/>
      <c r="F543" s="439"/>
      <c r="G543" s="439"/>
      <c r="H543" s="439"/>
      <c r="I543" s="439"/>
      <c r="J543" s="439"/>
      <c r="K543" s="439"/>
      <c r="L543" s="439"/>
      <c r="M543" s="439"/>
      <c r="N543" s="439"/>
      <c r="O543" s="439"/>
      <c r="P543" s="439"/>
      <c r="Q543" s="437">
        <v>2017</v>
      </c>
      <c r="R543" s="437" t="str">
        <f>CONCATENATE($A$527,Q543)</f>
        <v>20082017</v>
      </c>
      <c r="S543" s="439" t="s">
        <v>414</v>
      </c>
      <c r="T543" s="439"/>
      <c r="U543" s="439"/>
      <c r="V543" s="439"/>
      <c r="W543" s="439"/>
      <c r="X543" s="439"/>
      <c r="Y543" s="439"/>
      <c r="Z543" s="439"/>
      <c r="AA543" s="439"/>
      <c r="AB543" s="439"/>
      <c r="AC543" s="439"/>
      <c r="AD543" s="439"/>
      <c r="AE543" s="439"/>
      <c r="AF543" s="439"/>
    </row>
    <row r="544" spans="1:32" ht="12.75" customHeight="1">
      <c r="A544" s="437"/>
      <c r="B544" s="438"/>
      <c r="C544" s="439"/>
      <c r="D544" s="439"/>
      <c r="E544" s="439"/>
      <c r="F544" s="439"/>
      <c r="G544" s="439"/>
      <c r="H544" s="439"/>
      <c r="I544" s="439"/>
      <c r="J544" s="439"/>
      <c r="K544" s="439"/>
      <c r="L544" s="439"/>
      <c r="M544" s="439"/>
      <c r="N544" s="439"/>
      <c r="O544" s="439"/>
      <c r="P544" s="439"/>
      <c r="Q544" s="437"/>
      <c r="R544" s="437"/>
      <c r="S544" s="439"/>
      <c r="T544" s="439"/>
      <c r="U544" s="439"/>
      <c r="V544" s="439"/>
      <c r="W544" s="439"/>
      <c r="X544" s="439"/>
      <c r="Y544" s="439"/>
      <c r="Z544" s="439"/>
      <c r="AA544" s="439"/>
      <c r="AB544" s="439"/>
      <c r="AC544" s="439"/>
      <c r="AD544" s="439"/>
      <c r="AE544" s="439"/>
      <c r="AF544" s="439"/>
    </row>
    <row r="545" spans="1:32" ht="12.75" customHeight="1">
      <c r="A545" s="437">
        <v>2008</v>
      </c>
      <c r="B545" s="438" t="str">
        <f>R545</f>
        <v>20082018</v>
      </c>
      <c r="C545" s="439" t="s">
        <v>507</v>
      </c>
      <c r="D545" s="439"/>
      <c r="E545" s="439"/>
      <c r="F545" s="439"/>
      <c r="G545" s="439"/>
      <c r="H545" s="439"/>
      <c r="I545" s="439"/>
      <c r="J545" s="439"/>
      <c r="K545" s="439"/>
      <c r="L545" s="439"/>
      <c r="M545" s="439"/>
      <c r="N545" s="439"/>
      <c r="O545" s="439"/>
      <c r="P545" s="439"/>
      <c r="Q545" s="437">
        <v>2018</v>
      </c>
      <c r="R545" s="437" t="str">
        <f>CONCATENATE($A$527,Q545)</f>
        <v>20082018</v>
      </c>
      <c r="S545" s="486" t="s">
        <v>458</v>
      </c>
      <c r="T545" s="486"/>
      <c r="U545" s="486"/>
      <c r="V545" s="486"/>
      <c r="W545" s="486"/>
      <c r="X545" s="486"/>
      <c r="Y545" s="486"/>
      <c r="Z545" s="486"/>
      <c r="AA545" s="486"/>
      <c r="AB545" s="486"/>
      <c r="AC545" s="486"/>
      <c r="AD545" s="486"/>
      <c r="AE545" s="486"/>
      <c r="AF545" s="486"/>
    </row>
    <row r="546" spans="1:32" ht="12.75" customHeight="1">
      <c r="A546" s="437"/>
      <c r="B546" s="438"/>
      <c r="C546" s="439"/>
      <c r="D546" s="439"/>
      <c r="E546" s="439"/>
      <c r="F546" s="439"/>
      <c r="G546" s="439"/>
      <c r="H546" s="439"/>
      <c r="I546" s="439"/>
      <c r="J546" s="439"/>
      <c r="K546" s="439"/>
      <c r="L546" s="439"/>
      <c r="M546" s="439"/>
      <c r="N546" s="439"/>
      <c r="O546" s="439"/>
      <c r="P546" s="439"/>
      <c r="Q546" s="437"/>
      <c r="R546" s="437"/>
      <c r="S546" s="486"/>
      <c r="T546" s="486"/>
      <c r="U546" s="486"/>
      <c r="V546" s="486"/>
      <c r="W546" s="486"/>
      <c r="X546" s="486"/>
      <c r="Y546" s="486"/>
      <c r="Z546" s="486"/>
      <c r="AA546" s="486"/>
      <c r="AB546" s="486"/>
      <c r="AC546" s="486"/>
      <c r="AD546" s="486"/>
      <c r="AE546" s="486"/>
      <c r="AF546" s="486"/>
    </row>
    <row r="547" spans="1:32" ht="12.75" customHeight="1">
      <c r="A547" s="437">
        <v>2008</v>
      </c>
      <c r="B547" s="438" t="str">
        <f>R547</f>
        <v>20082019</v>
      </c>
      <c r="C547" s="439" t="s">
        <v>529</v>
      </c>
      <c r="D547" s="439"/>
      <c r="E547" s="439"/>
      <c r="F547" s="439"/>
      <c r="G547" s="439"/>
      <c r="H547" s="439"/>
      <c r="I547" s="439"/>
      <c r="J547" s="439"/>
      <c r="K547" s="439"/>
      <c r="L547" s="439"/>
      <c r="M547" s="439"/>
      <c r="N547" s="439"/>
      <c r="O547" s="439"/>
      <c r="P547" s="439"/>
      <c r="Q547" s="437">
        <v>2019</v>
      </c>
      <c r="R547" s="437" t="str">
        <f>CONCATENATE($A$527,Q547)</f>
        <v>20082019</v>
      </c>
      <c r="S547" s="408" t="s">
        <v>538</v>
      </c>
      <c r="T547" s="408"/>
      <c r="U547" s="408"/>
      <c r="V547" s="408"/>
      <c r="W547" s="408"/>
      <c r="X547" s="408"/>
      <c r="Y547" s="408"/>
      <c r="Z547" s="408"/>
      <c r="AA547" s="408"/>
      <c r="AB547" s="408"/>
      <c r="AC547" s="408"/>
      <c r="AD547" s="408"/>
      <c r="AE547" s="408"/>
      <c r="AF547" s="408"/>
    </row>
    <row r="548" spans="1:32" ht="12.75" customHeight="1">
      <c r="A548" s="437"/>
      <c r="B548" s="438"/>
      <c r="C548" s="439"/>
      <c r="D548" s="439"/>
      <c r="E548" s="439"/>
      <c r="F548" s="439"/>
      <c r="G548" s="439"/>
      <c r="H548" s="439"/>
      <c r="I548" s="439"/>
      <c r="J548" s="439"/>
      <c r="K548" s="439"/>
      <c r="L548" s="439"/>
      <c r="M548" s="439"/>
      <c r="N548" s="439"/>
      <c r="O548" s="439"/>
      <c r="P548" s="439"/>
      <c r="Q548" s="437"/>
      <c r="R548" s="437"/>
      <c r="S548" s="408"/>
      <c r="T548" s="408"/>
      <c r="U548" s="408"/>
      <c r="V548" s="408"/>
      <c r="W548" s="408"/>
      <c r="X548" s="408"/>
      <c r="Y548" s="408"/>
      <c r="Z548" s="408"/>
      <c r="AA548" s="408"/>
      <c r="AB548" s="408"/>
      <c r="AC548" s="408"/>
      <c r="AD548" s="408"/>
      <c r="AE548" s="408"/>
      <c r="AF548" s="408"/>
    </row>
    <row r="549" spans="1:32" ht="12.75" customHeight="1">
      <c r="A549" s="437">
        <v>2008</v>
      </c>
      <c r="B549" s="438" t="str">
        <f>R549</f>
        <v>20082020</v>
      </c>
      <c r="C549" s="439" t="s">
        <v>564</v>
      </c>
      <c r="D549" s="439"/>
      <c r="E549" s="439"/>
      <c r="F549" s="439"/>
      <c r="G549" s="439"/>
      <c r="H549" s="439"/>
      <c r="I549" s="439"/>
      <c r="J549" s="439"/>
      <c r="K549" s="439"/>
      <c r="L549" s="439"/>
      <c r="M549" s="439"/>
      <c r="N549" s="439"/>
      <c r="O549" s="439"/>
      <c r="P549" s="439"/>
      <c r="Q549" s="437">
        <v>2020</v>
      </c>
      <c r="R549" s="437" t="str">
        <f>CONCATENATE($A$527,Q549)</f>
        <v>20082020</v>
      </c>
      <c r="S549" s="408" t="s">
        <v>538</v>
      </c>
      <c r="T549" s="408"/>
      <c r="U549" s="408"/>
      <c r="V549" s="408"/>
      <c r="W549" s="408"/>
      <c r="X549" s="408"/>
      <c r="Y549" s="408"/>
      <c r="Z549" s="408"/>
      <c r="AA549" s="408"/>
      <c r="AB549" s="408"/>
      <c r="AC549" s="408"/>
      <c r="AD549" s="408"/>
      <c r="AE549" s="408"/>
      <c r="AF549" s="408"/>
    </row>
    <row r="550" spans="1:32" ht="12.75" customHeight="1">
      <c r="A550" s="437"/>
      <c r="B550" s="438"/>
      <c r="C550" s="439"/>
      <c r="D550" s="439"/>
      <c r="E550" s="439"/>
      <c r="F550" s="439"/>
      <c r="G550" s="439"/>
      <c r="H550" s="439"/>
      <c r="I550" s="439"/>
      <c r="J550" s="439"/>
      <c r="K550" s="439"/>
      <c r="L550" s="439"/>
      <c r="M550" s="439"/>
      <c r="N550" s="439"/>
      <c r="O550" s="439"/>
      <c r="P550" s="439"/>
      <c r="Q550" s="437"/>
      <c r="R550" s="437"/>
      <c r="S550" s="408"/>
      <c r="T550" s="408"/>
      <c r="U550" s="408"/>
      <c r="V550" s="408"/>
      <c r="W550" s="408"/>
      <c r="X550" s="408"/>
      <c r="Y550" s="408"/>
      <c r="Z550" s="408"/>
      <c r="AA550" s="408"/>
      <c r="AB550" s="408"/>
      <c r="AC550" s="408"/>
      <c r="AD550" s="408"/>
      <c r="AE550" s="408"/>
      <c r="AF550" s="408"/>
    </row>
    <row r="551" spans="1:32" ht="12.75" customHeight="1">
      <c r="A551" s="437">
        <v>2008</v>
      </c>
      <c r="B551" s="438" t="str">
        <f>R551</f>
        <v>20082021</v>
      </c>
      <c r="C551" s="439" t="s">
        <v>565</v>
      </c>
      <c r="D551" s="439"/>
      <c r="E551" s="439"/>
      <c r="F551" s="439"/>
      <c r="G551" s="439"/>
      <c r="H551" s="439"/>
      <c r="I551" s="439"/>
      <c r="J551" s="439"/>
      <c r="K551" s="439"/>
      <c r="L551" s="439"/>
      <c r="M551" s="439"/>
      <c r="N551" s="439"/>
      <c r="O551" s="439"/>
      <c r="P551" s="439"/>
      <c r="Q551" s="437">
        <v>2021</v>
      </c>
      <c r="R551" s="437" t="str">
        <f>CONCATENATE($A$527,Q551)</f>
        <v>20082021</v>
      </c>
      <c r="S551" s="408" t="s">
        <v>606</v>
      </c>
      <c r="T551" s="408"/>
      <c r="U551" s="408"/>
      <c r="V551" s="408"/>
      <c r="W551" s="408"/>
      <c r="X551" s="408"/>
      <c r="Y551" s="408"/>
      <c r="Z551" s="408"/>
      <c r="AA551" s="408"/>
      <c r="AB551" s="408"/>
      <c r="AC551" s="408"/>
      <c r="AD551" s="408"/>
      <c r="AE551" s="408"/>
      <c r="AF551" s="408"/>
    </row>
    <row r="552" spans="1:32" ht="12.75" customHeight="1">
      <c r="A552" s="437"/>
      <c r="B552" s="438"/>
      <c r="C552" s="439"/>
      <c r="D552" s="439"/>
      <c r="E552" s="439"/>
      <c r="F552" s="439"/>
      <c r="G552" s="439"/>
      <c r="H552" s="439"/>
      <c r="I552" s="439"/>
      <c r="J552" s="439"/>
      <c r="K552" s="439"/>
      <c r="L552" s="439"/>
      <c r="M552" s="439"/>
      <c r="N552" s="439"/>
      <c r="O552" s="439"/>
      <c r="P552" s="439"/>
      <c r="Q552" s="437"/>
      <c r="R552" s="437"/>
      <c r="S552" s="408"/>
      <c r="T552" s="408"/>
      <c r="U552" s="408"/>
      <c r="V552" s="408"/>
      <c r="W552" s="408"/>
      <c r="X552" s="408"/>
      <c r="Y552" s="408"/>
      <c r="Z552" s="408"/>
      <c r="AA552" s="408"/>
      <c r="AB552" s="408"/>
      <c r="AC552" s="408"/>
      <c r="AD552" s="408"/>
      <c r="AE552" s="408"/>
      <c r="AF552" s="408"/>
    </row>
    <row r="553" spans="1:32" ht="12.75" customHeight="1">
      <c r="A553" s="213"/>
      <c r="B553" s="229"/>
      <c r="C553" s="218"/>
      <c r="D553" s="218"/>
      <c r="E553" s="218"/>
      <c r="F553" s="218"/>
      <c r="G553" s="218"/>
      <c r="H553" s="218"/>
      <c r="I553" s="218"/>
      <c r="J553" s="218"/>
      <c r="K553" s="218"/>
      <c r="L553" s="218"/>
      <c r="M553" s="218"/>
      <c r="N553" s="218"/>
      <c r="O553" s="218"/>
      <c r="P553" s="218"/>
      <c r="Q553" s="213"/>
      <c r="R553" s="213"/>
      <c r="S553" s="198"/>
      <c r="T553" s="198"/>
      <c r="U553" s="198"/>
      <c r="V553" s="198"/>
      <c r="W553" s="198"/>
      <c r="X553" s="198"/>
      <c r="Y553" s="198"/>
      <c r="Z553" s="198"/>
      <c r="AA553" s="198"/>
      <c r="AB553" s="198"/>
      <c r="AC553" s="198"/>
      <c r="AD553" s="198"/>
      <c r="AE553" s="198"/>
      <c r="AF553" s="198"/>
    </row>
    <row r="554" spans="1:32" ht="12.75">
      <c r="A554" s="433">
        <v>2009</v>
      </c>
      <c r="B554" s="434" t="str">
        <f>R554</f>
        <v>20092010</v>
      </c>
      <c r="C554" s="435" t="s">
        <v>141</v>
      </c>
      <c r="D554" s="435"/>
      <c r="E554" s="435"/>
      <c r="F554" s="435"/>
      <c r="G554" s="435"/>
      <c r="H554" s="435"/>
      <c r="I554" s="435"/>
      <c r="J554" s="435"/>
      <c r="K554" s="435"/>
      <c r="L554" s="435"/>
      <c r="M554" s="435"/>
      <c r="N554" s="435"/>
      <c r="O554" s="435"/>
      <c r="P554" s="435"/>
      <c r="Q554" s="433">
        <v>2010</v>
      </c>
      <c r="R554" s="433" t="str">
        <f>CONCATENATE($A$554,Q554)</f>
        <v>20092010</v>
      </c>
      <c r="S554" s="435" t="s">
        <v>355</v>
      </c>
      <c r="T554" s="435"/>
      <c r="U554" s="435"/>
      <c r="V554" s="435"/>
      <c r="W554" s="435"/>
      <c r="X554" s="435"/>
      <c r="Y554" s="435"/>
      <c r="Z554" s="435"/>
      <c r="AA554" s="435"/>
      <c r="AB554" s="435"/>
      <c r="AC554" s="435"/>
      <c r="AD554" s="435"/>
      <c r="AE554" s="435"/>
      <c r="AF554" s="435"/>
    </row>
    <row r="555" spans="1:32" ht="12.75" customHeight="1">
      <c r="A555" s="433"/>
      <c r="B555" s="434"/>
      <c r="C555" s="435"/>
      <c r="D555" s="435"/>
      <c r="E555" s="435"/>
      <c r="F555" s="435"/>
      <c r="G555" s="435"/>
      <c r="H555" s="435"/>
      <c r="I555" s="435"/>
      <c r="J555" s="435"/>
      <c r="K555" s="435"/>
      <c r="L555" s="435"/>
      <c r="M555" s="435"/>
      <c r="N555" s="435"/>
      <c r="O555" s="435"/>
      <c r="P555" s="435"/>
      <c r="Q555" s="433"/>
      <c r="R555" s="433"/>
      <c r="S555" s="435"/>
      <c r="T555" s="435"/>
      <c r="U555" s="435"/>
      <c r="V555" s="435"/>
      <c r="W555" s="435"/>
      <c r="X555" s="435"/>
      <c r="Y555" s="435"/>
      <c r="Z555" s="435"/>
      <c r="AA555" s="435"/>
      <c r="AB555" s="435"/>
      <c r="AC555" s="435"/>
      <c r="AD555" s="435"/>
      <c r="AE555" s="435"/>
      <c r="AF555" s="435"/>
    </row>
    <row r="556" spans="1:32" ht="12.75">
      <c r="A556" s="433">
        <v>2009</v>
      </c>
      <c r="B556" s="434" t="str">
        <f>R556</f>
        <v>20092011</v>
      </c>
      <c r="C556" s="435" t="s">
        <v>157</v>
      </c>
      <c r="D556" s="435"/>
      <c r="E556" s="435"/>
      <c r="F556" s="435"/>
      <c r="G556" s="435"/>
      <c r="H556" s="435"/>
      <c r="I556" s="435"/>
      <c r="J556" s="435"/>
      <c r="K556" s="435"/>
      <c r="L556" s="435"/>
      <c r="M556" s="435"/>
      <c r="N556" s="435"/>
      <c r="O556" s="435"/>
      <c r="P556" s="435"/>
      <c r="Q556" s="433">
        <v>2011</v>
      </c>
      <c r="R556" s="433" t="str">
        <f>CONCATENATE($A$554,Q556)</f>
        <v>20092011</v>
      </c>
      <c r="S556" s="435" t="s">
        <v>356</v>
      </c>
      <c r="T556" s="435"/>
      <c r="U556" s="435"/>
      <c r="V556" s="435"/>
      <c r="W556" s="435"/>
      <c r="X556" s="435"/>
      <c r="Y556" s="435"/>
      <c r="Z556" s="435"/>
      <c r="AA556" s="435"/>
      <c r="AB556" s="435"/>
      <c r="AC556" s="435"/>
      <c r="AD556" s="435"/>
      <c r="AE556" s="435"/>
      <c r="AF556" s="435"/>
    </row>
    <row r="557" spans="1:32" ht="12.75">
      <c r="A557" s="433"/>
      <c r="B557" s="434"/>
      <c r="C557" s="435"/>
      <c r="D557" s="435"/>
      <c r="E557" s="435"/>
      <c r="F557" s="435"/>
      <c r="G557" s="435"/>
      <c r="H557" s="435"/>
      <c r="I557" s="435"/>
      <c r="J557" s="435"/>
      <c r="K557" s="435"/>
      <c r="L557" s="435"/>
      <c r="M557" s="435"/>
      <c r="N557" s="435"/>
      <c r="O557" s="435"/>
      <c r="P557" s="435"/>
      <c r="Q557" s="433"/>
      <c r="R557" s="433"/>
      <c r="S557" s="435"/>
      <c r="T557" s="435"/>
      <c r="U557" s="435"/>
      <c r="V557" s="435"/>
      <c r="W557" s="435"/>
      <c r="X557" s="435"/>
      <c r="Y557" s="435"/>
      <c r="Z557" s="435"/>
      <c r="AA557" s="435"/>
      <c r="AB557" s="435"/>
      <c r="AC557" s="435"/>
      <c r="AD557" s="435"/>
      <c r="AE557" s="435"/>
      <c r="AF557" s="435"/>
    </row>
    <row r="558" spans="1:32" ht="12.75">
      <c r="A558" s="433">
        <v>2009</v>
      </c>
      <c r="B558" s="434" t="str">
        <f>R558</f>
        <v>20092012</v>
      </c>
      <c r="C558" s="435" t="s">
        <v>158</v>
      </c>
      <c r="D558" s="435"/>
      <c r="E558" s="435"/>
      <c r="F558" s="435"/>
      <c r="G558" s="435"/>
      <c r="H558" s="435"/>
      <c r="I558" s="435"/>
      <c r="J558" s="435"/>
      <c r="K558" s="435"/>
      <c r="L558" s="435"/>
      <c r="M558" s="435"/>
      <c r="N558" s="435"/>
      <c r="O558" s="435"/>
      <c r="P558" s="435"/>
      <c r="Q558" s="433">
        <v>2012</v>
      </c>
      <c r="R558" s="433" t="str">
        <f>CONCATENATE($A$554,Q558)</f>
        <v>20092012</v>
      </c>
      <c r="S558" s="435" t="s">
        <v>357</v>
      </c>
      <c r="T558" s="435"/>
      <c r="U558" s="435"/>
      <c r="V558" s="435"/>
      <c r="W558" s="435"/>
      <c r="X558" s="435"/>
      <c r="Y558" s="435"/>
      <c r="Z558" s="435"/>
      <c r="AA558" s="435"/>
      <c r="AB558" s="435"/>
      <c r="AC558" s="435"/>
      <c r="AD558" s="435"/>
      <c r="AE558" s="435"/>
      <c r="AF558" s="435"/>
    </row>
    <row r="559" spans="1:32" ht="12.75">
      <c r="A559" s="433"/>
      <c r="B559" s="434"/>
      <c r="C559" s="435"/>
      <c r="D559" s="435"/>
      <c r="E559" s="435"/>
      <c r="F559" s="435"/>
      <c r="G559" s="435"/>
      <c r="H559" s="435"/>
      <c r="I559" s="435"/>
      <c r="J559" s="435"/>
      <c r="K559" s="435"/>
      <c r="L559" s="435"/>
      <c r="M559" s="435"/>
      <c r="N559" s="435"/>
      <c r="O559" s="435"/>
      <c r="P559" s="435"/>
      <c r="Q559" s="433"/>
      <c r="R559" s="433"/>
      <c r="S559" s="435"/>
      <c r="T559" s="435"/>
      <c r="U559" s="435"/>
      <c r="V559" s="435"/>
      <c r="W559" s="435"/>
      <c r="X559" s="435"/>
      <c r="Y559" s="435"/>
      <c r="Z559" s="435"/>
      <c r="AA559" s="435"/>
      <c r="AB559" s="435"/>
      <c r="AC559" s="435"/>
      <c r="AD559" s="435"/>
      <c r="AE559" s="435"/>
      <c r="AF559" s="435"/>
    </row>
    <row r="560" spans="1:32" ht="12.75">
      <c r="A560" s="433">
        <v>2009</v>
      </c>
      <c r="B560" s="434" t="str">
        <f>R560</f>
        <v>20092013</v>
      </c>
      <c r="C560" s="435" t="s">
        <v>176</v>
      </c>
      <c r="D560" s="435"/>
      <c r="E560" s="435"/>
      <c r="F560" s="435"/>
      <c r="G560" s="435"/>
      <c r="H560" s="435"/>
      <c r="I560" s="435"/>
      <c r="J560" s="435"/>
      <c r="K560" s="435"/>
      <c r="L560" s="435"/>
      <c r="M560" s="435"/>
      <c r="N560" s="435"/>
      <c r="O560" s="435"/>
      <c r="P560" s="435"/>
      <c r="Q560" s="433">
        <v>2013</v>
      </c>
      <c r="R560" s="433" t="str">
        <f>CONCATENATE($A$554,Q560)</f>
        <v>20092013</v>
      </c>
      <c r="S560" s="435" t="s">
        <v>358</v>
      </c>
      <c r="T560" s="435"/>
      <c r="U560" s="435"/>
      <c r="V560" s="435"/>
      <c r="W560" s="435"/>
      <c r="X560" s="435"/>
      <c r="Y560" s="435"/>
      <c r="Z560" s="435"/>
      <c r="AA560" s="435"/>
      <c r="AB560" s="435"/>
      <c r="AC560" s="435"/>
      <c r="AD560" s="435"/>
      <c r="AE560" s="435"/>
      <c r="AF560" s="435"/>
    </row>
    <row r="561" spans="1:32" ht="12.75">
      <c r="A561" s="433"/>
      <c r="B561" s="434"/>
      <c r="C561" s="435"/>
      <c r="D561" s="435"/>
      <c r="E561" s="435"/>
      <c r="F561" s="435"/>
      <c r="G561" s="435"/>
      <c r="H561" s="435"/>
      <c r="I561" s="435"/>
      <c r="J561" s="435"/>
      <c r="K561" s="435"/>
      <c r="L561" s="435"/>
      <c r="M561" s="435"/>
      <c r="N561" s="435"/>
      <c r="O561" s="435"/>
      <c r="P561" s="435"/>
      <c r="Q561" s="433"/>
      <c r="R561" s="433"/>
      <c r="S561" s="435"/>
      <c r="T561" s="435"/>
      <c r="U561" s="435"/>
      <c r="V561" s="435"/>
      <c r="W561" s="435"/>
      <c r="X561" s="435"/>
      <c r="Y561" s="435"/>
      <c r="Z561" s="435"/>
      <c r="AA561" s="435"/>
      <c r="AB561" s="435"/>
      <c r="AC561" s="435"/>
      <c r="AD561" s="435"/>
      <c r="AE561" s="435"/>
      <c r="AF561" s="435"/>
    </row>
    <row r="562" spans="1:32" ht="12.75">
      <c r="A562" s="433">
        <v>2009</v>
      </c>
      <c r="B562" s="434" t="str">
        <f>R562</f>
        <v>20092014</v>
      </c>
      <c r="C562" s="435" t="s">
        <v>177</v>
      </c>
      <c r="D562" s="435"/>
      <c r="E562" s="435"/>
      <c r="F562" s="435"/>
      <c r="G562" s="435"/>
      <c r="H562" s="435"/>
      <c r="I562" s="435"/>
      <c r="J562" s="435"/>
      <c r="K562" s="435"/>
      <c r="L562" s="435"/>
      <c r="M562" s="435"/>
      <c r="N562" s="435"/>
      <c r="O562" s="435"/>
      <c r="P562" s="435"/>
      <c r="Q562" s="433">
        <v>2014</v>
      </c>
      <c r="R562" s="433" t="str">
        <f>CONCATENATE($A$554,Q562)</f>
        <v>20092014</v>
      </c>
      <c r="S562" s="435" t="s">
        <v>359</v>
      </c>
      <c r="T562" s="435"/>
      <c r="U562" s="435"/>
      <c r="V562" s="435"/>
      <c r="W562" s="435"/>
      <c r="X562" s="435"/>
      <c r="Y562" s="435"/>
      <c r="Z562" s="435"/>
      <c r="AA562" s="435"/>
      <c r="AB562" s="435"/>
      <c r="AC562" s="435"/>
      <c r="AD562" s="435"/>
      <c r="AE562" s="435"/>
      <c r="AF562" s="435"/>
    </row>
    <row r="563" spans="1:32" ht="12.75" customHeight="1">
      <c r="A563" s="433"/>
      <c r="B563" s="434"/>
      <c r="C563" s="435"/>
      <c r="D563" s="435"/>
      <c r="E563" s="435"/>
      <c r="F563" s="435"/>
      <c r="G563" s="435"/>
      <c r="H563" s="435"/>
      <c r="I563" s="435"/>
      <c r="J563" s="435"/>
      <c r="K563" s="435"/>
      <c r="L563" s="435"/>
      <c r="M563" s="435"/>
      <c r="N563" s="435"/>
      <c r="O563" s="435"/>
      <c r="P563" s="435"/>
      <c r="Q563" s="433"/>
      <c r="R563" s="433"/>
      <c r="S563" s="435"/>
      <c r="T563" s="435"/>
      <c r="U563" s="435"/>
      <c r="V563" s="435"/>
      <c r="W563" s="435"/>
      <c r="X563" s="435"/>
      <c r="Y563" s="435"/>
      <c r="Z563" s="435"/>
      <c r="AA563" s="435"/>
      <c r="AB563" s="435"/>
      <c r="AC563" s="435"/>
      <c r="AD563" s="435"/>
      <c r="AE563" s="435"/>
      <c r="AF563" s="435"/>
    </row>
    <row r="564" spans="1:32" ht="12.75">
      <c r="A564" s="433">
        <v>2009</v>
      </c>
      <c r="B564" s="434" t="str">
        <f>R564</f>
        <v>20092015</v>
      </c>
      <c r="C564" s="435" t="s">
        <v>253</v>
      </c>
      <c r="D564" s="435"/>
      <c r="E564" s="435"/>
      <c r="F564" s="435"/>
      <c r="G564" s="435"/>
      <c r="H564" s="435"/>
      <c r="I564" s="435"/>
      <c r="J564" s="435"/>
      <c r="K564" s="435"/>
      <c r="L564" s="435"/>
      <c r="M564" s="435"/>
      <c r="N564" s="435"/>
      <c r="O564" s="435"/>
      <c r="P564" s="435"/>
      <c r="Q564" s="433">
        <v>2015</v>
      </c>
      <c r="R564" s="433" t="str">
        <f>CONCATENATE($A$554,Q564)</f>
        <v>20092015</v>
      </c>
      <c r="S564" s="435" t="s">
        <v>360</v>
      </c>
      <c r="T564" s="435"/>
      <c r="U564" s="435"/>
      <c r="V564" s="435"/>
      <c r="W564" s="435"/>
      <c r="X564" s="435"/>
      <c r="Y564" s="435"/>
      <c r="Z564" s="435"/>
      <c r="AA564" s="435"/>
      <c r="AB564" s="435"/>
      <c r="AC564" s="435"/>
      <c r="AD564" s="435"/>
      <c r="AE564" s="435"/>
      <c r="AF564" s="435"/>
    </row>
    <row r="565" spans="1:32" ht="12.75" customHeight="1">
      <c r="A565" s="433"/>
      <c r="B565" s="434"/>
      <c r="C565" s="435"/>
      <c r="D565" s="435"/>
      <c r="E565" s="435"/>
      <c r="F565" s="435"/>
      <c r="G565" s="435"/>
      <c r="H565" s="435"/>
      <c r="I565" s="435"/>
      <c r="J565" s="435"/>
      <c r="K565" s="435"/>
      <c r="L565" s="435"/>
      <c r="M565" s="435"/>
      <c r="N565" s="435"/>
      <c r="O565" s="435"/>
      <c r="P565" s="435"/>
      <c r="Q565" s="433"/>
      <c r="R565" s="433"/>
      <c r="S565" s="435"/>
      <c r="T565" s="435"/>
      <c r="U565" s="435"/>
      <c r="V565" s="435"/>
      <c r="W565" s="435"/>
      <c r="X565" s="435"/>
      <c r="Y565" s="435"/>
      <c r="Z565" s="435"/>
      <c r="AA565" s="435"/>
      <c r="AB565" s="435"/>
      <c r="AC565" s="435"/>
      <c r="AD565" s="435"/>
      <c r="AE565" s="435"/>
      <c r="AF565" s="435"/>
    </row>
    <row r="566" spans="1:32" ht="12.75">
      <c r="A566" s="433">
        <v>2009</v>
      </c>
      <c r="B566" s="434" t="str">
        <f>R566</f>
        <v>20092016</v>
      </c>
      <c r="C566" s="435" t="s">
        <v>384</v>
      </c>
      <c r="D566" s="435"/>
      <c r="E566" s="435"/>
      <c r="F566" s="435"/>
      <c r="G566" s="435"/>
      <c r="H566" s="435"/>
      <c r="I566" s="435"/>
      <c r="J566" s="435"/>
      <c r="K566" s="435"/>
      <c r="L566" s="435"/>
      <c r="M566" s="435"/>
      <c r="N566" s="435"/>
      <c r="O566" s="435"/>
      <c r="P566" s="435"/>
      <c r="Q566" s="433">
        <v>2016</v>
      </c>
      <c r="R566" s="433" t="str">
        <f>CONCATENATE($A$554,Q566)</f>
        <v>20092016</v>
      </c>
      <c r="S566" s="435" t="s">
        <v>387</v>
      </c>
      <c r="T566" s="435"/>
      <c r="U566" s="435"/>
      <c r="V566" s="435"/>
      <c r="W566" s="435"/>
      <c r="X566" s="435"/>
      <c r="Y566" s="435"/>
      <c r="Z566" s="435"/>
      <c r="AA566" s="435"/>
      <c r="AB566" s="435"/>
      <c r="AC566" s="435"/>
      <c r="AD566" s="435"/>
      <c r="AE566" s="435"/>
      <c r="AF566" s="435"/>
    </row>
    <row r="567" spans="1:32" ht="12.75" customHeight="1">
      <c r="A567" s="433"/>
      <c r="B567" s="434"/>
      <c r="C567" s="435"/>
      <c r="D567" s="435"/>
      <c r="E567" s="435"/>
      <c r="F567" s="435"/>
      <c r="G567" s="435"/>
      <c r="H567" s="435"/>
      <c r="I567" s="435"/>
      <c r="J567" s="435"/>
      <c r="K567" s="435"/>
      <c r="L567" s="435"/>
      <c r="M567" s="435"/>
      <c r="N567" s="435"/>
      <c r="O567" s="435"/>
      <c r="P567" s="435"/>
      <c r="Q567" s="433"/>
      <c r="R567" s="433"/>
      <c r="S567" s="435"/>
      <c r="T567" s="435"/>
      <c r="U567" s="435"/>
      <c r="V567" s="435"/>
      <c r="W567" s="435"/>
      <c r="X567" s="435"/>
      <c r="Y567" s="435"/>
      <c r="Z567" s="435"/>
      <c r="AA567" s="435"/>
      <c r="AB567" s="435"/>
      <c r="AC567" s="435"/>
      <c r="AD567" s="435"/>
      <c r="AE567" s="435"/>
      <c r="AF567" s="435"/>
    </row>
    <row r="568" spans="1:32" ht="12.75" customHeight="1">
      <c r="A568" s="433">
        <v>2009</v>
      </c>
      <c r="B568" s="434" t="str">
        <f>R568</f>
        <v>20092017</v>
      </c>
      <c r="C568" s="435" t="s">
        <v>427</v>
      </c>
      <c r="D568" s="435"/>
      <c r="E568" s="435"/>
      <c r="F568" s="435"/>
      <c r="G568" s="435"/>
      <c r="H568" s="435"/>
      <c r="I568" s="435"/>
      <c r="J568" s="435"/>
      <c r="K568" s="435"/>
      <c r="L568" s="435"/>
      <c r="M568" s="435"/>
      <c r="N568" s="435"/>
      <c r="O568" s="435"/>
      <c r="P568" s="435"/>
      <c r="Q568" s="433">
        <v>2017</v>
      </c>
      <c r="R568" s="433" t="str">
        <f>CONCATENATE($A$554,Q568)</f>
        <v>20092017</v>
      </c>
      <c r="S568" s="435" t="s">
        <v>415</v>
      </c>
      <c r="T568" s="435"/>
      <c r="U568" s="435"/>
      <c r="V568" s="435"/>
      <c r="W568" s="435"/>
      <c r="X568" s="435"/>
      <c r="Y568" s="435"/>
      <c r="Z568" s="435"/>
      <c r="AA568" s="435"/>
      <c r="AB568" s="435"/>
      <c r="AC568" s="435"/>
      <c r="AD568" s="435"/>
      <c r="AE568" s="435"/>
      <c r="AF568" s="435"/>
    </row>
    <row r="569" spans="1:32" ht="12.75" customHeight="1">
      <c r="A569" s="433"/>
      <c r="B569" s="434"/>
      <c r="C569" s="435"/>
      <c r="D569" s="435"/>
      <c r="E569" s="435"/>
      <c r="F569" s="435"/>
      <c r="G569" s="435"/>
      <c r="H569" s="435"/>
      <c r="I569" s="435"/>
      <c r="J569" s="435"/>
      <c r="K569" s="435"/>
      <c r="L569" s="435"/>
      <c r="M569" s="435"/>
      <c r="N569" s="435"/>
      <c r="O569" s="435"/>
      <c r="P569" s="435"/>
      <c r="Q569" s="433"/>
      <c r="R569" s="433"/>
      <c r="S569" s="435"/>
      <c r="T569" s="435"/>
      <c r="U569" s="435"/>
      <c r="V569" s="435"/>
      <c r="W569" s="435"/>
      <c r="X569" s="435"/>
      <c r="Y569" s="435"/>
      <c r="Z569" s="435"/>
      <c r="AA569" s="435"/>
      <c r="AB569" s="435"/>
      <c r="AC569" s="435"/>
      <c r="AD569" s="435"/>
      <c r="AE569" s="435"/>
      <c r="AF569" s="435"/>
    </row>
    <row r="570" spans="1:32" ht="12.75" customHeight="1">
      <c r="A570" s="433">
        <v>2009</v>
      </c>
      <c r="B570" s="434" t="str">
        <f>R570</f>
        <v>20092018</v>
      </c>
      <c r="C570" s="435" t="s">
        <v>508</v>
      </c>
      <c r="D570" s="435"/>
      <c r="E570" s="435"/>
      <c r="F570" s="435"/>
      <c r="G570" s="435"/>
      <c r="H570" s="435"/>
      <c r="I570" s="435"/>
      <c r="J570" s="435"/>
      <c r="K570" s="435"/>
      <c r="L570" s="435"/>
      <c r="M570" s="435"/>
      <c r="N570" s="435"/>
      <c r="O570" s="435"/>
      <c r="P570" s="435"/>
      <c r="Q570" s="433">
        <v>2018</v>
      </c>
      <c r="R570" s="433" t="str">
        <f>CONCATENATE($A$554,Q570)</f>
        <v>20092018</v>
      </c>
      <c r="S570" s="436" t="s">
        <v>459</v>
      </c>
      <c r="T570" s="436"/>
      <c r="U570" s="436"/>
      <c r="V570" s="436"/>
      <c r="W570" s="436"/>
      <c r="X570" s="436"/>
      <c r="Y570" s="436"/>
      <c r="Z570" s="436"/>
      <c r="AA570" s="436"/>
      <c r="AB570" s="436"/>
      <c r="AC570" s="436"/>
      <c r="AD570" s="436"/>
      <c r="AE570" s="436"/>
      <c r="AF570" s="436"/>
    </row>
    <row r="571" spans="1:32" ht="12.75" customHeight="1">
      <c r="A571" s="433"/>
      <c r="B571" s="434"/>
      <c r="C571" s="435"/>
      <c r="D571" s="435"/>
      <c r="E571" s="435"/>
      <c r="F571" s="435"/>
      <c r="G571" s="435"/>
      <c r="H571" s="435"/>
      <c r="I571" s="435"/>
      <c r="J571" s="435"/>
      <c r="K571" s="435"/>
      <c r="L571" s="435"/>
      <c r="M571" s="435"/>
      <c r="N571" s="435"/>
      <c r="O571" s="435"/>
      <c r="P571" s="435"/>
      <c r="Q571" s="433"/>
      <c r="R571" s="433"/>
      <c r="S571" s="436"/>
      <c r="T571" s="436"/>
      <c r="U571" s="436"/>
      <c r="V571" s="436"/>
      <c r="W571" s="436"/>
      <c r="X571" s="436"/>
      <c r="Y571" s="436"/>
      <c r="Z571" s="436"/>
      <c r="AA571" s="436"/>
      <c r="AB571" s="436"/>
      <c r="AC571" s="436"/>
      <c r="AD571" s="436"/>
      <c r="AE571" s="436"/>
      <c r="AF571" s="436"/>
    </row>
    <row r="572" spans="1:32" ht="12.75" customHeight="1">
      <c r="A572" s="433">
        <v>2009</v>
      </c>
      <c r="B572" s="434" t="str">
        <f>R572</f>
        <v>20092019</v>
      </c>
      <c r="C572" s="435" t="s">
        <v>528</v>
      </c>
      <c r="D572" s="435"/>
      <c r="E572" s="435"/>
      <c r="F572" s="435"/>
      <c r="G572" s="435"/>
      <c r="H572" s="435"/>
      <c r="I572" s="435"/>
      <c r="J572" s="435"/>
      <c r="K572" s="435"/>
      <c r="L572" s="435"/>
      <c r="M572" s="435"/>
      <c r="N572" s="435"/>
      <c r="O572" s="435"/>
      <c r="P572" s="435"/>
      <c r="Q572" s="433">
        <v>2019</v>
      </c>
      <c r="R572" s="433" t="str">
        <f>CONCATENATE($A$554,Q572)</f>
        <v>20092019</v>
      </c>
      <c r="S572" s="436" t="s">
        <v>539</v>
      </c>
      <c r="T572" s="436"/>
      <c r="U572" s="436"/>
      <c r="V572" s="436"/>
      <c r="W572" s="436"/>
      <c r="X572" s="436"/>
      <c r="Y572" s="436"/>
      <c r="Z572" s="436"/>
      <c r="AA572" s="436"/>
      <c r="AB572" s="436"/>
      <c r="AC572" s="436"/>
      <c r="AD572" s="436"/>
      <c r="AE572" s="436"/>
      <c r="AF572" s="436"/>
    </row>
    <row r="573" spans="1:32" ht="12.75" customHeight="1">
      <c r="A573" s="433"/>
      <c r="B573" s="434"/>
      <c r="C573" s="435"/>
      <c r="D573" s="435"/>
      <c r="E573" s="435"/>
      <c r="F573" s="435"/>
      <c r="G573" s="435"/>
      <c r="H573" s="435"/>
      <c r="I573" s="435"/>
      <c r="J573" s="435"/>
      <c r="K573" s="435"/>
      <c r="L573" s="435"/>
      <c r="M573" s="435"/>
      <c r="N573" s="435"/>
      <c r="O573" s="435"/>
      <c r="P573" s="435"/>
      <c r="Q573" s="433"/>
      <c r="R573" s="433"/>
      <c r="S573" s="436"/>
      <c r="T573" s="436"/>
      <c r="U573" s="436"/>
      <c r="V573" s="436"/>
      <c r="W573" s="436"/>
      <c r="X573" s="436"/>
      <c r="Y573" s="436"/>
      <c r="Z573" s="436"/>
      <c r="AA573" s="436"/>
      <c r="AB573" s="436"/>
      <c r="AC573" s="436"/>
      <c r="AD573" s="436"/>
      <c r="AE573" s="436"/>
      <c r="AF573" s="436"/>
    </row>
    <row r="574" spans="1:32" ht="12.75" customHeight="1">
      <c r="A574" s="433">
        <v>2009</v>
      </c>
      <c r="B574" s="434" t="str">
        <f>R574</f>
        <v>20092020</v>
      </c>
      <c r="C574" s="435" t="s">
        <v>566</v>
      </c>
      <c r="D574" s="435"/>
      <c r="E574" s="435"/>
      <c r="F574" s="435"/>
      <c r="G574" s="435"/>
      <c r="H574" s="435"/>
      <c r="I574" s="435"/>
      <c r="J574" s="435"/>
      <c r="K574" s="435"/>
      <c r="L574" s="435"/>
      <c r="M574" s="435"/>
      <c r="N574" s="435"/>
      <c r="O574" s="435"/>
      <c r="P574" s="435"/>
      <c r="Q574" s="433">
        <v>2020</v>
      </c>
      <c r="R574" s="433" t="str">
        <f>CONCATENATE($A$554,Q574)</f>
        <v>20092020</v>
      </c>
      <c r="S574" s="436" t="s">
        <v>539</v>
      </c>
      <c r="T574" s="436"/>
      <c r="U574" s="436"/>
      <c r="V574" s="436"/>
      <c r="W574" s="436"/>
      <c r="X574" s="436"/>
      <c r="Y574" s="436"/>
      <c r="Z574" s="436"/>
      <c r="AA574" s="436"/>
      <c r="AB574" s="436"/>
      <c r="AC574" s="436"/>
      <c r="AD574" s="436"/>
      <c r="AE574" s="436"/>
      <c r="AF574" s="436"/>
    </row>
    <row r="575" spans="1:32" ht="12.75" customHeight="1">
      <c r="A575" s="433"/>
      <c r="B575" s="434"/>
      <c r="C575" s="435"/>
      <c r="D575" s="435"/>
      <c r="E575" s="435"/>
      <c r="F575" s="435"/>
      <c r="G575" s="435"/>
      <c r="H575" s="435"/>
      <c r="I575" s="435"/>
      <c r="J575" s="435"/>
      <c r="K575" s="435"/>
      <c r="L575" s="435"/>
      <c r="M575" s="435"/>
      <c r="N575" s="435"/>
      <c r="O575" s="435"/>
      <c r="P575" s="435"/>
      <c r="Q575" s="433"/>
      <c r="R575" s="433"/>
      <c r="S575" s="436"/>
      <c r="T575" s="436"/>
      <c r="U575" s="436"/>
      <c r="V575" s="436"/>
      <c r="W575" s="436"/>
      <c r="X575" s="436"/>
      <c r="Y575" s="436"/>
      <c r="Z575" s="436"/>
      <c r="AA575" s="436"/>
      <c r="AB575" s="436"/>
      <c r="AC575" s="436"/>
      <c r="AD575" s="436"/>
      <c r="AE575" s="436"/>
      <c r="AF575" s="436"/>
    </row>
    <row r="576" spans="1:32" ht="12.75" customHeight="1">
      <c r="A576" s="433">
        <v>2009</v>
      </c>
      <c r="B576" s="434" t="str">
        <f>R576</f>
        <v>20092021</v>
      </c>
      <c r="C576" s="435" t="s">
        <v>567</v>
      </c>
      <c r="D576" s="435"/>
      <c r="E576" s="435"/>
      <c r="F576" s="435"/>
      <c r="G576" s="435"/>
      <c r="H576" s="435"/>
      <c r="I576" s="435"/>
      <c r="J576" s="435"/>
      <c r="K576" s="435"/>
      <c r="L576" s="435"/>
      <c r="M576" s="435"/>
      <c r="N576" s="435"/>
      <c r="O576" s="435"/>
      <c r="P576" s="435"/>
      <c r="Q576" s="433">
        <v>2021</v>
      </c>
      <c r="R576" s="433" t="str">
        <f>CONCATENATE($A$554,Q576)</f>
        <v>20092021</v>
      </c>
      <c r="S576" s="436" t="s">
        <v>607</v>
      </c>
      <c r="T576" s="436"/>
      <c r="U576" s="436"/>
      <c r="V576" s="436"/>
      <c r="W576" s="436"/>
      <c r="X576" s="436"/>
      <c r="Y576" s="436"/>
      <c r="Z576" s="436"/>
      <c r="AA576" s="436"/>
      <c r="AB576" s="436"/>
      <c r="AC576" s="436"/>
      <c r="AD576" s="436"/>
      <c r="AE576" s="436"/>
      <c r="AF576" s="436"/>
    </row>
    <row r="577" spans="1:32" ht="12.75" customHeight="1">
      <c r="A577" s="433"/>
      <c r="B577" s="434"/>
      <c r="C577" s="435"/>
      <c r="D577" s="435"/>
      <c r="E577" s="435"/>
      <c r="F577" s="435"/>
      <c r="G577" s="435"/>
      <c r="H577" s="435"/>
      <c r="I577" s="435"/>
      <c r="J577" s="435"/>
      <c r="K577" s="435"/>
      <c r="L577" s="435"/>
      <c r="M577" s="435"/>
      <c r="N577" s="435"/>
      <c r="O577" s="435"/>
      <c r="P577" s="435"/>
      <c r="Q577" s="433"/>
      <c r="R577" s="433"/>
      <c r="S577" s="436"/>
      <c r="T577" s="436"/>
      <c r="U577" s="436"/>
      <c r="V577" s="436"/>
      <c r="W577" s="436"/>
      <c r="X577" s="436"/>
      <c r="Y577" s="436"/>
      <c r="Z577" s="436"/>
      <c r="AA577" s="436"/>
      <c r="AB577" s="436"/>
      <c r="AC577" s="436"/>
      <c r="AD577" s="436"/>
      <c r="AE577" s="436"/>
      <c r="AF577" s="436"/>
    </row>
    <row r="578" spans="1:32" ht="12.75" customHeight="1">
      <c r="A578" s="191"/>
      <c r="B578" s="234"/>
      <c r="C578" s="214"/>
      <c r="D578" s="214"/>
      <c r="E578" s="214"/>
      <c r="F578" s="214"/>
      <c r="G578" s="214"/>
      <c r="H578" s="214"/>
      <c r="I578" s="214"/>
      <c r="J578" s="214"/>
      <c r="K578" s="214"/>
      <c r="L578" s="214"/>
      <c r="M578" s="214"/>
      <c r="N578" s="214"/>
      <c r="O578" s="214"/>
      <c r="P578" s="214"/>
      <c r="Q578" s="191"/>
      <c r="R578" s="191"/>
      <c r="S578" s="216"/>
      <c r="T578" s="216"/>
      <c r="U578" s="216"/>
      <c r="V578" s="216"/>
      <c r="W578" s="216"/>
      <c r="X578" s="216"/>
      <c r="Y578" s="216"/>
      <c r="Z578" s="216"/>
      <c r="AA578" s="216"/>
      <c r="AB578" s="216"/>
      <c r="AC578" s="216"/>
      <c r="AD578" s="216"/>
      <c r="AE578" s="216"/>
      <c r="AF578" s="216"/>
    </row>
    <row r="579" spans="1:32" ht="12.75">
      <c r="A579" s="430">
        <v>2010</v>
      </c>
      <c r="B579" s="432" t="str">
        <f>R579</f>
        <v>20102011</v>
      </c>
      <c r="C579" s="429" t="s">
        <v>159</v>
      </c>
      <c r="D579" s="429"/>
      <c r="E579" s="429"/>
      <c r="F579" s="429"/>
      <c r="G579" s="429"/>
      <c r="H579" s="429"/>
      <c r="I579" s="429"/>
      <c r="J579" s="429"/>
      <c r="K579" s="429"/>
      <c r="L579" s="429"/>
      <c r="M579" s="429"/>
      <c r="N579" s="429"/>
      <c r="O579" s="429"/>
      <c r="P579" s="429"/>
      <c r="Q579" s="430">
        <v>2011</v>
      </c>
      <c r="R579" s="430" t="str">
        <f>CONCATENATE($A$579,Q579)</f>
        <v>20102011</v>
      </c>
      <c r="S579" s="429" t="s">
        <v>361</v>
      </c>
      <c r="T579" s="429"/>
      <c r="U579" s="429"/>
      <c r="V579" s="429"/>
      <c r="W579" s="429"/>
      <c r="X579" s="429"/>
      <c r="Y579" s="429"/>
      <c r="Z579" s="429"/>
      <c r="AA579" s="429"/>
      <c r="AB579" s="429"/>
      <c r="AC579" s="429"/>
      <c r="AD579" s="429"/>
      <c r="AE579" s="429"/>
      <c r="AF579" s="429"/>
    </row>
    <row r="580" spans="1:32" ht="12.75">
      <c r="A580" s="430"/>
      <c r="B580" s="432"/>
      <c r="C580" s="429"/>
      <c r="D580" s="429"/>
      <c r="E580" s="429"/>
      <c r="F580" s="429"/>
      <c r="G580" s="429"/>
      <c r="H580" s="429"/>
      <c r="I580" s="429"/>
      <c r="J580" s="429"/>
      <c r="K580" s="429"/>
      <c r="L580" s="429"/>
      <c r="M580" s="429"/>
      <c r="N580" s="429"/>
      <c r="O580" s="429"/>
      <c r="P580" s="429"/>
      <c r="Q580" s="430"/>
      <c r="R580" s="430"/>
      <c r="S580" s="429"/>
      <c r="T580" s="429"/>
      <c r="U580" s="429"/>
      <c r="V580" s="429"/>
      <c r="W580" s="429"/>
      <c r="X580" s="429"/>
      <c r="Y580" s="429"/>
      <c r="Z580" s="429"/>
      <c r="AA580" s="429"/>
      <c r="AB580" s="429"/>
      <c r="AC580" s="429"/>
      <c r="AD580" s="429"/>
      <c r="AE580" s="429"/>
      <c r="AF580" s="429"/>
    </row>
    <row r="581" spans="1:32" ht="12.75">
      <c r="A581" s="430">
        <v>2010</v>
      </c>
      <c r="B581" s="432" t="str">
        <f>R581</f>
        <v>20102012</v>
      </c>
      <c r="C581" s="429" t="s">
        <v>160</v>
      </c>
      <c r="D581" s="429"/>
      <c r="E581" s="429"/>
      <c r="F581" s="429"/>
      <c r="G581" s="429"/>
      <c r="H581" s="429"/>
      <c r="I581" s="429"/>
      <c r="J581" s="429"/>
      <c r="K581" s="429"/>
      <c r="L581" s="429"/>
      <c r="M581" s="429"/>
      <c r="N581" s="429"/>
      <c r="O581" s="429"/>
      <c r="P581" s="429"/>
      <c r="Q581" s="430">
        <v>2012</v>
      </c>
      <c r="R581" s="430" t="str">
        <f>CONCATENATE($A$579,Q581)</f>
        <v>20102012</v>
      </c>
      <c r="S581" s="429" t="s">
        <v>362</v>
      </c>
      <c r="T581" s="429"/>
      <c r="U581" s="429"/>
      <c r="V581" s="429"/>
      <c r="W581" s="429"/>
      <c r="X581" s="429"/>
      <c r="Y581" s="429"/>
      <c r="Z581" s="429"/>
      <c r="AA581" s="429"/>
      <c r="AB581" s="429"/>
      <c r="AC581" s="429"/>
      <c r="AD581" s="429"/>
      <c r="AE581" s="429"/>
      <c r="AF581" s="429"/>
    </row>
    <row r="582" spans="1:32" ht="12.75">
      <c r="A582" s="430"/>
      <c r="B582" s="432"/>
      <c r="C582" s="429"/>
      <c r="D582" s="429"/>
      <c r="E582" s="429"/>
      <c r="F582" s="429"/>
      <c r="G582" s="429"/>
      <c r="H582" s="429"/>
      <c r="I582" s="429"/>
      <c r="J582" s="429"/>
      <c r="K582" s="429"/>
      <c r="L582" s="429"/>
      <c r="M582" s="429"/>
      <c r="N582" s="429"/>
      <c r="O582" s="429"/>
      <c r="P582" s="429"/>
      <c r="Q582" s="430"/>
      <c r="R582" s="430"/>
      <c r="S582" s="429"/>
      <c r="T582" s="429"/>
      <c r="U582" s="429"/>
      <c r="V582" s="429"/>
      <c r="W582" s="429"/>
      <c r="X582" s="429"/>
      <c r="Y582" s="429"/>
      <c r="Z582" s="429"/>
      <c r="AA582" s="429"/>
      <c r="AB582" s="429"/>
      <c r="AC582" s="429"/>
      <c r="AD582" s="429"/>
      <c r="AE582" s="429"/>
      <c r="AF582" s="429"/>
    </row>
    <row r="583" spans="1:32" ht="12.75">
      <c r="A583" s="430">
        <v>2010</v>
      </c>
      <c r="B583" s="432" t="str">
        <f>R583</f>
        <v>20102013</v>
      </c>
      <c r="C583" s="429" t="s">
        <v>178</v>
      </c>
      <c r="D583" s="429"/>
      <c r="E583" s="429"/>
      <c r="F583" s="429"/>
      <c r="G583" s="429"/>
      <c r="H583" s="429"/>
      <c r="I583" s="429"/>
      <c r="J583" s="429"/>
      <c r="K583" s="429"/>
      <c r="L583" s="429"/>
      <c r="M583" s="429"/>
      <c r="N583" s="429"/>
      <c r="O583" s="429"/>
      <c r="P583" s="429"/>
      <c r="Q583" s="430">
        <v>2013</v>
      </c>
      <c r="R583" s="430" t="str">
        <f>CONCATENATE($A$579,Q583)</f>
        <v>20102013</v>
      </c>
      <c r="S583" s="429" t="s">
        <v>363</v>
      </c>
      <c r="T583" s="429"/>
      <c r="U583" s="429"/>
      <c r="V583" s="429"/>
      <c r="W583" s="429"/>
      <c r="X583" s="429"/>
      <c r="Y583" s="429"/>
      <c r="Z583" s="429"/>
      <c r="AA583" s="429"/>
      <c r="AB583" s="429"/>
      <c r="AC583" s="429"/>
      <c r="AD583" s="429"/>
      <c r="AE583" s="429"/>
      <c r="AF583" s="429"/>
    </row>
    <row r="584" spans="1:32" ht="12.75" customHeight="1">
      <c r="A584" s="430"/>
      <c r="B584" s="432"/>
      <c r="C584" s="429"/>
      <c r="D584" s="429"/>
      <c r="E584" s="429"/>
      <c r="F584" s="429"/>
      <c r="G584" s="429"/>
      <c r="H584" s="429"/>
      <c r="I584" s="429"/>
      <c r="J584" s="429"/>
      <c r="K584" s="429"/>
      <c r="L584" s="429"/>
      <c r="M584" s="429"/>
      <c r="N584" s="429"/>
      <c r="O584" s="429"/>
      <c r="P584" s="429"/>
      <c r="Q584" s="430"/>
      <c r="R584" s="430"/>
      <c r="S584" s="429"/>
      <c r="T584" s="429"/>
      <c r="U584" s="429"/>
      <c r="V584" s="429"/>
      <c r="W584" s="429"/>
      <c r="X584" s="429"/>
      <c r="Y584" s="429"/>
      <c r="Z584" s="429"/>
      <c r="AA584" s="429"/>
      <c r="AB584" s="429"/>
      <c r="AC584" s="429"/>
      <c r="AD584" s="429"/>
      <c r="AE584" s="429"/>
      <c r="AF584" s="429"/>
    </row>
    <row r="585" spans="1:32" ht="12.75">
      <c r="A585" s="430">
        <v>2010</v>
      </c>
      <c r="B585" s="432" t="str">
        <f>R585</f>
        <v>20102014</v>
      </c>
      <c r="C585" s="429" t="s">
        <v>179</v>
      </c>
      <c r="D585" s="429"/>
      <c r="E585" s="429"/>
      <c r="F585" s="429"/>
      <c r="G585" s="429"/>
      <c r="H585" s="429"/>
      <c r="I585" s="429"/>
      <c r="J585" s="429"/>
      <c r="K585" s="429"/>
      <c r="L585" s="429"/>
      <c r="M585" s="429"/>
      <c r="N585" s="429"/>
      <c r="O585" s="429"/>
      <c r="P585" s="429"/>
      <c r="Q585" s="430">
        <v>2014</v>
      </c>
      <c r="R585" s="430" t="str">
        <f>CONCATENATE($A$579,Q585)</f>
        <v>20102014</v>
      </c>
      <c r="S585" s="429" t="s">
        <v>364</v>
      </c>
      <c r="T585" s="429"/>
      <c r="U585" s="429"/>
      <c r="V585" s="429"/>
      <c r="W585" s="429"/>
      <c r="X585" s="429"/>
      <c r="Y585" s="429"/>
      <c r="Z585" s="429"/>
      <c r="AA585" s="429"/>
      <c r="AB585" s="429"/>
      <c r="AC585" s="429"/>
      <c r="AD585" s="429"/>
      <c r="AE585" s="429"/>
      <c r="AF585" s="429"/>
    </row>
    <row r="586" spans="1:32" ht="12.75" customHeight="1">
      <c r="A586" s="430"/>
      <c r="B586" s="432"/>
      <c r="C586" s="429"/>
      <c r="D586" s="429"/>
      <c r="E586" s="429"/>
      <c r="F586" s="429"/>
      <c r="G586" s="429"/>
      <c r="H586" s="429"/>
      <c r="I586" s="429"/>
      <c r="J586" s="429"/>
      <c r="K586" s="429"/>
      <c r="L586" s="429"/>
      <c r="M586" s="429"/>
      <c r="N586" s="429"/>
      <c r="O586" s="429"/>
      <c r="P586" s="429"/>
      <c r="Q586" s="430"/>
      <c r="R586" s="430"/>
      <c r="S586" s="429"/>
      <c r="T586" s="429"/>
      <c r="U586" s="429"/>
      <c r="V586" s="429"/>
      <c r="W586" s="429"/>
      <c r="X586" s="429"/>
      <c r="Y586" s="429"/>
      <c r="Z586" s="429"/>
      <c r="AA586" s="429"/>
      <c r="AB586" s="429"/>
      <c r="AC586" s="429"/>
      <c r="AD586" s="429"/>
      <c r="AE586" s="429"/>
      <c r="AF586" s="429"/>
    </row>
    <row r="587" spans="1:32" ht="12.75">
      <c r="A587" s="430">
        <v>2010</v>
      </c>
      <c r="B587" s="432" t="str">
        <f>R587</f>
        <v>20102015</v>
      </c>
      <c r="C587" s="429" t="s">
        <v>252</v>
      </c>
      <c r="D587" s="429"/>
      <c r="E587" s="429"/>
      <c r="F587" s="429"/>
      <c r="G587" s="429"/>
      <c r="H587" s="429"/>
      <c r="I587" s="429"/>
      <c r="J587" s="429"/>
      <c r="K587" s="429"/>
      <c r="L587" s="429"/>
      <c r="M587" s="429"/>
      <c r="N587" s="429"/>
      <c r="O587" s="429"/>
      <c r="P587" s="429"/>
      <c r="Q587" s="430">
        <v>2015</v>
      </c>
      <c r="R587" s="430" t="str">
        <f>CONCATENATE($A$579,Q587)</f>
        <v>20102015</v>
      </c>
      <c r="S587" s="429" t="s">
        <v>365</v>
      </c>
      <c r="T587" s="429"/>
      <c r="U587" s="429"/>
      <c r="V587" s="429"/>
      <c r="W587" s="429"/>
      <c r="X587" s="429"/>
      <c r="Y587" s="429"/>
      <c r="Z587" s="429"/>
      <c r="AA587" s="429"/>
      <c r="AB587" s="429"/>
      <c r="AC587" s="429"/>
      <c r="AD587" s="429"/>
      <c r="AE587" s="429"/>
      <c r="AF587" s="429"/>
    </row>
    <row r="588" spans="1:32" ht="12.75" customHeight="1">
      <c r="A588" s="430"/>
      <c r="B588" s="432"/>
      <c r="C588" s="429"/>
      <c r="D588" s="429"/>
      <c r="E588" s="429"/>
      <c r="F588" s="429"/>
      <c r="G588" s="429"/>
      <c r="H588" s="429"/>
      <c r="I588" s="429"/>
      <c r="J588" s="429"/>
      <c r="K588" s="429"/>
      <c r="L588" s="429"/>
      <c r="M588" s="429"/>
      <c r="N588" s="429"/>
      <c r="O588" s="429"/>
      <c r="P588" s="429"/>
      <c r="Q588" s="430"/>
      <c r="R588" s="430"/>
      <c r="S588" s="429"/>
      <c r="T588" s="429"/>
      <c r="U588" s="429"/>
      <c r="V588" s="429"/>
      <c r="W588" s="429"/>
      <c r="X588" s="429"/>
      <c r="Y588" s="429"/>
      <c r="Z588" s="429"/>
      <c r="AA588" s="429"/>
      <c r="AB588" s="429"/>
      <c r="AC588" s="429"/>
      <c r="AD588" s="429"/>
      <c r="AE588" s="429"/>
      <c r="AF588" s="429"/>
    </row>
    <row r="589" spans="1:32" ht="12.75">
      <c r="A589" s="430">
        <v>2010</v>
      </c>
      <c r="B589" s="432" t="str">
        <f>R589</f>
        <v>20102016</v>
      </c>
      <c r="C589" s="429" t="s">
        <v>383</v>
      </c>
      <c r="D589" s="429"/>
      <c r="E589" s="429"/>
      <c r="F589" s="429"/>
      <c r="G589" s="429"/>
      <c r="H589" s="429"/>
      <c r="I589" s="429"/>
      <c r="J589" s="429"/>
      <c r="K589" s="429"/>
      <c r="L589" s="429"/>
      <c r="M589" s="429"/>
      <c r="N589" s="429"/>
      <c r="O589" s="429"/>
      <c r="P589" s="429"/>
      <c r="Q589" s="430">
        <v>2016</v>
      </c>
      <c r="R589" s="430" t="str">
        <f>CONCATENATE($A$579,Q589)</f>
        <v>20102016</v>
      </c>
      <c r="S589" s="429" t="s">
        <v>388</v>
      </c>
      <c r="T589" s="429"/>
      <c r="U589" s="429"/>
      <c r="V589" s="429"/>
      <c r="W589" s="429"/>
      <c r="X589" s="429"/>
      <c r="Y589" s="429"/>
      <c r="Z589" s="429"/>
      <c r="AA589" s="429"/>
      <c r="AB589" s="429"/>
      <c r="AC589" s="429"/>
      <c r="AD589" s="429"/>
      <c r="AE589" s="429"/>
      <c r="AF589" s="429"/>
    </row>
    <row r="590" spans="1:32" ht="12.75">
      <c r="A590" s="430"/>
      <c r="B590" s="432"/>
      <c r="C590" s="429"/>
      <c r="D590" s="429"/>
      <c r="E590" s="429"/>
      <c r="F590" s="429"/>
      <c r="G590" s="429"/>
      <c r="H590" s="429"/>
      <c r="I590" s="429"/>
      <c r="J590" s="429"/>
      <c r="K590" s="429"/>
      <c r="L590" s="429"/>
      <c r="M590" s="429"/>
      <c r="N590" s="429"/>
      <c r="O590" s="429"/>
      <c r="P590" s="429"/>
      <c r="Q590" s="430"/>
      <c r="R590" s="430"/>
      <c r="S590" s="429"/>
      <c r="T590" s="429"/>
      <c r="U590" s="429"/>
      <c r="V590" s="429"/>
      <c r="W590" s="429"/>
      <c r="X590" s="429"/>
      <c r="Y590" s="429"/>
      <c r="Z590" s="429"/>
      <c r="AA590" s="429"/>
      <c r="AB590" s="429"/>
      <c r="AC590" s="429"/>
      <c r="AD590" s="429"/>
      <c r="AE590" s="429"/>
      <c r="AF590" s="429"/>
    </row>
    <row r="591" spans="1:32" ht="12.75" customHeight="1">
      <c r="A591" s="430">
        <v>2010</v>
      </c>
      <c r="B591" s="432" t="str">
        <f>R591</f>
        <v>20102017</v>
      </c>
      <c r="C591" s="429" t="s">
        <v>428</v>
      </c>
      <c r="D591" s="429"/>
      <c r="E591" s="429"/>
      <c r="F591" s="429"/>
      <c r="G591" s="429"/>
      <c r="H591" s="429"/>
      <c r="I591" s="429"/>
      <c r="J591" s="429"/>
      <c r="K591" s="429"/>
      <c r="L591" s="429"/>
      <c r="M591" s="429"/>
      <c r="N591" s="429"/>
      <c r="O591" s="429"/>
      <c r="P591" s="429"/>
      <c r="Q591" s="430">
        <v>2017</v>
      </c>
      <c r="R591" s="430" t="str">
        <f>CONCATENATE($A$579,Q591)</f>
        <v>20102017</v>
      </c>
      <c r="S591" s="429" t="s">
        <v>416</v>
      </c>
      <c r="T591" s="429"/>
      <c r="U591" s="429"/>
      <c r="V591" s="429"/>
      <c r="W591" s="429"/>
      <c r="X591" s="429"/>
      <c r="Y591" s="429"/>
      <c r="Z591" s="429"/>
      <c r="AA591" s="429"/>
      <c r="AB591" s="429"/>
      <c r="AC591" s="429"/>
      <c r="AD591" s="429"/>
      <c r="AE591" s="429"/>
      <c r="AF591" s="429"/>
    </row>
    <row r="592" spans="1:32" ht="12.75">
      <c r="A592" s="430"/>
      <c r="B592" s="432"/>
      <c r="C592" s="429"/>
      <c r="D592" s="429"/>
      <c r="E592" s="429"/>
      <c r="F592" s="429"/>
      <c r="G592" s="429"/>
      <c r="H592" s="429"/>
      <c r="I592" s="429"/>
      <c r="J592" s="429"/>
      <c r="K592" s="429"/>
      <c r="L592" s="429"/>
      <c r="M592" s="429"/>
      <c r="N592" s="429"/>
      <c r="O592" s="429"/>
      <c r="P592" s="429"/>
      <c r="Q592" s="430"/>
      <c r="R592" s="430"/>
      <c r="S592" s="429"/>
      <c r="T592" s="429"/>
      <c r="U592" s="429"/>
      <c r="V592" s="429"/>
      <c r="W592" s="429"/>
      <c r="X592" s="429"/>
      <c r="Y592" s="429"/>
      <c r="Z592" s="429"/>
      <c r="AA592" s="429"/>
      <c r="AB592" s="429"/>
      <c r="AC592" s="429"/>
      <c r="AD592" s="429"/>
      <c r="AE592" s="429"/>
      <c r="AF592" s="429"/>
    </row>
    <row r="593" spans="1:32" ht="12.75">
      <c r="A593" s="430">
        <v>2010</v>
      </c>
      <c r="B593" s="432" t="str">
        <f>R593</f>
        <v>20102018</v>
      </c>
      <c r="C593" s="429" t="s">
        <v>509</v>
      </c>
      <c r="D593" s="429"/>
      <c r="E593" s="429"/>
      <c r="F593" s="429"/>
      <c r="G593" s="429"/>
      <c r="H593" s="429"/>
      <c r="I593" s="429"/>
      <c r="J593" s="429"/>
      <c r="K593" s="429"/>
      <c r="L593" s="429"/>
      <c r="M593" s="429"/>
      <c r="N593" s="429"/>
      <c r="O593" s="429"/>
      <c r="P593" s="429"/>
      <c r="Q593" s="430">
        <v>2018</v>
      </c>
      <c r="R593" s="430" t="str">
        <f>CONCATENATE($A$579,Q593)</f>
        <v>20102018</v>
      </c>
      <c r="S593" s="480" t="s">
        <v>460</v>
      </c>
      <c r="T593" s="481"/>
      <c r="U593" s="481"/>
      <c r="V593" s="481"/>
      <c r="W593" s="481"/>
      <c r="X593" s="481"/>
      <c r="Y593" s="481"/>
      <c r="Z593" s="481"/>
      <c r="AA593" s="481"/>
      <c r="AB593" s="481"/>
      <c r="AC593" s="481"/>
      <c r="AD593" s="481"/>
      <c r="AE593" s="481"/>
      <c r="AF593" s="482"/>
    </row>
    <row r="594" spans="1:32" ht="12.75">
      <c r="A594" s="430"/>
      <c r="B594" s="432"/>
      <c r="C594" s="429"/>
      <c r="D594" s="429"/>
      <c r="E594" s="429"/>
      <c r="F594" s="429"/>
      <c r="G594" s="429"/>
      <c r="H594" s="429"/>
      <c r="I594" s="429"/>
      <c r="J594" s="429"/>
      <c r="K594" s="429"/>
      <c r="L594" s="429"/>
      <c r="M594" s="429"/>
      <c r="N594" s="429"/>
      <c r="O594" s="429"/>
      <c r="P594" s="429"/>
      <c r="Q594" s="430"/>
      <c r="R594" s="430"/>
      <c r="S594" s="483"/>
      <c r="T594" s="484"/>
      <c r="U594" s="484"/>
      <c r="V594" s="484"/>
      <c r="W594" s="484"/>
      <c r="X594" s="484"/>
      <c r="Y594" s="484"/>
      <c r="Z594" s="484"/>
      <c r="AA594" s="484"/>
      <c r="AB594" s="484"/>
      <c r="AC594" s="484"/>
      <c r="AD594" s="484"/>
      <c r="AE594" s="484"/>
      <c r="AF594" s="485"/>
    </row>
    <row r="595" spans="1:32" ht="12.75">
      <c r="A595" s="430">
        <v>2010</v>
      </c>
      <c r="B595" s="432" t="str">
        <f>R595</f>
        <v>20102019</v>
      </c>
      <c r="C595" s="429" t="s">
        <v>527</v>
      </c>
      <c r="D595" s="429"/>
      <c r="E595" s="429"/>
      <c r="F595" s="429"/>
      <c r="G595" s="429"/>
      <c r="H595" s="429"/>
      <c r="I595" s="429"/>
      <c r="J595" s="429"/>
      <c r="K595" s="429"/>
      <c r="L595" s="429"/>
      <c r="M595" s="429"/>
      <c r="N595" s="429"/>
      <c r="O595" s="429"/>
      <c r="P595" s="429"/>
      <c r="Q595" s="430">
        <v>2019</v>
      </c>
      <c r="R595" s="430" t="str">
        <f>CONCATENATE($A$579,Q595)</f>
        <v>20102019</v>
      </c>
      <c r="S595" s="431" t="s">
        <v>540</v>
      </c>
      <c r="T595" s="431"/>
      <c r="U595" s="431"/>
      <c r="V595" s="431"/>
      <c r="W595" s="431"/>
      <c r="X595" s="431"/>
      <c r="Y595" s="431"/>
      <c r="Z595" s="431"/>
      <c r="AA595" s="431"/>
      <c r="AB595" s="431"/>
      <c r="AC595" s="431"/>
      <c r="AD595" s="431"/>
      <c r="AE595" s="431"/>
      <c r="AF595" s="431"/>
    </row>
    <row r="596" spans="1:32" ht="12.75">
      <c r="A596" s="430"/>
      <c r="B596" s="432"/>
      <c r="C596" s="429"/>
      <c r="D596" s="429"/>
      <c r="E596" s="429"/>
      <c r="F596" s="429"/>
      <c r="G596" s="429"/>
      <c r="H596" s="429"/>
      <c r="I596" s="429"/>
      <c r="J596" s="429"/>
      <c r="K596" s="429"/>
      <c r="L596" s="429"/>
      <c r="M596" s="429"/>
      <c r="N596" s="429"/>
      <c r="O596" s="429"/>
      <c r="P596" s="429"/>
      <c r="Q596" s="430"/>
      <c r="R596" s="430"/>
      <c r="S596" s="431"/>
      <c r="T596" s="431"/>
      <c r="U596" s="431"/>
      <c r="V596" s="431"/>
      <c r="W596" s="431"/>
      <c r="X596" s="431"/>
      <c r="Y596" s="431"/>
      <c r="Z596" s="431"/>
      <c r="AA596" s="431"/>
      <c r="AB596" s="431"/>
      <c r="AC596" s="431"/>
      <c r="AD596" s="431"/>
      <c r="AE596" s="431"/>
      <c r="AF596" s="431"/>
    </row>
    <row r="597" spans="1:32" ht="12.75">
      <c r="A597" s="430">
        <v>2010</v>
      </c>
      <c r="B597" s="432" t="str">
        <f>R597</f>
        <v>20102020</v>
      </c>
      <c r="C597" s="429" t="s">
        <v>570</v>
      </c>
      <c r="D597" s="429"/>
      <c r="E597" s="429"/>
      <c r="F597" s="429"/>
      <c r="G597" s="429"/>
      <c r="H597" s="429"/>
      <c r="I597" s="429"/>
      <c r="J597" s="429"/>
      <c r="K597" s="429"/>
      <c r="L597" s="429"/>
      <c r="M597" s="429"/>
      <c r="N597" s="429"/>
      <c r="O597" s="429"/>
      <c r="P597" s="429"/>
      <c r="Q597" s="430">
        <v>2020</v>
      </c>
      <c r="R597" s="430" t="str">
        <f>CONCATENATE($A$579,Q597)</f>
        <v>20102020</v>
      </c>
      <c r="S597" s="431" t="s">
        <v>540</v>
      </c>
      <c r="T597" s="431"/>
      <c r="U597" s="431"/>
      <c r="V597" s="431"/>
      <c r="W597" s="431"/>
      <c r="X597" s="431"/>
      <c r="Y597" s="431"/>
      <c r="Z597" s="431"/>
      <c r="AA597" s="431"/>
      <c r="AB597" s="431"/>
      <c r="AC597" s="431"/>
      <c r="AD597" s="431"/>
      <c r="AE597" s="431"/>
      <c r="AF597" s="431"/>
    </row>
    <row r="598" spans="1:32" ht="12.75">
      <c r="A598" s="430"/>
      <c r="B598" s="432"/>
      <c r="C598" s="429"/>
      <c r="D598" s="429"/>
      <c r="E598" s="429"/>
      <c r="F598" s="429"/>
      <c r="G598" s="429"/>
      <c r="H598" s="429"/>
      <c r="I598" s="429"/>
      <c r="J598" s="429"/>
      <c r="K598" s="429"/>
      <c r="L598" s="429"/>
      <c r="M598" s="429"/>
      <c r="N598" s="429"/>
      <c r="O598" s="429"/>
      <c r="P598" s="429"/>
      <c r="Q598" s="430"/>
      <c r="R598" s="430"/>
      <c r="S598" s="431"/>
      <c r="T598" s="431"/>
      <c r="U598" s="431"/>
      <c r="V598" s="431"/>
      <c r="W598" s="431"/>
      <c r="X598" s="431"/>
      <c r="Y598" s="431"/>
      <c r="Z598" s="431"/>
      <c r="AA598" s="431"/>
      <c r="AB598" s="431"/>
      <c r="AC598" s="431"/>
      <c r="AD598" s="431"/>
      <c r="AE598" s="431"/>
      <c r="AF598" s="431"/>
    </row>
    <row r="599" spans="1:32" ht="12.75">
      <c r="A599" s="430">
        <v>2010</v>
      </c>
      <c r="B599" s="432" t="str">
        <f>R599</f>
        <v>20102021</v>
      </c>
      <c r="C599" s="429" t="s">
        <v>571</v>
      </c>
      <c r="D599" s="429"/>
      <c r="E599" s="429"/>
      <c r="F599" s="429"/>
      <c r="G599" s="429"/>
      <c r="H599" s="429"/>
      <c r="I599" s="429"/>
      <c r="J599" s="429"/>
      <c r="K599" s="429"/>
      <c r="L599" s="429"/>
      <c r="M599" s="429"/>
      <c r="N599" s="429"/>
      <c r="O599" s="429"/>
      <c r="P599" s="429"/>
      <c r="Q599" s="430">
        <v>2021</v>
      </c>
      <c r="R599" s="430" t="str">
        <f>CONCATENATE($A$579,Q599)</f>
        <v>20102021</v>
      </c>
      <c r="S599" s="431" t="s">
        <v>608</v>
      </c>
      <c r="T599" s="431"/>
      <c r="U599" s="431"/>
      <c r="V599" s="431"/>
      <c r="W599" s="431"/>
      <c r="X599" s="431"/>
      <c r="Y599" s="431"/>
      <c r="Z599" s="431"/>
      <c r="AA599" s="431"/>
      <c r="AB599" s="431"/>
      <c r="AC599" s="431"/>
      <c r="AD599" s="431"/>
      <c r="AE599" s="431"/>
      <c r="AF599" s="431"/>
    </row>
    <row r="600" spans="1:32" ht="12.75">
      <c r="A600" s="430"/>
      <c r="B600" s="432"/>
      <c r="C600" s="429"/>
      <c r="D600" s="429"/>
      <c r="E600" s="429"/>
      <c r="F600" s="429"/>
      <c r="G600" s="429"/>
      <c r="H600" s="429"/>
      <c r="I600" s="429"/>
      <c r="J600" s="429"/>
      <c r="K600" s="429"/>
      <c r="L600" s="429"/>
      <c r="M600" s="429"/>
      <c r="N600" s="429"/>
      <c r="O600" s="429"/>
      <c r="P600" s="429"/>
      <c r="Q600" s="430"/>
      <c r="R600" s="430"/>
      <c r="S600" s="431"/>
      <c r="T600" s="431"/>
      <c r="U600" s="431"/>
      <c r="V600" s="431"/>
      <c r="W600" s="431"/>
      <c r="X600" s="431"/>
      <c r="Y600" s="431"/>
      <c r="Z600" s="431"/>
      <c r="AA600" s="431"/>
      <c r="AB600" s="431"/>
      <c r="AC600" s="431"/>
      <c r="AD600" s="431"/>
      <c r="AE600" s="431"/>
      <c r="AF600" s="431"/>
    </row>
    <row r="601" spans="1:32" ht="12.75">
      <c r="A601" s="210"/>
      <c r="B601" s="217"/>
      <c r="C601" s="215"/>
      <c r="D601" s="215"/>
      <c r="E601" s="215"/>
      <c r="F601" s="215"/>
      <c r="G601" s="215"/>
      <c r="H601" s="215"/>
      <c r="I601" s="215"/>
      <c r="J601" s="215"/>
      <c r="K601" s="215"/>
      <c r="L601" s="215"/>
      <c r="M601" s="215"/>
      <c r="N601" s="215"/>
      <c r="O601" s="215"/>
      <c r="P601" s="215"/>
      <c r="Q601" s="210"/>
      <c r="R601" s="210"/>
      <c r="S601" s="242"/>
      <c r="T601" s="242"/>
      <c r="U601" s="242"/>
      <c r="V601" s="242"/>
      <c r="W601" s="242"/>
      <c r="X601" s="242"/>
      <c r="Y601" s="242"/>
      <c r="Z601" s="242"/>
      <c r="AA601" s="242"/>
      <c r="AB601" s="242"/>
      <c r="AC601" s="242"/>
      <c r="AD601" s="242"/>
      <c r="AE601" s="242"/>
      <c r="AF601" s="242"/>
    </row>
    <row r="602" spans="1:32" ht="12.75">
      <c r="A602" s="425">
        <v>2011</v>
      </c>
      <c r="B602" s="426" t="str">
        <f>R602</f>
        <v>20112012</v>
      </c>
      <c r="C602" s="427" t="s">
        <v>161</v>
      </c>
      <c r="D602" s="427"/>
      <c r="E602" s="427"/>
      <c r="F602" s="427"/>
      <c r="G602" s="427"/>
      <c r="H602" s="427"/>
      <c r="I602" s="427"/>
      <c r="J602" s="427"/>
      <c r="K602" s="427"/>
      <c r="L602" s="427"/>
      <c r="M602" s="427"/>
      <c r="N602" s="427"/>
      <c r="O602" s="427"/>
      <c r="P602" s="427"/>
      <c r="Q602" s="425">
        <v>2012</v>
      </c>
      <c r="R602" s="425" t="str">
        <f>CONCATENATE($A$602,Q602)</f>
        <v>20112012</v>
      </c>
      <c r="S602" s="427" t="s">
        <v>366</v>
      </c>
      <c r="T602" s="427"/>
      <c r="U602" s="427"/>
      <c r="V602" s="427"/>
      <c r="W602" s="427"/>
      <c r="X602" s="427"/>
      <c r="Y602" s="427"/>
      <c r="Z602" s="427"/>
      <c r="AA602" s="427"/>
      <c r="AB602" s="427"/>
      <c r="AC602" s="427"/>
      <c r="AD602" s="427"/>
      <c r="AE602" s="427"/>
      <c r="AF602" s="427"/>
    </row>
    <row r="603" spans="1:32" ht="12.75">
      <c r="A603" s="425"/>
      <c r="B603" s="426"/>
      <c r="C603" s="427"/>
      <c r="D603" s="427"/>
      <c r="E603" s="427"/>
      <c r="F603" s="427"/>
      <c r="G603" s="427"/>
      <c r="H603" s="427"/>
      <c r="I603" s="427"/>
      <c r="J603" s="427"/>
      <c r="K603" s="427"/>
      <c r="L603" s="427"/>
      <c r="M603" s="427"/>
      <c r="N603" s="427"/>
      <c r="O603" s="427"/>
      <c r="P603" s="427"/>
      <c r="Q603" s="425"/>
      <c r="R603" s="425"/>
      <c r="S603" s="427"/>
      <c r="T603" s="427"/>
      <c r="U603" s="427"/>
      <c r="V603" s="427"/>
      <c r="W603" s="427"/>
      <c r="X603" s="427"/>
      <c r="Y603" s="427"/>
      <c r="Z603" s="427"/>
      <c r="AA603" s="427"/>
      <c r="AB603" s="427"/>
      <c r="AC603" s="427"/>
      <c r="AD603" s="427"/>
      <c r="AE603" s="427"/>
      <c r="AF603" s="427"/>
    </row>
    <row r="604" spans="1:32" ht="12.75">
      <c r="A604" s="425">
        <v>2011</v>
      </c>
      <c r="B604" s="426" t="str">
        <f>R604</f>
        <v>20112013</v>
      </c>
      <c r="C604" s="427" t="s">
        <v>162</v>
      </c>
      <c r="D604" s="427"/>
      <c r="E604" s="427"/>
      <c r="F604" s="427"/>
      <c r="G604" s="427"/>
      <c r="H604" s="427"/>
      <c r="I604" s="427"/>
      <c r="J604" s="427"/>
      <c r="K604" s="427"/>
      <c r="L604" s="427"/>
      <c r="M604" s="427"/>
      <c r="N604" s="427"/>
      <c r="O604" s="427"/>
      <c r="P604" s="427"/>
      <c r="Q604" s="425">
        <v>2013</v>
      </c>
      <c r="R604" s="425" t="str">
        <f>CONCATENATE($A$602,Q604)</f>
        <v>20112013</v>
      </c>
      <c r="S604" s="427" t="s">
        <v>367</v>
      </c>
      <c r="T604" s="427"/>
      <c r="U604" s="427"/>
      <c r="V604" s="427"/>
      <c r="W604" s="427"/>
      <c r="X604" s="427"/>
      <c r="Y604" s="427"/>
      <c r="Z604" s="427"/>
      <c r="AA604" s="427"/>
      <c r="AB604" s="427"/>
      <c r="AC604" s="427"/>
      <c r="AD604" s="427"/>
      <c r="AE604" s="427"/>
      <c r="AF604" s="427"/>
    </row>
    <row r="605" spans="1:32" ht="12.75" customHeight="1">
      <c r="A605" s="425"/>
      <c r="B605" s="426"/>
      <c r="C605" s="427"/>
      <c r="D605" s="427"/>
      <c r="E605" s="427"/>
      <c r="F605" s="427"/>
      <c r="G605" s="427"/>
      <c r="H605" s="427"/>
      <c r="I605" s="427"/>
      <c r="J605" s="427"/>
      <c r="K605" s="427"/>
      <c r="L605" s="427"/>
      <c r="M605" s="427"/>
      <c r="N605" s="427"/>
      <c r="O605" s="427"/>
      <c r="P605" s="427"/>
      <c r="Q605" s="425"/>
      <c r="R605" s="425"/>
      <c r="S605" s="427"/>
      <c r="T605" s="427"/>
      <c r="U605" s="427"/>
      <c r="V605" s="427"/>
      <c r="W605" s="427"/>
      <c r="X605" s="427"/>
      <c r="Y605" s="427"/>
      <c r="Z605" s="427"/>
      <c r="AA605" s="427"/>
      <c r="AB605" s="427"/>
      <c r="AC605" s="427"/>
      <c r="AD605" s="427"/>
      <c r="AE605" s="427"/>
      <c r="AF605" s="427"/>
    </row>
    <row r="606" spans="1:32" ht="12.75">
      <c r="A606" s="425">
        <v>2011</v>
      </c>
      <c r="B606" s="426" t="str">
        <f>R606</f>
        <v>20112014</v>
      </c>
      <c r="C606" s="427" t="s">
        <v>180</v>
      </c>
      <c r="D606" s="427"/>
      <c r="E606" s="427"/>
      <c r="F606" s="427"/>
      <c r="G606" s="427"/>
      <c r="H606" s="427"/>
      <c r="I606" s="427"/>
      <c r="J606" s="427"/>
      <c r="K606" s="427"/>
      <c r="L606" s="427"/>
      <c r="M606" s="427"/>
      <c r="N606" s="427"/>
      <c r="O606" s="427"/>
      <c r="P606" s="427"/>
      <c r="Q606" s="425">
        <v>2014</v>
      </c>
      <c r="R606" s="425" t="str">
        <f>CONCATENATE($A$602,Q606)</f>
        <v>20112014</v>
      </c>
      <c r="S606" s="427" t="s">
        <v>368</v>
      </c>
      <c r="T606" s="427"/>
      <c r="U606" s="427"/>
      <c r="V606" s="427"/>
      <c r="W606" s="427"/>
      <c r="X606" s="427"/>
      <c r="Y606" s="427"/>
      <c r="Z606" s="427"/>
      <c r="AA606" s="427"/>
      <c r="AB606" s="427"/>
      <c r="AC606" s="427"/>
      <c r="AD606" s="427"/>
      <c r="AE606" s="427"/>
      <c r="AF606" s="427"/>
    </row>
    <row r="607" spans="1:32" ht="12.75" customHeight="1">
      <c r="A607" s="425"/>
      <c r="B607" s="426"/>
      <c r="C607" s="427"/>
      <c r="D607" s="427"/>
      <c r="E607" s="427"/>
      <c r="F607" s="427"/>
      <c r="G607" s="427"/>
      <c r="H607" s="427"/>
      <c r="I607" s="427"/>
      <c r="J607" s="427"/>
      <c r="K607" s="427"/>
      <c r="L607" s="427"/>
      <c r="M607" s="427"/>
      <c r="N607" s="427"/>
      <c r="O607" s="427"/>
      <c r="P607" s="427"/>
      <c r="Q607" s="425"/>
      <c r="R607" s="425"/>
      <c r="S607" s="427"/>
      <c r="T607" s="427"/>
      <c r="U607" s="427"/>
      <c r="V607" s="427"/>
      <c r="W607" s="427"/>
      <c r="X607" s="427"/>
      <c r="Y607" s="427"/>
      <c r="Z607" s="427"/>
      <c r="AA607" s="427"/>
      <c r="AB607" s="427"/>
      <c r="AC607" s="427"/>
      <c r="AD607" s="427"/>
      <c r="AE607" s="427"/>
      <c r="AF607" s="427"/>
    </row>
    <row r="608" spans="1:32" ht="12.75" customHeight="1">
      <c r="A608" s="425">
        <v>2011</v>
      </c>
      <c r="B608" s="426" t="str">
        <f>R608</f>
        <v>20112015</v>
      </c>
      <c r="C608" s="427" t="s">
        <v>251</v>
      </c>
      <c r="D608" s="427"/>
      <c r="E608" s="427"/>
      <c r="F608" s="427"/>
      <c r="G608" s="427"/>
      <c r="H608" s="427"/>
      <c r="I608" s="427"/>
      <c r="J608" s="427"/>
      <c r="K608" s="427"/>
      <c r="L608" s="427"/>
      <c r="M608" s="427"/>
      <c r="N608" s="427"/>
      <c r="O608" s="427"/>
      <c r="P608" s="427"/>
      <c r="Q608" s="425">
        <v>2015</v>
      </c>
      <c r="R608" s="425" t="str">
        <f>CONCATENATE($A$602,Q608)</f>
        <v>20112015</v>
      </c>
      <c r="S608" s="427" t="s">
        <v>369</v>
      </c>
      <c r="T608" s="427"/>
      <c r="U608" s="427"/>
      <c r="V608" s="427"/>
      <c r="W608" s="427"/>
      <c r="X608" s="427"/>
      <c r="Y608" s="427"/>
      <c r="Z608" s="427"/>
      <c r="AA608" s="427"/>
      <c r="AB608" s="427"/>
      <c r="AC608" s="427"/>
      <c r="AD608" s="427"/>
      <c r="AE608" s="427"/>
      <c r="AF608" s="427"/>
    </row>
    <row r="609" spans="1:32" ht="12.75" customHeight="1">
      <c r="A609" s="425"/>
      <c r="B609" s="426"/>
      <c r="C609" s="427"/>
      <c r="D609" s="427"/>
      <c r="E609" s="427"/>
      <c r="F609" s="427"/>
      <c r="G609" s="427"/>
      <c r="H609" s="427"/>
      <c r="I609" s="427"/>
      <c r="J609" s="427"/>
      <c r="K609" s="427"/>
      <c r="L609" s="427"/>
      <c r="M609" s="427"/>
      <c r="N609" s="427"/>
      <c r="O609" s="427"/>
      <c r="P609" s="427"/>
      <c r="Q609" s="425"/>
      <c r="R609" s="425"/>
      <c r="S609" s="427"/>
      <c r="T609" s="427"/>
      <c r="U609" s="427"/>
      <c r="V609" s="427"/>
      <c r="W609" s="427"/>
      <c r="X609" s="427"/>
      <c r="Y609" s="427"/>
      <c r="Z609" s="427"/>
      <c r="AA609" s="427"/>
      <c r="AB609" s="427"/>
      <c r="AC609" s="427"/>
      <c r="AD609" s="427"/>
      <c r="AE609" s="427"/>
      <c r="AF609" s="427"/>
    </row>
    <row r="610" spans="1:32" ht="12.75" customHeight="1">
      <c r="A610" s="425">
        <v>2011</v>
      </c>
      <c r="B610" s="426" t="str">
        <f>R610</f>
        <v>20112016</v>
      </c>
      <c r="C610" s="427" t="s">
        <v>382</v>
      </c>
      <c r="D610" s="427"/>
      <c r="E610" s="427"/>
      <c r="F610" s="427"/>
      <c r="G610" s="427"/>
      <c r="H610" s="427"/>
      <c r="I610" s="427"/>
      <c r="J610" s="427"/>
      <c r="K610" s="427"/>
      <c r="L610" s="427"/>
      <c r="M610" s="427"/>
      <c r="N610" s="427"/>
      <c r="O610" s="427"/>
      <c r="P610" s="427"/>
      <c r="Q610" s="425">
        <v>2016</v>
      </c>
      <c r="R610" s="425" t="str">
        <f>CONCATENATE($A$602,Q610)</f>
        <v>20112016</v>
      </c>
      <c r="S610" s="427" t="s">
        <v>389</v>
      </c>
      <c r="T610" s="427"/>
      <c r="U610" s="427"/>
      <c r="V610" s="427"/>
      <c r="W610" s="427"/>
      <c r="X610" s="427"/>
      <c r="Y610" s="427"/>
      <c r="Z610" s="427"/>
      <c r="AA610" s="427"/>
      <c r="AB610" s="427"/>
      <c r="AC610" s="427"/>
      <c r="AD610" s="427"/>
      <c r="AE610" s="427"/>
      <c r="AF610" s="427"/>
    </row>
    <row r="611" spans="1:32" ht="12.75" customHeight="1">
      <c r="A611" s="425"/>
      <c r="B611" s="426"/>
      <c r="C611" s="427"/>
      <c r="D611" s="427"/>
      <c r="E611" s="427"/>
      <c r="F611" s="427"/>
      <c r="G611" s="427"/>
      <c r="H611" s="427"/>
      <c r="I611" s="427"/>
      <c r="J611" s="427"/>
      <c r="K611" s="427"/>
      <c r="L611" s="427"/>
      <c r="M611" s="427"/>
      <c r="N611" s="427"/>
      <c r="O611" s="427"/>
      <c r="P611" s="427"/>
      <c r="Q611" s="425"/>
      <c r="R611" s="425"/>
      <c r="S611" s="427"/>
      <c r="T611" s="427"/>
      <c r="U611" s="427"/>
      <c r="V611" s="427"/>
      <c r="W611" s="427"/>
      <c r="X611" s="427"/>
      <c r="Y611" s="427"/>
      <c r="Z611" s="427"/>
      <c r="AA611" s="427"/>
      <c r="AB611" s="427"/>
      <c r="AC611" s="427"/>
      <c r="AD611" s="427"/>
      <c r="AE611" s="427"/>
      <c r="AF611" s="427"/>
    </row>
    <row r="612" spans="1:32" ht="12.75" customHeight="1">
      <c r="A612" s="425">
        <v>2011</v>
      </c>
      <c r="B612" s="426" t="str">
        <f>R612</f>
        <v>20112017</v>
      </c>
      <c r="C612" s="427" t="s">
        <v>429</v>
      </c>
      <c r="D612" s="427"/>
      <c r="E612" s="427"/>
      <c r="F612" s="427"/>
      <c r="G612" s="427"/>
      <c r="H612" s="427"/>
      <c r="I612" s="427"/>
      <c r="J612" s="427"/>
      <c r="K612" s="427"/>
      <c r="L612" s="427"/>
      <c r="M612" s="427"/>
      <c r="N612" s="427"/>
      <c r="O612" s="427"/>
      <c r="P612" s="427"/>
      <c r="Q612" s="425">
        <v>2017</v>
      </c>
      <c r="R612" s="425" t="str">
        <f>CONCATENATE($A$602,Q612)</f>
        <v>20112017</v>
      </c>
      <c r="S612" s="427" t="s">
        <v>417</v>
      </c>
      <c r="T612" s="427"/>
      <c r="U612" s="427"/>
      <c r="V612" s="427"/>
      <c r="W612" s="427"/>
      <c r="X612" s="427"/>
      <c r="Y612" s="427"/>
      <c r="Z612" s="427"/>
      <c r="AA612" s="427"/>
      <c r="AB612" s="427"/>
      <c r="AC612" s="427"/>
      <c r="AD612" s="427"/>
      <c r="AE612" s="427"/>
      <c r="AF612" s="427"/>
    </row>
    <row r="613" spans="1:32" ht="12.75" customHeight="1">
      <c r="A613" s="425"/>
      <c r="B613" s="426"/>
      <c r="C613" s="427"/>
      <c r="D613" s="427"/>
      <c r="E613" s="427"/>
      <c r="F613" s="427"/>
      <c r="G613" s="427"/>
      <c r="H613" s="427"/>
      <c r="I613" s="427"/>
      <c r="J613" s="427"/>
      <c r="K613" s="427"/>
      <c r="L613" s="427"/>
      <c r="M613" s="427"/>
      <c r="N613" s="427"/>
      <c r="O613" s="427"/>
      <c r="P613" s="427"/>
      <c r="Q613" s="425"/>
      <c r="R613" s="425"/>
      <c r="S613" s="427"/>
      <c r="T613" s="427"/>
      <c r="U613" s="427"/>
      <c r="V613" s="427"/>
      <c r="W613" s="427"/>
      <c r="X613" s="427"/>
      <c r="Y613" s="427"/>
      <c r="Z613" s="427"/>
      <c r="AA613" s="427"/>
      <c r="AB613" s="427"/>
      <c r="AC613" s="427"/>
      <c r="AD613" s="427"/>
      <c r="AE613" s="427"/>
      <c r="AF613" s="427"/>
    </row>
    <row r="614" spans="1:32" ht="12.75" customHeight="1">
      <c r="A614" s="425">
        <v>2011</v>
      </c>
      <c r="B614" s="426" t="str">
        <f>R614</f>
        <v>20112018</v>
      </c>
      <c r="C614" s="427" t="s">
        <v>510</v>
      </c>
      <c r="D614" s="427"/>
      <c r="E614" s="427"/>
      <c r="F614" s="427"/>
      <c r="G614" s="427"/>
      <c r="H614" s="427"/>
      <c r="I614" s="427"/>
      <c r="J614" s="427"/>
      <c r="K614" s="427"/>
      <c r="L614" s="427"/>
      <c r="M614" s="427"/>
      <c r="N614" s="427"/>
      <c r="O614" s="427"/>
      <c r="P614" s="427"/>
      <c r="Q614" s="425">
        <v>2018</v>
      </c>
      <c r="R614" s="425" t="str">
        <f>CONCATENATE($A$602,Q614)</f>
        <v>20112018</v>
      </c>
      <c r="S614" s="428" t="s">
        <v>461</v>
      </c>
      <c r="T614" s="428"/>
      <c r="U614" s="428"/>
      <c r="V614" s="428"/>
      <c r="W614" s="428"/>
      <c r="X614" s="428"/>
      <c r="Y614" s="428"/>
      <c r="Z614" s="428"/>
      <c r="AA614" s="428"/>
      <c r="AB614" s="428"/>
      <c r="AC614" s="428"/>
      <c r="AD614" s="428"/>
      <c r="AE614" s="428"/>
      <c r="AF614" s="428"/>
    </row>
    <row r="615" spans="1:32" ht="12.75" customHeight="1">
      <c r="A615" s="425"/>
      <c r="B615" s="426"/>
      <c r="C615" s="427"/>
      <c r="D615" s="427"/>
      <c r="E615" s="427"/>
      <c r="F615" s="427"/>
      <c r="G615" s="427"/>
      <c r="H615" s="427"/>
      <c r="I615" s="427"/>
      <c r="J615" s="427"/>
      <c r="K615" s="427"/>
      <c r="L615" s="427"/>
      <c r="M615" s="427"/>
      <c r="N615" s="427"/>
      <c r="O615" s="427"/>
      <c r="P615" s="427"/>
      <c r="Q615" s="425"/>
      <c r="R615" s="425"/>
      <c r="S615" s="428"/>
      <c r="T615" s="428"/>
      <c r="U615" s="428"/>
      <c r="V615" s="428"/>
      <c r="W615" s="428"/>
      <c r="X615" s="428"/>
      <c r="Y615" s="428"/>
      <c r="Z615" s="428"/>
      <c r="AA615" s="428"/>
      <c r="AB615" s="428"/>
      <c r="AC615" s="428"/>
      <c r="AD615" s="428"/>
      <c r="AE615" s="428"/>
      <c r="AF615" s="428"/>
    </row>
    <row r="616" spans="1:32" ht="12.75" customHeight="1">
      <c r="A616" s="425">
        <v>2011</v>
      </c>
      <c r="B616" s="426" t="str">
        <f>R616</f>
        <v>20112019</v>
      </c>
      <c r="C616" s="427" t="s">
        <v>526</v>
      </c>
      <c r="D616" s="427"/>
      <c r="E616" s="427"/>
      <c r="F616" s="427"/>
      <c r="G616" s="427"/>
      <c r="H616" s="427"/>
      <c r="I616" s="427"/>
      <c r="J616" s="427"/>
      <c r="K616" s="427"/>
      <c r="L616" s="427"/>
      <c r="M616" s="427"/>
      <c r="N616" s="427"/>
      <c r="O616" s="427"/>
      <c r="P616" s="427"/>
      <c r="Q616" s="425">
        <v>2019</v>
      </c>
      <c r="R616" s="425" t="str">
        <f>CONCATENATE($A$602,Q616)</f>
        <v>20112019</v>
      </c>
      <c r="S616" s="428" t="s">
        <v>541</v>
      </c>
      <c r="T616" s="428"/>
      <c r="U616" s="428"/>
      <c r="V616" s="428"/>
      <c r="W616" s="428"/>
      <c r="X616" s="428"/>
      <c r="Y616" s="428"/>
      <c r="Z616" s="428"/>
      <c r="AA616" s="428"/>
      <c r="AB616" s="428"/>
      <c r="AC616" s="428"/>
      <c r="AD616" s="428"/>
      <c r="AE616" s="428"/>
      <c r="AF616" s="428"/>
    </row>
    <row r="617" spans="1:32" ht="12.75" customHeight="1">
      <c r="A617" s="425"/>
      <c r="B617" s="426"/>
      <c r="C617" s="427"/>
      <c r="D617" s="427"/>
      <c r="E617" s="427"/>
      <c r="F617" s="427"/>
      <c r="G617" s="427"/>
      <c r="H617" s="427"/>
      <c r="I617" s="427"/>
      <c r="J617" s="427"/>
      <c r="K617" s="427"/>
      <c r="L617" s="427"/>
      <c r="M617" s="427"/>
      <c r="N617" s="427"/>
      <c r="O617" s="427"/>
      <c r="P617" s="427"/>
      <c r="Q617" s="425"/>
      <c r="R617" s="425"/>
      <c r="S617" s="428"/>
      <c r="T617" s="428"/>
      <c r="U617" s="428"/>
      <c r="V617" s="428"/>
      <c r="W617" s="428"/>
      <c r="X617" s="428"/>
      <c r="Y617" s="428"/>
      <c r="Z617" s="428"/>
      <c r="AA617" s="428"/>
      <c r="AB617" s="428"/>
      <c r="AC617" s="428"/>
      <c r="AD617" s="428"/>
      <c r="AE617" s="428"/>
      <c r="AF617" s="428"/>
    </row>
    <row r="618" spans="1:32" ht="12.75" customHeight="1">
      <c r="A618" s="425">
        <v>2011</v>
      </c>
      <c r="B618" s="426" t="str">
        <f>R618</f>
        <v>20112020</v>
      </c>
      <c r="C618" s="427" t="s">
        <v>568</v>
      </c>
      <c r="D618" s="427"/>
      <c r="E618" s="427"/>
      <c r="F618" s="427"/>
      <c r="G618" s="427"/>
      <c r="H618" s="427"/>
      <c r="I618" s="427"/>
      <c r="J618" s="427"/>
      <c r="K618" s="427"/>
      <c r="L618" s="427"/>
      <c r="M618" s="427"/>
      <c r="N618" s="427"/>
      <c r="O618" s="427"/>
      <c r="P618" s="427"/>
      <c r="Q618" s="425">
        <v>2020</v>
      </c>
      <c r="R618" s="425" t="str">
        <f>CONCATENATE($A$602,Q618)</f>
        <v>20112020</v>
      </c>
      <c r="S618" s="428" t="s">
        <v>541</v>
      </c>
      <c r="T618" s="428"/>
      <c r="U618" s="428"/>
      <c r="V618" s="428"/>
      <c r="W618" s="428"/>
      <c r="X618" s="428"/>
      <c r="Y618" s="428"/>
      <c r="Z618" s="428"/>
      <c r="AA618" s="428"/>
      <c r="AB618" s="428"/>
      <c r="AC618" s="428"/>
      <c r="AD618" s="428"/>
      <c r="AE618" s="428"/>
      <c r="AF618" s="428"/>
    </row>
    <row r="619" spans="1:32" ht="12.75" customHeight="1">
      <c r="A619" s="425"/>
      <c r="B619" s="426"/>
      <c r="C619" s="427"/>
      <c r="D619" s="427"/>
      <c r="E619" s="427"/>
      <c r="F619" s="427"/>
      <c r="G619" s="427"/>
      <c r="H619" s="427"/>
      <c r="I619" s="427"/>
      <c r="J619" s="427"/>
      <c r="K619" s="427"/>
      <c r="L619" s="427"/>
      <c r="M619" s="427"/>
      <c r="N619" s="427"/>
      <c r="O619" s="427"/>
      <c r="P619" s="427"/>
      <c r="Q619" s="425"/>
      <c r="R619" s="425"/>
      <c r="S619" s="428"/>
      <c r="T619" s="428"/>
      <c r="U619" s="428"/>
      <c r="V619" s="428"/>
      <c r="W619" s="428"/>
      <c r="X619" s="428"/>
      <c r="Y619" s="428"/>
      <c r="Z619" s="428"/>
      <c r="AA619" s="428"/>
      <c r="AB619" s="428"/>
      <c r="AC619" s="428"/>
      <c r="AD619" s="428"/>
      <c r="AE619" s="428"/>
      <c r="AF619" s="428"/>
    </row>
    <row r="620" spans="1:32" ht="12.75" customHeight="1">
      <c r="A620" s="425">
        <v>2011</v>
      </c>
      <c r="B620" s="426" t="str">
        <f>R620</f>
        <v>20112021</v>
      </c>
      <c r="C620" s="427" t="s">
        <v>569</v>
      </c>
      <c r="D620" s="427"/>
      <c r="E620" s="427"/>
      <c r="F620" s="427"/>
      <c r="G620" s="427"/>
      <c r="H620" s="427"/>
      <c r="I620" s="427"/>
      <c r="J620" s="427"/>
      <c r="K620" s="427"/>
      <c r="L620" s="427"/>
      <c r="M620" s="427"/>
      <c r="N620" s="427"/>
      <c r="O620" s="427"/>
      <c r="P620" s="427"/>
      <c r="Q620" s="425">
        <v>2021</v>
      </c>
      <c r="R620" s="425" t="str">
        <f>CONCATENATE($A$602,Q620)</f>
        <v>20112021</v>
      </c>
      <c r="S620" s="428" t="s">
        <v>609</v>
      </c>
      <c r="T620" s="428"/>
      <c r="U620" s="428"/>
      <c r="V620" s="428"/>
      <c r="W620" s="428"/>
      <c r="X620" s="428"/>
      <c r="Y620" s="428"/>
      <c r="Z620" s="428"/>
      <c r="AA620" s="428"/>
      <c r="AB620" s="428"/>
      <c r="AC620" s="428"/>
      <c r="AD620" s="428"/>
      <c r="AE620" s="428"/>
      <c r="AF620" s="428"/>
    </row>
    <row r="621" spans="1:32" ht="12.75" customHeight="1">
      <c r="A621" s="425"/>
      <c r="B621" s="426"/>
      <c r="C621" s="427"/>
      <c r="D621" s="427"/>
      <c r="E621" s="427"/>
      <c r="F621" s="427"/>
      <c r="G621" s="427"/>
      <c r="H621" s="427"/>
      <c r="I621" s="427"/>
      <c r="J621" s="427"/>
      <c r="K621" s="427"/>
      <c r="L621" s="427"/>
      <c r="M621" s="427"/>
      <c r="N621" s="427"/>
      <c r="O621" s="427"/>
      <c r="P621" s="427"/>
      <c r="Q621" s="425"/>
      <c r="R621" s="425"/>
      <c r="S621" s="428"/>
      <c r="T621" s="428"/>
      <c r="U621" s="428"/>
      <c r="V621" s="428"/>
      <c r="W621" s="428"/>
      <c r="X621" s="428"/>
      <c r="Y621" s="428"/>
      <c r="Z621" s="428"/>
      <c r="AA621" s="428"/>
      <c r="AB621" s="428"/>
      <c r="AC621" s="428"/>
      <c r="AD621" s="428"/>
      <c r="AE621" s="428"/>
      <c r="AF621" s="428"/>
    </row>
    <row r="622" spans="1:32" ht="12.75" customHeight="1">
      <c r="A622" s="211"/>
      <c r="B622" s="231"/>
      <c r="C622" s="212"/>
      <c r="D622" s="212"/>
      <c r="E622" s="212"/>
      <c r="F622" s="212"/>
      <c r="G622" s="212"/>
      <c r="H622" s="212"/>
      <c r="I622" s="212"/>
      <c r="J622" s="212"/>
      <c r="K622" s="212"/>
      <c r="L622" s="212"/>
      <c r="M622" s="212"/>
      <c r="N622" s="212"/>
      <c r="O622" s="212"/>
      <c r="P622" s="212"/>
      <c r="Q622" s="211"/>
      <c r="R622" s="211"/>
      <c r="S622" s="235"/>
      <c r="T622" s="235"/>
      <c r="U622" s="235"/>
      <c r="V622" s="235"/>
      <c r="W622" s="235"/>
      <c r="X622" s="235"/>
      <c r="Y622" s="235"/>
      <c r="Z622" s="235"/>
      <c r="AA622" s="235"/>
      <c r="AB622" s="235"/>
      <c r="AC622" s="235"/>
      <c r="AD622" s="235"/>
      <c r="AE622" s="235"/>
      <c r="AF622" s="235"/>
    </row>
    <row r="623" spans="1:32" ht="12.75" customHeight="1">
      <c r="A623" s="422">
        <v>2012</v>
      </c>
      <c r="B623" s="423" t="str">
        <f>R623</f>
        <v>20122013</v>
      </c>
      <c r="C623" s="424" t="s">
        <v>181</v>
      </c>
      <c r="D623" s="424"/>
      <c r="E623" s="424"/>
      <c r="F623" s="424"/>
      <c r="G623" s="424"/>
      <c r="H623" s="424"/>
      <c r="I623" s="424"/>
      <c r="J623" s="424"/>
      <c r="K623" s="424"/>
      <c r="L623" s="424"/>
      <c r="M623" s="424"/>
      <c r="N623" s="424"/>
      <c r="O623" s="424"/>
      <c r="P623" s="424"/>
      <c r="Q623" s="422">
        <v>2013</v>
      </c>
      <c r="R623" s="422" t="str">
        <f>CONCATENATE($A$623,Q623)</f>
        <v>20122013</v>
      </c>
      <c r="S623" s="424" t="s">
        <v>370</v>
      </c>
      <c r="T623" s="424"/>
      <c r="U623" s="424"/>
      <c r="V623" s="424"/>
      <c r="W623" s="424"/>
      <c r="X623" s="424"/>
      <c r="Y623" s="424"/>
      <c r="Z623" s="424"/>
      <c r="AA623" s="424"/>
      <c r="AB623" s="424"/>
      <c r="AC623" s="424"/>
      <c r="AD623" s="424"/>
      <c r="AE623" s="424"/>
      <c r="AF623" s="424"/>
    </row>
    <row r="624" spans="1:32" ht="12.75" customHeight="1">
      <c r="A624" s="422"/>
      <c r="B624" s="423"/>
      <c r="C624" s="424"/>
      <c r="D624" s="424"/>
      <c r="E624" s="424"/>
      <c r="F624" s="424"/>
      <c r="G624" s="424"/>
      <c r="H624" s="424"/>
      <c r="I624" s="424"/>
      <c r="J624" s="424"/>
      <c r="K624" s="424"/>
      <c r="L624" s="424"/>
      <c r="M624" s="424"/>
      <c r="N624" s="424"/>
      <c r="O624" s="424"/>
      <c r="P624" s="424"/>
      <c r="Q624" s="422"/>
      <c r="R624" s="422"/>
      <c r="S624" s="424"/>
      <c r="T624" s="424"/>
      <c r="U624" s="424"/>
      <c r="V624" s="424"/>
      <c r="W624" s="424"/>
      <c r="X624" s="424"/>
      <c r="Y624" s="424"/>
      <c r="Z624" s="424"/>
      <c r="AA624" s="424"/>
      <c r="AB624" s="424"/>
      <c r="AC624" s="424"/>
      <c r="AD624" s="424"/>
      <c r="AE624" s="424"/>
      <c r="AF624" s="424"/>
    </row>
    <row r="625" spans="1:32" ht="12.75" customHeight="1">
      <c r="A625" s="422">
        <v>2012</v>
      </c>
      <c r="B625" s="423" t="str">
        <f>R625</f>
        <v>20122014</v>
      </c>
      <c r="C625" s="424" t="s">
        <v>182</v>
      </c>
      <c r="D625" s="424"/>
      <c r="E625" s="424"/>
      <c r="F625" s="424"/>
      <c r="G625" s="424"/>
      <c r="H625" s="424"/>
      <c r="I625" s="424"/>
      <c r="J625" s="424"/>
      <c r="K625" s="424"/>
      <c r="L625" s="424"/>
      <c r="M625" s="424"/>
      <c r="N625" s="424"/>
      <c r="O625" s="424"/>
      <c r="P625" s="424"/>
      <c r="Q625" s="422">
        <v>2014</v>
      </c>
      <c r="R625" s="422" t="str">
        <f>CONCATENATE($A$623,Q625)</f>
        <v>20122014</v>
      </c>
      <c r="S625" s="424" t="s">
        <v>371</v>
      </c>
      <c r="T625" s="424"/>
      <c r="U625" s="424"/>
      <c r="V625" s="424"/>
      <c r="W625" s="424"/>
      <c r="X625" s="424"/>
      <c r="Y625" s="424"/>
      <c r="Z625" s="424"/>
      <c r="AA625" s="424"/>
      <c r="AB625" s="424"/>
      <c r="AC625" s="424"/>
      <c r="AD625" s="424"/>
      <c r="AE625" s="424"/>
      <c r="AF625" s="424"/>
    </row>
    <row r="626" spans="1:32" ht="12.75" customHeight="1">
      <c r="A626" s="422"/>
      <c r="B626" s="423"/>
      <c r="C626" s="424"/>
      <c r="D626" s="424"/>
      <c r="E626" s="424"/>
      <c r="F626" s="424"/>
      <c r="G626" s="424"/>
      <c r="H626" s="424"/>
      <c r="I626" s="424"/>
      <c r="J626" s="424"/>
      <c r="K626" s="424"/>
      <c r="L626" s="424"/>
      <c r="M626" s="424"/>
      <c r="N626" s="424"/>
      <c r="O626" s="424"/>
      <c r="P626" s="424"/>
      <c r="Q626" s="422"/>
      <c r="R626" s="422"/>
      <c r="S626" s="424"/>
      <c r="T626" s="424"/>
      <c r="U626" s="424"/>
      <c r="V626" s="424"/>
      <c r="W626" s="424"/>
      <c r="X626" s="424"/>
      <c r="Y626" s="424"/>
      <c r="Z626" s="424"/>
      <c r="AA626" s="424"/>
      <c r="AB626" s="424"/>
      <c r="AC626" s="424"/>
      <c r="AD626" s="424"/>
      <c r="AE626" s="424"/>
      <c r="AF626" s="424"/>
    </row>
    <row r="627" spans="1:32" ht="12.75" customHeight="1">
      <c r="A627" s="422">
        <v>2012</v>
      </c>
      <c r="B627" s="423" t="str">
        <f>R627</f>
        <v>20122015</v>
      </c>
      <c r="C627" s="424" t="s">
        <v>250</v>
      </c>
      <c r="D627" s="424"/>
      <c r="E627" s="424"/>
      <c r="F627" s="424"/>
      <c r="G627" s="424"/>
      <c r="H627" s="424"/>
      <c r="I627" s="424"/>
      <c r="J627" s="424"/>
      <c r="K627" s="424"/>
      <c r="L627" s="424"/>
      <c r="M627" s="424"/>
      <c r="N627" s="424"/>
      <c r="O627" s="424"/>
      <c r="P627" s="424"/>
      <c r="Q627" s="422">
        <v>2015</v>
      </c>
      <c r="R627" s="422" t="str">
        <f>CONCATENATE($A$623,Q627)</f>
        <v>20122015</v>
      </c>
      <c r="S627" s="424" t="s">
        <v>372</v>
      </c>
      <c r="T627" s="424"/>
      <c r="U627" s="424"/>
      <c r="V627" s="424"/>
      <c r="W627" s="424"/>
      <c r="X627" s="424"/>
      <c r="Y627" s="424"/>
      <c r="Z627" s="424"/>
      <c r="AA627" s="424"/>
      <c r="AB627" s="424"/>
      <c r="AC627" s="424"/>
      <c r="AD627" s="424"/>
      <c r="AE627" s="424"/>
      <c r="AF627" s="424"/>
    </row>
    <row r="628" spans="1:32" ht="12.75" customHeight="1">
      <c r="A628" s="422"/>
      <c r="B628" s="423"/>
      <c r="C628" s="424"/>
      <c r="D628" s="424"/>
      <c r="E628" s="424"/>
      <c r="F628" s="424"/>
      <c r="G628" s="424"/>
      <c r="H628" s="424"/>
      <c r="I628" s="424"/>
      <c r="J628" s="424"/>
      <c r="K628" s="424"/>
      <c r="L628" s="424"/>
      <c r="M628" s="424"/>
      <c r="N628" s="424"/>
      <c r="O628" s="424"/>
      <c r="P628" s="424"/>
      <c r="Q628" s="422"/>
      <c r="R628" s="422"/>
      <c r="S628" s="424"/>
      <c r="T628" s="424"/>
      <c r="U628" s="424"/>
      <c r="V628" s="424"/>
      <c r="W628" s="424"/>
      <c r="X628" s="424"/>
      <c r="Y628" s="424"/>
      <c r="Z628" s="424"/>
      <c r="AA628" s="424"/>
      <c r="AB628" s="424"/>
      <c r="AC628" s="424"/>
      <c r="AD628" s="424"/>
      <c r="AE628" s="424"/>
      <c r="AF628" s="424"/>
    </row>
    <row r="629" spans="1:32" ht="12.75" customHeight="1">
      <c r="A629" s="422">
        <v>2012</v>
      </c>
      <c r="B629" s="423" t="str">
        <f>R629</f>
        <v>20122016</v>
      </c>
      <c r="C629" s="424" t="s">
        <v>381</v>
      </c>
      <c r="D629" s="424"/>
      <c r="E629" s="424"/>
      <c r="F629" s="424"/>
      <c r="G629" s="424"/>
      <c r="H629" s="424"/>
      <c r="I629" s="424"/>
      <c r="J629" s="424"/>
      <c r="K629" s="424"/>
      <c r="L629" s="424"/>
      <c r="M629" s="424"/>
      <c r="N629" s="424"/>
      <c r="O629" s="424"/>
      <c r="P629" s="424"/>
      <c r="Q629" s="422">
        <v>2016</v>
      </c>
      <c r="R629" s="422" t="str">
        <f>CONCATENATE($A$623,Q629)</f>
        <v>20122016</v>
      </c>
      <c r="S629" s="424" t="s">
        <v>390</v>
      </c>
      <c r="T629" s="424"/>
      <c r="U629" s="424"/>
      <c r="V629" s="424"/>
      <c r="W629" s="424"/>
      <c r="X629" s="424"/>
      <c r="Y629" s="424"/>
      <c r="Z629" s="424"/>
      <c r="AA629" s="424"/>
      <c r="AB629" s="424"/>
      <c r="AC629" s="424"/>
      <c r="AD629" s="424"/>
      <c r="AE629" s="424"/>
      <c r="AF629" s="424"/>
    </row>
    <row r="630" spans="1:32" ht="12.75" customHeight="1">
      <c r="A630" s="422"/>
      <c r="B630" s="423"/>
      <c r="C630" s="424"/>
      <c r="D630" s="424"/>
      <c r="E630" s="424"/>
      <c r="F630" s="424"/>
      <c r="G630" s="424"/>
      <c r="H630" s="424"/>
      <c r="I630" s="424"/>
      <c r="J630" s="424"/>
      <c r="K630" s="424"/>
      <c r="L630" s="424"/>
      <c r="M630" s="424"/>
      <c r="N630" s="424"/>
      <c r="O630" s="424"/>
      <c r="P630" s="424"/>
      <c r="Q630" s="422"/>
      <c r="R630" s="422"/>
      <c r="S630" s="424"/>
      <c r="T630" s="424"/>
      <c r="U630" s="424"/>
      <c r="V630" s="424"/>
      <c r="W630" s="424"/>
      <c r="X630" s="424"/>
      <c r="Y630" s="424"/>
      <c r="Z630" s="424"/>
      <c r="AA630" s="424"/>
      <c r="AB630" s="424"/>
      <c r="AC630" s="424"/>
      <c r="AD630" s="424"/>
      <c r="AE630" s="424"/>
      <c r="AF630" s="424"/>
    </row>
    <row r="631" spans="1:32" ht="12.75" customHeight="1">
      <c r="A631" s="422">
        <v>2012</v>
      </c>
      <c r="B631" s="423" t="str">
        <f>R631</f>
        <v>20122017</v>
      </c>
      <c r="C631" s="424" t="s">
        <v>430</v>
      </c>
      <c r="D631" s="424"/>
      <c r="E631" s="424"/>
      <c r="F631" s="424"/>
      <c r="G631" s="424"/>
      <c r="H631" s="424"/>
      <c r="I631" s="424"/>
      <c r="J631" s="424"/>
      <c r="K631" s="424"/>
      <c r="L631" s="424"/>
      <c r="M631" s="424"/>
      <c r="N631" s="424"/>
      <c r="O631" s="424"/>
      <c r="P631" s="424"/>
      <c r="Q631" s="422">
        <v>2017</v>
      </c>
      <c r="R631" s="422" t="str">
        <f>CONCATENATE($A$623,Q631)</f>
        <v>20122017</v>
      </c>
      <c r="S631" s="424" t="s">
        <v>418</v>
      </c>
      <c r="T631" s="424"/>
      <c r="U631" s="424"/>
      <c r="V631" s="424"/>
      <c r="W631" s="424"/>
      <c r="X631" s="424"/>
      <c r="Y631" s="424"/>
      <c r="Z631" s="424"/>
      <c r="AA631" s="424"/>
      <c r="AB631" s="424"/>
      <c r="AC631" s="424"/>
      <c r="AD631" s="424"/>
      <c r="AE631" s="424"/>
      <c r="AF631" s="424"/>
    </row>
    <row r="632" spans="1:32" ht="12.75" customHeight="1">
      <c r="A632" s="422"/>
      <c r="B632" s="423"/>
      <c r="C632" s="424"/>
      <c r="D632" s="424"/>
      <c r="E632" s="424"/>
      <c r="F632" s="424"/>
      <c r="G632" s="424"/>
      <c r="H632" s="424"/>
      <c r="I632" s="424"/>
      <c r="J632" s="424"/>
      <c r="K632" s="424"/>
      <c r="L632" s="424"/>
      <c r="M632" s="424"/>
      <c r="N632" s="424"/>
      <c r="O632" s="424"/>
      <c r="P632" s="424"/>
      <c r="Q632" s="422"/>
      <c r="R632" s="422"/>
      <c r="S632" s="424"/>
      <c r="T632" s="424"/>
      <c r="U632" s="424"/>
      <c r="V632" s="424"/>
      <c r="W632" s="424"/>
      <c r="X632" s="424"/>
      <c r="Y632" s="424"/>
      <c r="Z632" s="424"/>
      <c r="AA632" s="424"/>
      <c r="AB632" s="424"/>
      <c r="AC632" s="424"/>
      <c r="AD632" s="424"/>
      <c r="AE632" s="424"/>
      <c r="AF632" s="424"/>
    </row>
    <row r="633" spans="1:32" ht="12.75" customHeight="1">
      <c r="A633" s="422">
        <v>2012</v>
      </c>
      <c r="B633" s="423" t="str">
        <f>R633</f>
        <v>20122018</v>
      </c>
      <c r="C633" s="424" t="s">
        <v>511</v>
      </c>
      <c r="D633" s="424"/>
      <c r="E633" s="424"/>
      <c r="F633" s="424"/>
      <c r="G633" s="424"/>
      <c r="H633" s="424"/>
      <c r="I633" s="424"/>
      <c r="J633" s="424"/>
      <c r="K633" s="424"/>
      <c r="L633" s="424"/>
      <c r="M633" s="424"/>
      <c r="N633" s="424"/>
      <c r="O633" s="424"/>
      <c r="P633" s="424"/>
      <c r="Q633" s="422">
        <v>2018</v>
      </c>
      <c r="R633" s="422" t="str">
        <f>CONCATENATE($A$623,Q633)</f>
        <v>20122018</v>
      </c>
      <c r="S633" s="421" t="s">
        <v>462</v>
      </c>
      <c r="T633" s="421"/>
      <c r="U633" s="421"/>
      <c r="V633" s="421"/>
      <c r="W633" s="421"/>
      <c r="X633" s="421"/>
      <c r="Y633" s="421"/>
      <c r="Z633" s="421"/>
      <c r="AA633" s="421"/>
      <c r="AB633" s="421"/>
      <c r="AC633" s="421"/>
      <c r="AD633" s="421"/>
      <c r="AE633" s="421"/>
      <c r="AF633" s="421"/>
    </row>
    <row r="634" spans="1:32" ht="12.75" customHeight="1">
      <c r="A634" s="422"/>
      <c r="B634" s="423"/>
      <c r="C634" s="424"/>
      <c r="D634" s="424"/>
      <c r="E634" s="424"/>
      <c r="F634" s="424"/>
      <c r="G634" s="424"/>
      <c r="H634" s="424"/>
      <c r="I634" s="424"/>
      <c r="J634" s="424"/>
      <c r="K634" s="424"/>
      <c r="L634" s="424"/>
      <c r="M634" s="424"/>
      <c r="N634" s="424"/>
      <c r="O634" s="424"/>
      <c r="P634" s="424"/>
      <c r="Q634" s="422"/>
      <c r="R634" s="422"/>
      <c r="S634" s="421"/>
      <c r="T634" s="421"/>
      <c r="U634" s="421"/>
      <c r="V634" s="421"/>
      <c r="W634" s="421"/>
      <c r="X634" s="421"/>
      <c r="Y634" s="421"/>
      <c r="Z634" s="421"/>
      <c r="AA634" s="421"/>
      <c r="AB634" s="421"/>
      <c r="AC634" s="421"/>
      <c r="AD634" s="421"/>
      <c r="AE634" s="421"/>
      <c r="AF634" s="421"/>
    </row>
    <row r="635" spans="1:32" ht="12.75" customHeight="1">
      <c r="A635" s="422">
        <v>2012</v>
      </c>
      <c r="B635" s="423" t="str">
        <f>R635</f>
        <v>20122019</v>
      </c>
      <c r="C635" s="424" t="s">
        <v>525</v>
      </c>
      <c r="D635" s="424"/>
      <c r="E635" s="424"/>
      <c r="F635" s="424"/>
      <c r="G635" s="424"/>
      <c r="H635" s="424"/>
      <c r="I635" s="424"/>
      <c r="J635" s="424"/>
      <c r="K635" s="424"/>
      <c r="L635" s="424"/>
      <c r="M635" s="424"/>
      <c r="N635" s="424"/>
      <c r="O635" s="424"/>
      <c r="P635" s="424"/>
      <c r="Q635" s="422">
        <v>2019</v>
      </c>
      <c r="R635" s="422" t="str">
        <f>CONCATENATE($A$623,Q635)</f>
        <v>20122019</v>
      </c>
      <c r="S635" s="421" t="s">
        <v>542</v>
      </c>
      <c r="T635" s="421"/>
      <c r="U635" s="421"/>
      <c r="V635" s="421"/>
      <c r="W635" s="421"/>
      <c r="X635" s="421"/>
      <c r="Y635" s="421"/>
      <c r="Z635" s="421"/>
      <c r="AA635" s="421"/>
      <c r="AB635" s="421"/>
      <c r="AC635" s="421"/>
      <c r="AD635" s="421"/>
      <c r="AE635" s="421"/>
      <c r="AF635" s="421"/>
    </row>
    <row r="636" spans="1:32" ht="12.75" customHeight="1">
      <c r="A636" s="422"/>
      <c r="B636" s="423"/>
      <c r="C636" s="424"/>
      <c r="D636" s="424"/>
      <c r="E636" s="424"/>
      <c r="F636" s="424"/>
      <c r="G636" s="424"/>
      <c r="H636" s="424"/>
      <c r="I636" s="424"/>
      <c r="J636" s="424"/>
      <c r="K636" s="424"/>
      <c r="L636" s="424"/>
      <c r="M636" s="424"/>
      <c r="N636" s="424"/>
      <c r="O636" s="424"/>
      <c r="P636" s="424"/>
      <c r="Q636" s="422"/>
      <c r="R636" s="422"/>
      <c r="S636" s="421"/>
      <c r="T636" s="421"/>
      <c r="U636" s="421"/>
      <c r="V636" s="421"/>
      <c r="W636" s="421"/>
      <c r="X636" s="421"/>
      <c r="Y636" s="421"/>
      <c r="Z636" s="421"/>
      <c r="AA636" s="421"/>
      <c r="AB636" s="421"/>
      <c r="AC636" s="421"/>
      <c r="AD636" s="421"/>
      <c r="AE636" s="421"/>
      <c r="AF636" s="421"/>
    </row>
    <row r="637" spans="1:32" ht="12.75" customHeight="1">
      <c r="A637" s="422">
        <v>2012</v>
      </c>
      <c r="B637" s="423" t="str">
        <f>R637</f>
        <v>20122020</v>
      </c>
      <c r="C637" s="424" t="s">
        <v>572</v>
      </c>
      <c r="D637" s="424"/>
      <c r="E637" s="424"/>
      <c r="F637" s="424"/>
      <c r="G637" s="424"/>
      <c r="H637" s="424"/>
      <c r="I637" s="424"/>
      <c r="J637" s="424"/>
      <c r="K637" s="424"/>
      <c r="L637" s="424"/>
      <c r="M637" s="424"/>
      <c r="N637" s="424"/>
      <c r="O637" s="424"/>
      <c r="P637" s="424"/>
      <c r="Q637" s="422">
        <v>2020</v>
      </c>
      <c r="R637" s="422" t="str">
        <f>CONCATENATE($A$623,Q637)</f>
        <v>20122020</v>
      </c>
      <c r="S637" s="421" t="s">
        <v>542</v>
      </c>
      <c r="T637" s="421"/>
      <c r="U637" s="421"/>
      <c r="V637" s="421"/>
      <c r="W637" s="421"/>
      <c r="X637" s="421"/>
      <c r="Y637" s="421"/>
      <c r="Z637" s="421"/>
      <c r="AA637" s="421"/>
      <c r="AB637" s="421"/>
      <c r="AC637" s="421"/>
      <c r="AD637" s="421"/>
      <c r="AE637" s="421"/>
      <c r="AF637" s="421"/>
    </row>
    <row r="638" spans="1:32" ht="12.75" customHeight="1">
      <c r="A638" s="422"/>
      <c r="B638" s="423"/>
      <c r="C638" s="424"/>
      <c r="D638" s="424"/>
      <c r="E638" s="424"/>
      <c r="F638" s="424"/>
      <c r="G638" s="424"/>
      <c r="H638" s="424"/>
      <c r="I638" s="424"/>
      <c r="J638" s="424"/>
      <c r="K638" s="424"/>
      <c r="L638" s="424"/>
      <c r="M638" s="424"/>
      <c r="N638" s="424"/>
      <c r="O638" s="424"/>
      <c r="P638" s="424"/>
      <c r="Q638" s="422"/>
      <c r="R638" s="422"/>
      <c r="S638" s="421"/>
      <c r="T638" s="421"/>
      <c r="U638" s="421"/>
      <c r="V638" s="421"/>
      <c r="W638" s="421"/>
      <c r="X638" s="421"/>
      <c r="Y638" s="421"/>
      <c r="Z638" s="421"/>
      <c r="AA638" s="421"/>
      <c r="AB638" s="421"/>
      <c r="AC638" s="421"/>
      <c r="AD638" s="421"/>
      <c r="AE638" s="421"/>
      <c r="AF638" s="421"/>
    </row>
    <row r="639" spans="1:32" ht="12.75" customHeight="1">
      <c r="A639" s="422">
        <v>2012</v>
      </c>
      <c r="B639" s="423" t="str">
        <f>R639</f>
        <v>20122021</v>
      </c>
      <c r="C639" s="424" t="s">
        <v>573</v>
      </c>
      <c r="D639" s="424"/>
      <c r="E639" s="424"/>
      <c r="F639" s="424"/>
      <c r="G639" s="424"/>
      <c r="H639" s="424"/>
      <c r="I639" s="424"/>
      <c r="J639" s="424"/>
      <c r="K639" s="424"/>
      <c r="L639" s="424"/>
      <c r="M639" s="424"/>
      <c r="N639" s="424"/>
      <c r="O639" s="424"/>
      <c r="P639" s="424"/>
      <c r="Q639" s="422">
        <v>2021</v>
      </c>
      <c r="R639" s="422" t="str">
        <f>CONCATENATE($A$623,Q639)</f>
        <v>20122021</v>
      </c>
      <c r="S639" s="421" t="s">
        <v>610</v>
      </c>
      <c r="T639" s="421"/>
      <c r="U639" s="421"/>
      <c r="V639" s="421"/>
      <c r="W639" s="421"/>
      <c r="X639" s="421"/>
      <c r="Y639" s="421"/>
      <c r="Z639" s="421"/>
      <c r="AA639" s="421"/>
      <c r="AB639" s="421"/>
      <c r="AC639" s="421"/>
      <c r="AD639" s="421"/>
      <c r="AE639" s="421"/>
      <c r="AF639" s="421"/>
    </row>
    <row r="640" spans="1:32" ht="12.75" customHeight="1">
      <c r="A640" s="422"/>
      <c r="B640" s="423"/>
      <c r="C640" s="424"/>
      <c r="D640" s="424"/>
      <c r="E640" s="424"/>
      <c r="F640" s="424"/>
      <c r="G640" s="424"/>
      <c r="H640" s="424"/>
      <c r="I640" s="424"/>
      <c r="J640" s="424"/>
      <c r="K640" s="424"/>
      <c r="L640" s="424"/>
      <c r="M640" s="424"/>
      <c r="N640" s="424"/>
      <c r="O640" s="424"/>
      <c r="P640" s="424"/>
      <c r="Q640" s="422"/>
      <c r="R640" s="422"/>
      <c r="S640" s="421"/>
      <c r="T640" s="421"/>
      <c r="U640" s="421"/>
      <c r="V640" s="421"/>
      <c r="W640" s="421"/>
      <c r="X640" s="421"/>
      <c r="Y640" s="421"/>
      <c r="Z640" s="421"/>
      <c r="AA640" s="421"/>
      <c r="AB640" s="421"/>
      <c r="AC640" s="421"/>
      <c r="AD640" s="421"/>
      <c r="AE640" s="421"/>
      <c r="AF640" s="421"/>
    </row>
    <row r="641" spans="1:32" ht="12.75" customHeight="1">
      <c r="A641" s="208"/>
      <c r="B641" s="207"/>
      <c r="C641" s="209"/>
      <c r="D641" s="209"/>
      <c r="E641" s="209"/>
      <c r="F641" s="209"/>
      <c r="G641" s="209"/>
      <c r="H641" s="209"/>
      <c r="I641" s="209"/>
      <c r="J641" s="209"/>
      <c r="K641" s="209"/>
      <c r="L641" s="209"/>
      <c r="M641" s="209"/>
      <c r="N641" s="209"/>
      <c r="O641" s="209"/>
      <c r="P641" s="209"/>
      <c r="Q641" s="208"/>
      <c r="R641" s="208"/>
      <c r="S641" s="241"/>
      <c r="T641" s="241"/>
      <c r="U641" s="241"/>
      <c r="V641" s="241"/>
      <c r="W641" s="241"/>
      <c r="X641" s="241"/>
      <c r="Y641" s="241"/>
      <c r="Z641" s="241"/>
      <c r="AA641" s="241"/>
      <c r="AB641" s="241"/>
      <c r="AC641" s="241"/>
      <c r="AD641" s="241"/>
      <c r="AE641" s="241"/>
      <c r="AF641" s="241"/>
    </row>
    <row r="642" spans="1:32" ht="12.75" customHeight="1">
      <c r="A642" s="417">
        <v>2013</v>
      </c>
      <c r="B642" s="418" t="str">
        <f>R642</f>
        <v>20132014</v>
      </c>
      <c r="C642" s="419" t="s">
        <v>183</v>
      </c>
      <c r="D642" s="419"/>
      <c r="E642" s="419"/>
      <c r="F642" s="419"/>
      <c r="G642" s="419"/>
      <c r="H642" s="419"/>
      <c r="I642" s="419"/>
      <c r="J642" s="419"/>
      <c r="K642" s="419"/>
      <c r="L642" s="419"/>
      <c r="M642" s="419"/>
      <c r="N642" s="419"/>
      <c r="O642" s="419"/>
      <c r="P642" s="419"/>
      <c r="Q642" s="417">
        <v>2014</v>
      </c>
      <c r="R642" s="417" t="str">
        <f>CONCATENATE($A$642,Q642)</f>
        <v>20132014</v>
      </c>
      <c r="S642" s="419" t="s">
        <v>373</v>
      </c>
      <c r="T642" s="419"/>
      <c r="U642" s="419"/>
      <c r="V642" s="419"/>
      <c r="W642" s="419"/>
      <c r="X642" s="419"/>
      <c r="Y642" s="419"/>
      <c r="Z642" s="419"/>
      <c r="AA642" s="419"/>
      <c r="AB642" s="419"/>
      <c r="AC642" s="419"/>
      <c r="AD642" s="419"/>
      <c r="AE642" s="419"/>
      <c r="AF642" s="419"/>
    </row>
    <row r="643" spans="1:32" ht="12.75" customHeight="1">
      <c r="A643" s="417"/>
      <c r="B643" s="418"/>
      <c r="C643" s="419"/>
      <c r="D643" s="419"/>
      <c r="E643" s="419"/>
      <c r="F643" s="419"/>
      <c r="G643" s="419"/>
      <c r="H643" s="419"/>
      <c r="I643" s="419"/>
      <c r="J643" s="419"/>
      <c r="K643" s="419"/>
      <c r="L643" s="419"/>
      <c r="M643" s="419"/>
      <c r="N643" s="419"/>
      <c r="O643" s="419"/>
      <c r="P643" s="419"/>
      <c r="Q643" s="417"/>
      <c r="R643" s="417"/>
      <c r="S643" s="419"/>
      <c r="T643" s="419"/>
      <c r="U643" s="419"/>
      <c r="V643" s="419"/>
      <c r="W643" s="419"/>
      <c r="X643" s="419"/>
      <c r="Y643" s="419"/>
      <c r="Z643" s="419"/>
      <c r="AA643" s="419"/>
      <c r="AB643" s="419"/>
      <c r="AC643" s="419"/>
      <c r="AD643" s="419"/>
      <c r="AE643" s="419"/>
      <c r="AF643" s="419"/>
    </row>
    <row r="644" spans="1:32" ht="12.75" customHeight="1">
      <c r="A644" s="417">
        <v>2013</v>
      </c>
      <c r="B644" s="418" t="str">
        <f>R644</f>
        <v>20132015</v>
      </c>
      <c r="C644" s="419" t="s">
        <v>249</v>
      </c>
      <c r="D644" s="419"/>
      <c r="E644" s="419"/>
      <c r="F644" s="419"/>
      <c r="G644" s="419"/>
      <c r="H644" s="419"/>
      <c r="I644" s="419"/>
      <c r="J644" s="419"/>
      <c r="K644" s="419"/>
      <c r="L644" s="419"/>
      <c r="M644" s="419"/>
      <c r="N644" s="419"/>
      <c r="O644" s="419"/>
      <c r="P644" s="419"/>
      <c r="Q644" s="417">
        <v>2015</v>
      </c>
      <c r="R644" s="417" t="str">
        <f>CONCATENATE($A$642,Q644)</f>
        <v>20132015</v>
      </c>
      <c r="S644" s="419" t="s">
        <v>374</v>
      </c>
      <c r="T644" s="419"/>
      <c r="U644" s="419"/>
      <c r="V644" s="419"/>
      <c r="W644" s="419"/>
      <c r="X644" s="419"/>
      <c r="Y644" s="419"/>
      <c r="Z644" s="419"/>
      <c r="AA644" s="419"/>
      <c r="AB644" s="419"/>
      <c r="AC644" s="419"/>
      <c r="AD644" s="419"/>
      <c r="AE644" s="419"/>
      <c r="AF644" s="419"/>
    </row>
    <row r="645" spans="1:32" ht="12.75" customHeight="1">
      <c r="A645" s="417"/>
      <c r="B645" s="418"/>
      <c r="C645" s="419"/>
      <c r="D645" s="419"/>
      <c r="E645" s="419"/>
      <c r="F645" s="419"/>
      <c r="G645" s="419"/>
      <c r="H645" s="419"/>
      <c r="I645" s="419"/>
      <c r="J645" s="419"/>
      <c r="K645" s="419"/>
      <c r="L645" s="419"/>
      <c r="M645" s="419"/>
      <c r="N645" s="419"/>
      <c r="O645" s="419"/>
      <c r="P645" s="419"/>
      <c r="Q645" s="417"/>
      <c r="R645" s="417"/>
      <c r="S645" s="419"/>
      <c r="T645" s="419"/>
      <c r="U645" s="419"/>
      <c r="V645" s="419"/>
      <c r="W645" s="419"/>
      <c r="X645" s="419"/>
      <c r="Y645" s="419"/>
      <c r="Z645" s="419"/>
      <c r="AA645" s="419"/>
      <c r="AB645" s="419"/>
      <c r="AC645" s="419"/>
      <c r="AD645" s="419"/>
      <c r="AE645" s="419"/>
      <c r="AF645" s="419"/>
    </row>
    <row r="646" spans="1:32" ht="12.75" customHeight="1">
      <c r="A646" s="417">
        <v>2013</v>
      </c>
      <c r="B646" s="418" t="str">
        <f>R646</f>
        <v>20132016</v>
      </c>
      <c r="C646" s="419" t="s">
        <v>380</v>
      </c>
      <c r="D646" s="419"/>
      <c r="E646" s="419"/>
      <c r="F646" s="419"/>
      <c r="G646" s="419"/>
      <c r="H646" s="419"/>
      <c r="I646" s="419"/>
      <c r="J646" s="419"/>
      <c r="K646" s="419"/>
      <c r="L646" s="419"/>
      <c r="M646" s="419"/>
      <c r="N646" s="419"/>
      <c r="O646" s="419"/>
      <c r="P646" s="419"/>
      <c r="Q646" s="417">
        <v>2016</v>
      </c>
      <c r="R646" s="417" t="str">
        <f>CONCATENATE($A$642,Q646)</f>
        <v>20132016</v>
      </c>
      <c r="S646" s="419" t="s">
        <v>391</v>
      </c>
      <c r="T646" s="419"/>
      <c r="U646" s="419"/>
      <c r="V646" s="419"/>
      <c r="W646" s="419"/>
      <c r="X646" s="419"/>
      <c r="Y646" s="419"/>
      <c r="Z646" s="419"/>
      <c r="AA646" s="419"/>
      <c r="AB646" s="419"/>
      <c r="AC646" s="419"/>
      <c r="AD646" s="419"/>
      <c r="AE646" s="419"/>
      <c r="AF646" s="419"/>
    </row>
    <row r="647" spans="1:32" ht="12.75" customHeight="1">
      <c r="A647" s="417"/>
      <c r="B647" s="418"/>
      <c r="C647" s="419"/>
      <c r="D647" s="419"/>
      <c r="E647" s="419"/>
      <c r="F647" s="419"/>
      <c r="G647" s="419"/>
      <c r="H647" s="419"/>
      <c r="I647" s="419"/>
      <c r="J647" s="419"/>
      <c r="K647" s="419"/>
      <c r="L647" s="419"/>
      <c r="M647" s="419"/>
      <c r="N647" s="419"/>
      <c r="O647" s="419"/>
      <c r="P647" s="419"/>
      <c r="Q647" s="417"/>
      <c r="R647" s="417"/>
      <c r="S647" s="419"/>
      <c r="T647" s="419"/>
      <c r="U647" s="419"/>
      <c r="V647" s="419"/>
      <c r="W647" s="419"/>
      <c r="X647" s="419"/>
      <c r="Y647" s="419"/>
      <c r="Z647" s="419"/>
      <c r="AA647" s="419"/>
      <c r="AB647" s="419"/>
      <c r="AC647" s="419"/>
      <c r="AD647" s="419"/>
      <c r="AE647" s="419"/>
      <c r="AF647" s="419"/>
    </row>
    <row r="648" spans="1:32" ht="12.75" customHeight="1">
      <c r="A648" s="417">
        <v>2013</v>
      </c>
      <c r="B648" s="418" t="str">
        <f>R648</f>
        <v>20132017</v>
      </c>
      <c r="C648" s="419" t="s">
        <v>431</v>
      </c>
      <c r="D648" s="419"/>
      <c r="E648" s="419"/>
      <c r="F648" s="419"/>
      <c r="G648" s="419"/>
      <c r="H648" s="419"/>
      <c r="I648" s="419"/>
      <c r="J648" s="419"/>
      <c r="K648" s="419"/>
      <c r="L648" s="419"/>
      <c r="M648" s="419"/>
      <c r="N648" s="419"/>
      <c r="O648" s="419"/>
      <c r="P648" s="419"/>
      <c r="Q648" s="417">
        <v>2017</v>
      </c>
      <c r="R648" s="417" t="str">
        <f>CONCATENATE($A$642,Q648)</f>
        <v>20132017</v>
      </c>
      <c r="S648" s="419" t="s">
        <v>419</v>
      </c>
      <c r="T648" s="419"/>
      <c r="U648" s="419"/>
      <c r="V648" s="419"/>
      <c r="W648" s="419"/>
      <c r="X648" s="419"/>
      <c r="Y648" s="419"/>
      <c r="Z648" s="419"/>
      <c r="AA648" s="419"/>
      <c r="AB648" s="419"/>
      <c r="AC648" s="419"/>
      <c r="AD648" s="419"/>
      <c r="AE648" s="419"/>
      <c r="AF648" s="419"/>
    </row>
    <row r="649" spans="1:32" ht="12.75" customHeight="1">
      <c r="A649" s="417"/>
      <c r="B649" s="418"/>
      <c r="C649" s="419"/>
      <c r="D649" s="419"/>
      <c r="E649" s="419"/>
      <c r="F649" s="419"/>
      <c r="G649" s="419"/>
      <c r="H649" s="419"/>
      <c r="I649" s="419"/>
      <c r="J649" s="419"/>
      <c r="K649" s="419"/>
      <c r="L649" s="419"/>
      <c r="M649" s="419"/>
      <c r="N649" s="419"/>
      <c r="O649" s="419"/>
      <c r="P649" s="419"/>
      <c r="Q649" s="417"/>
      <c r="R649" s="417"/>
      <c r="S649" s="419"/>
      <c r="T649" s="419"/>
      <c r="U649" s="419"/>
      <c r="V649" s="419"/>
      <c r="W649" s="419"/>
      <c r="X649" s="419"/>
      <c r="Y649" s="419"/>
      <c r="Z649" s="419"/>
      <c r="AA649" s="419"/>
      <c r="AB649" s="419"/>
      <c r="AC649" s="419"/>
      <c r="AD649" s="419"/>
      <c r="AE649" s="419"/>
      <c r="AF649" s="419"/>
    </row>
    <row r="650" spans="1:32" ht="12.75" customHeight="1">
      <c r="A650" s="417">
        <v>2013</v>
      </c>
      <c r="B650" s="418" t="str">
        <f>R650</f>
        <v>20132018</v>
      </c>
      <c r="C650" s="419" t="s">
        <v>512</v>
      </c>
      <c r="D650" s="419"/>
      <c r="E650" s="419"/>
      <c r="F650" s="419"/>
      <c r="G650" s="419"/>
      <c r="H650" s="419"/>
      <c r="I650" s="419"/>
      <c r="J650" s="419"/>
      <c r="K650" s="419"/>
      <c r="L650" s="419"/>
      <c r="M650" s="419"/>
      <c r="N650" s="419"/>
      <c r="O650" s="419"/>
      <c r="P650" s="419"/>
      <c r="Q650" s="417">
        <v>2018</v>
      </c>
      <c r="R650" s="417" t="str">
        <f>CONCATENATE($A$642,Q650)</f>
        <v>20132018</v>
      </c>
      <c r="S650" s="420" t="s">
        <v>463</v>
      </c>
      <c r="T650" s="420"/>
      <c r="U650" s="420"/>
      <c r="V650" s="420"/>
      <c r="W650" s="420"/>
      <c r="X650" s="420"/>
      <c r="Y650" s="420"/>
      <c r="Z650" s="420"/>
      <c r="AA650" s="420"/>
      <c r="AB650" s="420"/>
      <c r="AC650" s="420"/>
      <c r="AD650" s="420"/>
      <c r="AE650" s="420"/>
      <c r="AF650" s="420"/>
    </row>
    <row r="651" spans="1:32" ht="12.75" customHeight="1">
      <c r="A651" s="417"/>
      <c r="B651" s="418"/>
      <c r="C651" s="419"/>
      <c r="D651" s="419"/>
      <c r="E651" s="419"/>
      <c r="F651" s="419"/>
      <c r="G651" s="419"/>
      <c r="H651" s="419"/>
      <c r="I651" s="419"/>
      <c r="J651" s="419"/>
      <c r="K651" s="419"/>
      <c r="L651" s="419"/>
      <c r="M651" s="419"/>
      <c r="N651" s="419"/>
      <c r="O651" s="419"/>
      <c r="P651" s="419"/>
      <c r="Q651" s="417"/>
      <c r="R651" s="417"/>
      <c r="S651" s="420"/>
      <c r="T651" s="420"/>
      <c r="U651" s="420"/>
      <c r="V651" s="420"/>
      <c r="W651" s="420"/>
      <c r="X651" s="420"/>
      <c r="Y651" s="420"/>
      <c r="Z651" s="420"/>
      <c r="AA651" s="420"/>
      <c r="AB651" s="420"/>
      <c r="AC651" s="420"/>
      <c r="AD651" s="420"/>
      <c r="AE651" s="420"/>
      <c r="AF651" s="420"/>
    </row>
    <row r="652" spans="1:32" ht="12.75" customHeight="1">
      <c r="A652" s="417">
        <v>2013</v>
      </c>
      <c r="B652" s="418" t="str">
        <f>R652</f>
        <v>20132019</v>
      </c>
      <c r="C652" s="419" t="s">
        <v>524</v>
      </c>
      <c r="D652" s="419"/>
      <c r="E652" s="419"/>
      <c r="F652" s="419"/>
      <c r="G652" s="419"/>
      <c r="H652" s="419"/>
      <c r="I652" s="419"/>
      <c r="J652" s="419"/>
      <c r="K652" s="419"/>
      <c r="L652" s="419"/>
      <c r="M652" s="419"/>
      <c r="N652" s="419"/>
      <c r="O652" s="419"/>
      <c r="P652" s="419"/>
      <c r="Q652" s="417">
        <v>2019</v>
      </c>
      <c r="R652" s="417" t="str">
        <f>CONCATENATE($A$642,Q652)</f>
        <v>20132019</v>
      </c>
      <c r="S652" s="420" t="s">
        <v>543</v>
      </c>
      <c r="T652" s="420"/>
      <c r="U652" s="420"/>
      <c r="V652" s="420"/>
      <c r="W652" s="420"/>
      <c r="X652" s="420"/>
      <c r="Y652" s="420"/>
      <c r="Z652" s="420"/>
      <c r="AA652" s="420"/>
      <c r="AB652" s="420"/>
      <c r="AC652" s="420"/>
      <c r="AD652" s="420"/>
      <c r="AE652" s="420"/>
      <c r="AF652" s="420"/>
    </row>
    <row r="653" spans="1:32" ht="12.75" customHeight="1">
      <c r="A653" s="417"/>
      <c r="B653" s="418"/>
      <c r="C653" s="419"/>
      <c r="D653" s="419"/>
      <c r="E653" s="419"/>
      <c r="F653" s="419"/>
      <c r="G653" s="419"/>
      <c r="H653" s="419"/>
      <c r="I653" s="419"/>
      <c r="J653" s="419"/>
      <c r="K653" s="419"/>
      <c r="L653" s="419"/>
      <c r="M653" s="419"/>
      <c r="N653" s="419"/>
      <c r="O653" s="419"/>
      <c r="P653" s="419"/>
      <c r="Q653" s="417"/>
      <c r="R653" s="417"/>
      <c r="S653" s="420"/>
      <c r="T653" s="420"/>
      <c r="U653" s="420"/>
      <c r="V653" s="420"/>
      <c r="W653" s="420"/>
      <c r="X653" s="420"/>
      <c r="Y653" s="420"/>
      <c r="Z653" s="420"/>
      <c r="AA653" s="420"/>
      <c r="AB653" s="420"/>
      <c r="AC653" s="420"/>
      <c r="AD653" s="420"/>
      <c r="AE653" s="420"/>
      <c r="AF653" s="420"/>
    </row>
    <row r="654" spans="1:32" ht="12.75" customHeight="1">
      <c r="A654" s="417">
        <v>2013</v>
      </c>
      <c r="B654" s="418" t="str">
        <f>R654</f>
        <v>20132020</v>
      </c>
      <c r="C654" s="419" t="s">
        <v>574</v>
      </c>
      <c r="D654" s="419"/>
      <c r="E654" s="419"/>
      <c r="F654" s="419"/>
      <c r="G654" s="419"/>
      <c r="H654" s="419"/>
      <c r="I654" s="419"/>
      <c r="J654" s="419"/>
      <c r="K654" s="419"/>
      <c r="L654" s="419"/>
      <c r="M654" s="419"/>
      <c r="N654" s="419"/>
      <c r="O654" s="419"/>
      <c r="P654" s="419"/>
      <c r="Q654" s="417">
        <v>2020</v>
      </c>
      <c r="R654" s="417" t="str">
        <f>CONCATENATE($A$642,Q654)</f>
        <v>20132020</v>
      </c>
      <c r="S654" s="420" t="s">
        <v>543</v>
      </c>
      <c r="T654" s="420"/>
      <c r="U654" s="420"/>
      <c r="V654" s="420"/>
      <c r="W654" s="420"/>
      <c r="X654" s="420"/>
      <c r="Y654" s="420"/>
      <c r="Z654" s="420"/>
      <c r="AA654" s="420"/>
      <c r="AB654" s="420"/>
      <c r="AC654" s="420"/>
      <c r="AD654" s="420"/>
      <c r="AE654" s="420"/>
      <c r="AF654" s="420"/>
    </row>
    <row r="655" spans="1:32" ht="12.75" customHeight="1">
      <c r="A655" s="417"/>
      <c r="B655" s="418"/>
      <c r="C655" s="419"/>
      <c r="D655" s="419"/>
      <c r="E655" s="419"/>
      <c r="F655" s="419"/>
      <c r="G655" s="419"/>
      <c r="H655" s="419"/>
      <c r="I655" s="419"/>
      <c r="J655" s="419"/>
      <c r="K655" s="419"/>
      <c r="L655" s="419"/>
      <c r="M655" s="419"/>
      <c r="N655" s="419"/>
      <c r="O655" s="419"/>
      <c r="P655" s="419"/>
      <c r="Q655" s="417"/>
      <c r="R655" s="417"/>
      <c r="S655" s="420"/>
      <c r="T655" s="420"/>
      <c r="U655" s="420"/>
      <c r="V655" s="420"/>
      <c r="W655" s="420"/>
      <c r="X655" s="420"/>
      <c r="Y655" s="420"/>
      <c r="Z655" s="420"/>
      <c r="AA655" s="420"/>
      <c r="AB655" s="420"/>
      <c r="AC655" s="420"/>
      <c r="AD655" s="420"/>
      <c r="AE655" s="420"/>
      <c r="AF655" s="420"/>
    </row>
    <row r="656" spans="1:32" ht="12.75" customHeight="1">
      <c r="A656" s="417">
        <v>2013</v>
      </c>
      <c r="B656" s="418" t="str">
        <f>R656</f>
        <v>20132021</v>
      </c>
      <c r="C656" s="419" t="s">
        <v>575</v>
      </c>
      <c r="D656" s="419"/>
      <c r="E656" s="419"/>
      <c r="F656" s="419"/>
      <c r="G656" s="419"/>
      <c r="H656" s="419"/>
      <c r="I656" s="419"/>
      <c r="J656" s="419"/>
      <c r="K656" s="419"/>
      <c r="L656" s="419"/>
      <c r="M656" s="419"/>
      <c r="N656" s="419"/>
      <c r="O656" s="419"/>
      <c r="P656" s="419"/>
      <c r="Q656" s="417">
        <v>2021</v>
      </c>
      <c r="R656" s="417" t="str">
        <f>CONCATENATE($A$642,Q656)</f>
        <v>20132021</v>
      </c>
      <c r="S656" s="420" t="s">
        <v>611</v>
      </c>
      <c r="T656" s="420"/>
      <c r="U656" s="420"/>
      <c r="V656" s="420"/>
      <c r="W656" s="420"/>
      <c r="X656" s="420"/>
      <c r="Y656" s="420"/>
      <c r="Z656" s="420"/>
      <c r="AA656" s="420"/>
      <c r="AB656" s="420"/>
      <c r="AC656" s="420"/>
      <c r="AD656" s="420"/>
      <c r="AE656" s="420"/>
      <c r="AF656" s="420"/>
    </row>
    <row r="657" spans="1:32" ht="12.75" customHeight="1">
      <c r="A657" s="417"/>
      <c r="B657" s="418"/>
      <c r="C657" s="419"/>
      <c r="D657" s="419"/>
      <c r="E657" s="419"/>
      <c r="F657" s="419"/>
      <c r="G657" s="419"/>
      <c r="H657" s="419"/>
      <c r="I657" s="419"/>
      <c r="J657" s="419"/>
      <c r="K657" s="419"/>
      <c r="L657" s="419"/>
      <c r="M657" s="419"/>
      <c r="N657" s="419"/>
      <c r="O657" s="419"/>
      <c r="P657" s="419"/>
      <c r="Q657" s="417"/>
      <c r="R657" s="417"/>
      <c r="S657" s="420"/>
      <c r="T657" s="420"/>
      <c r="U657" s="420"/>
      <c r="V657" s="420"/>
      <c r="W657" s="420"/>
      <c r="X657" s="420"/>
      <c r="Y657" s="420"/>
      <c r="Z657" s="420"/>
      <c r="AA657" s="420"/>
      <c r="AB657" s="420"/>
      <c r="AC657" s="420"/>
      <c r="AD657" s="420"/>
      <c r="AE657" s="420"/>
      <c r="AF657" s="420"/>
    </row>
    <row r="658" spans="1:32" ht="12.75" customHeight="1">
      <c r="A658" s="188"/>
      <c r="B658" s="206"/>
      <c r="C658" s="187"/>
      <c r="D658" s="187"/>
      <c r="E658" s="187"/>
      <c r="F658" s="187"/>
      <c r="G658" s="187"/>
      <c r="H658" s="187"/>
      <c r="I658" s="187"/>
      <c r="J658" s="187"/>
      <c r="K658" s="187"/>
      <c r="L658" s="187"/>
      <c r="M658" s="187"/>
      <c r="N658" s="187"/>
      <c r="O658" s="187"/>
      <c r="P658" s="187"/>
      <c r="Q658" s="188"/>
      <c r="R658" s="188"/>
      <c r="S658" s="189"/>
      <c r="T658" s="189"/>
      <c r="U658" s="189"/>
      <c r="V658" s="189"/>
      <c r="W658" s="189"/>
      <c r="X658" s="189"/>
      <c r="Y658" s="189"/>
      <c r="Z658" s="189"/>
      <c r="AA658" s="189"/>
      <c r="AB658" s="189"/>
      <c r="AC658" s="189"/>
      <c r="AD658" s="189"/>
      <c r="AE658" s="189"/>
      <c r="AF658" s="189"/>
    </row>
    <row r="659" spans="1:32" ht="12.75" customHeight="1">
      <c r="A659" s="188"/>
      <c r="B659" s="206"/>
      <c r="C659" s="187"/>
      <c r="D659" s="187"/>
      <c r="E659" s="187"/>
      <c r="F659" s="187"/>
      <c r="G659" s="187"/>
      <c r="H659" s="187"/>
      <c r="I659" s="187"/>
      <c r="J659" s="187"/>
      <c r="K659" s="187"/>
      <c r="L659" s="187"/>
      <c r="M659" s="187"/>
      <c r="N659" s="187"/>
      <c r="O659" s="187"/>
      <c r="P659" s="187"/>
      <c r="Q659" s="188"/>
      <c r="R659" s="188"/>
      <c r="S659" s="189"/>
      <c r="T659" s="189"/>
      <c r="U659" s="189"/>
      <c r="V659" s="189"/>
      <c r="W659" s="189"/>
      <c r="X659" s="189"/>
      <c r="Y659" s="189"/>
      <c r="Z659" s="189"/>
      <c r="AA659" s="189"/>
      <c r="AB659" s="189"/>
      <c r="AC659" s="189"/>
      <c r="AD659" s="189"/>
      <c r="AE659" s="189"/>
      <c r="AF659" s="189"/>
    </row>
    <row r="660" spans="1:32" ht="12.75" customHeight="1">
      <c r="A660" s="188"/>
      <c r="B660" s="206"/>
      <c r="C660" s="187"/>
      <c r="D660" s="187"/>
      <c r="E660" s="187"/>
      <c r="F660" s="187"/>
      <c r="G660" s="187"/>
      <c r="H660" s="187"/>
      <c r="I660" s="187"/>
      <c r="J660" s="187"/>
      <c r="K660" s="187"/>
      <c r="L660" s="187"/>
      <c r="M660" s="187"/>
      <c r="N660" s="187"/>
      <c r="O660" s="187"/>
      <c r="P660" s="187"/>
      <c r="Q660" s="188"/>
      <c r="R660" s="188"/>
      <c r="S660" s="189"/>
      <c r="T660" s="189"/>
      <c r="U660" s="189"/>
      <c r="V660" s="189"/>
      <c r="W660" s="189"/>
      <c r="X660" s="189"/>
      <c r="Y660" s="189"/>
      <c r="Z660" s="189"/>
      <c r="AA660" s="189"/>
      <c r="AB660" s="189"/>
      <c r="AC660" s="189"/>
      <c r="AD660" s="189"/>
      <c r="AE660" s="189"/>
      <c r="AF660" s="189"/>
    </row>
    <row r="661" spans="1:32" ht="12.75" customHeight="1">
      <c r="A661" s="415">
        <v>2014</v>
      </c>
      <c r="B661" s="413" t="str">
        <f>R661</f>
        <v>20142015</v>
      </c>
      <c r="C661" s="414" t="s">
        <v>248</v>
      </c>
      <c r="D661" s="414"/>
      <c r="E661" s="414"/>
      <c r="F661" s="414"/>
      <c r="G661" s="414"/>
      <c r="H661" s="414"/>
      <c r="I661" s="414"/>
      <c r="J661" s="414"/>
      <c r="K661" s="414"/>
      <c r="L661" s="414"/>
      <c r="M661" s="414"/>
      <c r="N661" s="414"/>
      <c r="O661" s="414"/>
      <c r="P661" s="414"/>
      <c r="Q661" s="415">
        <v>2015</v>
      </c>
      <c r="R661" s="415" t="str">
        <f>CONCATENATE($A$661,Q661)</f>
        <v>20142015</v>
      </c>
      <c r="S661" s="414" t="s">
        <v>375</v>
      </c>
      <c r="T661" s="414"/>
      <c r="U661" s="414"/>
      <c r="V661" s="414"/>
      <c r="W661" s="414"/>
      <c r="X661" s="414"/>
      <c r="Y661" s="414"/>
      <c r="Z661" s="414"/>
      <c r="AA661" s="414"/>
      <c r="AB661" s="414"/>
      <c r="AC661" s="414"/>
      <c r="AD661" s="414"/>
      <c r="AE661" s="414"/>
      <c r="AF661" s="414"/>
    </row>
    <row r="662" spans="1:32" ht="12.75" customHeight="1">
      <c r="A662" s="415"/>
      <c r="B662" s="413"/>
      <c r="C662" s="414"/>
      <c r="D662" s="414"/>
      <c r="E662" s="414"/>
      <c r="F662" s="414"/>
      <c r="G662" s="414"/>
      <c r="H662" s="414"/>
      <c r="I662" s="414"/>
      <c r="J662" s="414"/>
      <c r="K662" s="414"/>
      <c r="L662" s="414"/>
      <c r="M662" s="414"/>
      <c r="N662" s="414"/>
      <c r="O662" s="414"/>
      <c r="P662" s="414"/>
      <c r="Q662" s="415"/>
      <c r="R662" s="415"/>
      <c r="S662" s="414"/>
      <c r="T662" s="414"/>
      <c r="U662" s="414"/>
      <c r="V662" s="414"/>
      <c r="W662" s="414"/>
      <c r="X662" s="414"/>
      <c r="Y662" s="414"/>
      <c r="Z662" s="414"/>
      <c r="AA662" s="414"/>
      <c r="AB662" s="414"/>
      <c r="AC662" s="414"/>
      <c r="AD662" s="414"/>
      <c r="AE662" s="414"/>
      <c r="AF662" s="414"/>
    </row>
    <row r="663" spans="1:32" ht="12.75" customHeight="1">
      <c r="A663" s="415">
        <v>2014</v>
      </c>
      <c r="B663" s="413" t="str">
        <f>R663</f>
        <v>20142016</v>
      </c>
      <c r="C663" s="414" t="s">
        <v>274</v>
      </c>
      <c r="D663" s="414"/>
      <c r="E663" s="414"/>
      <c r="F663" s="414"/>
      <c r="G663" s="414"/>
      <c r="H663" s="414"/>
      <c r="I663" s="414"/>
      <c r="J663" s="414"/>
      <c r="K663" s="414"/>
      <c r="L663" s="414"/>
      <c r="M663" s="414"/>
      <c r="N663" s="414"/>
      <c r="O663" s="414"/>
      <c r="P663" s="414"/>
      <c r="Q663" s="415">
        <v>2016</v>
      </c>
      <c r="R663" s="415" t="str">
        <f>CONCATENATE($A$661,Q663)</f>
        <v>20142016</v>
      </c>
      <c r="S663" s="414" t="s">
        <v>392</v>
      </c>
      <c r="T663" s="414"/>
      <c r="U663" s="414"/>
      <c r="V663" s="414"/>
      <c r="W663" s="414"/>
      <c r="X663" s="414"/>
      <c r="Y663" s="414"/>
      <c r="Z663" s="414"/>
      <c r="AA663" s="414"/>
      <c r="AB663" s="414"/>
      <c r="AC663" s="414"/>
      <c r="AD663" s="414"/>
      <c r="AE663" s="414"/>
      <c r="AF663" s="414"/>
    </row>
    <row r="664" spans="1:32" ht="12.75">
      <c r="A664" s="415"/>
      <c r="B664" s="413"/>
      <c r="C664" s="414"/>
      <c r="D664" s="414"/>
      <c r="E664" s="414"/>
      <c r="F664" s="414"/>
      <c r="G664" s="414"/>
      <c r="H664" s="414"/>
      <c r="I664" s="414"/>
      <c r="J664" s="414"/>
      <c r="K664" s="414"/>
      <c r="L664" s="414"/>
      <c r="M664" s="414"/>
      <c r="N664" s="414"/>
      <c r="O664" s="414"/>
      <c r="P664" s="414"/>
      <c r="Q664" s="415"/>
      <c r="R664" s="415"/>
      <c r="S664" s="414"/>
      <c r="T664" s="414"/>
      <c r="U664" s="414"/>
      <c r="V664" s="414"/>
      <c r="W664" s="414"/>
      <c r="X664" s="414"/>
      <c r="Y664" s="414"/>
      <c r="Z664" s="414"/>
      <c r="AA664" s="414"/>
      <c r="AB664" s="414"/>
      <c r="AC664" s="414"/>
      <c r="AD664" s="414"/>
      <c r="AE664" s="414"/>
      <c r="AF664" s="414"/>
    </row>
    <row r="665" spans="1:32" ht="12.75" customHeight="1">
      <c r="A665" s="415">
        <v>2014</v>
      </c>
      <c r="B665" s="413" t="str">
        <f>R665</f>
        <v>20142017</v>
      </c>
      <c r="C665" s="414" t="s">
        <v>432</v>
      </c>
      <c r="D665" s="414"/>
      <c r="E665" s="414"/>
      <c r="F665" s="414"/>
      <c r="G665" s="414"/>
      <c r="H665" s="414"/>
      <c r="I665" s="414"/>
      <c r="J665" s="414"/>
      <c r="K665" s="414"/>
      <c r="L665" s="414"/>
      <c r="M665" s="414"/>
      <c r="N665" s="414"/>
      <c r="O665" s="414"/>
      <c r="P665" s="414"/>
      <c r="Q665" s="415">
        <v>2017</v>
      </c>
      <c r="R665" s="415" t="str">
        <f>CONCATENATE($A$661,Q665)</f>
        <v>20142017</v>
      </c>
      <c r="S665" s="414" t="s">
        <v>420</v>
      </c>
      <c r="T665" s="414"/>
      <c r="U665" s="414"/>
      <c r="V665" s="414"/>
      <c r="W665" s="414"/>
      <c r="X665" s="414"/>
      <c r="Y665" s="414"/>
      <c r="Z665" s="414"/>
      <c r="AA665" s="414"/>
      <c r="AB665" s="414"/>
      <c r="AC665" s="414"/>
      <c r="AD665" s="414"/>
      <c r="AE665" s="414"/>
      <c r="AF665" s="414"/>
    </row>
    <row r="666" spans="1:32" ht="12.75">
      <c r="A666" s="415"/>
      <c r="B666" s="413"/>
      <c r="C666" s="414"/>
      <c r="D666" s="414"/>
      <c r="E666" s="414"/>
      <c r="F666" s="414"/>
      <c r="G666" s="414"/>
      <c r="H666" s="414"/>
      <c r="I666" s="414"/>
      <c r="J666" s="414"/>
      <c r="K666" s="414"/>
      <c r="L666" s="414"/>
      <c r="M666" s="414"/>
      <c r="N666" s="414"/>
      <c r="O666" s="414"/>
      <c r="P666" s="414"/>
      <c r="Q666" s="415"/>
      <c r="R666" s="415"/>
      <c r="S666" s="414"/>
      <c r="T666" s="414"/>
      <c r="U666" s="414"/>
      <c r="V666" s="414"/>
      <c r="W666" s="414"/>
      <c r="X666" s="414"/>
      <c r="Y666" s="414"/>
      <c r="Z666" s="414"/>
      <c r="AA666" s="414"/>
      <c r="AB666" s="414"/>
      <c r="AC666" s="414"/>
      <c r="AD666" s="414"/>
      <c r="AE666" s="414"/>
      <c r="AF666" s="414"/>
    </row>
    <row r="667" spans="1:32" ht="12.75">
      <c r="A667" s="415">
        <v>2014</v>
      </c>
      <c r="B667" s="413" t="str">
        <f>R667</f>
        <v>20142018</v>
      </c>
      <c r="C667" s="414" t="s">
        <v>513</v>
      </c>
      <c r="D667" s="414"/>
      <c r="E667" s="414"/>
      <c r="F667" s="414"/>
      <c r="G667" s="414"/>
      <c r="H667" s="414"/>
      <c r="I667" s="414"/>
      <c r="J667" s="414"/>
      <c r="K667" s="414"/>
      <c r="L667" s="414"/>
      <c r="M667" s="414"/>
      <c r="N667" s="414"/>
      <c r="O667" s="414"/>
      <c r="P667" s="414"/>
      <c r="Q667" s="415">
        <v>2018</v>
      </c>
      <c r="R667" s="415" t="str">
        <f>CONCATENATE($A$661,Q667)</f>
        <v>20142018</v>
      </c>
      <c r="S667" s="416" t="s">
        <v>464</v>
      </c>
      <c r="T667" s="416"/>
      <c r="U667" s="416"/>
      <c r="V667" s="416"/>
      <c r="W667" s="416"/>
      <c r="X667" s="416"/>
      <c r="Y667" s="416"/>
      <c r="Z667" s="416"/>
      <c r="AA667" s="416"/>
      <c r="AB667" s="416"/>
      <c r="AC667" s="416"/>
      <c r="AD667" s="416"/>
      <c r="AE667" s="416"/>
      <c r="AF667" s="416"/>
    </row>
    <row r="668" spans="1:32" ht="12.75">
      <c r="A668" s="415"/>
      <c r="B668" s="413"/>
      <c r="C668" s="414"/>
      <c r="D668" s="414"/>
      <c r="E668" s="414"/>
      <c r="F668" s="414"/>
      <c r="G668" s="414"/>
      <c r="H668" s="414"/>
      <c r="I668" s="414"/>
      <c r="J668" s="414"/>
      <c r="K668" s="414"/>
      <c r="L668" s="414"/>
      <c r="M668" s="414"/>
      <c r="N668" s="414"/>
      <c r="O668" s="414"/>
      <c r="P668" s="414"/>
      <c r="Q668" s="415"/>
      <c r="R668" s="415"/>
      <c r="S668" s="416"/>
      <c r="T668" s="416"/>
      <c r="U668" s="416"/>
      <c r="V668" s="416"/>
      <c r="W668" s="416"/>
      <c r="X668" s="416"/>
      <c r="Y668" s="416"/>
      <c r="Z668" s="416"/>
      <c r="AA668" s="416"/>
      <c r="AB668" s="416"/>
      <c r="AC668" s="416"/>
      <c r="AD668" s="416"/>
      <c r="AE668" s="416"/>
      <c r="AF668" s="416"/>
    </row>
    <row r="669" spans="1:32" ht="12.75">
      <c r="A669" s="415">
        <v>2014</v>
      </c>
      <c r="B669" s="413" t="str">
        <f>R669</f>
        <v>20142019</v>
      </c>
      <c r="C669" s="414" t="s">
        <v>521</v>
      </c>
      <c r="D669" s="414"/>
      <c r="E669" s="414"/>
      <c r="F669" s="414"/>
      <c r="G669" s="414"/>
      <c r="H669" s="414"/>
      <c r="I669" s="414"/>
      <c r="J669" s="414"/>
      <c r="K669" s="414"/>
      <c r="L669" s="414"/>
      <c r="M669" s="414"/>
      <c r="N669" s="414"/>
      <c r="O669" s="414"/>
      <c r="P669" s="414"/>
      <c r="Q669" s="415">
        <v>2019</v>
      </c>
      <c r="R669" s="415" t="str">
        <f>CONCATENATE($A$661,Q669)</f>
        <v>20142019</v>
      </c>
      <c r="S669" s="416" t="s">
        <v>544</v>
      </c>
      <c r="T669" s="416"/>
      <c r="U669" s="416"/>
      <c r="V669" s="416"/>
      <c r="W669" s="416"/>
      <c r="X669" s="416"/>
      <c r="Y669" s="416"/>
      <c r="Z669" s="416"/>
      <c r="AA669" s="416"/>
      <c r="AB669" s="416"/>
      <c r="AC669" s="416"/>
      <c r="AD669" s="416"/>
      <c r="AE669" s="416"/>
      <c r="AF669" s="416"/>
    </row>
    <row r="670" spans="1:32" ht="12.75">
      <c r="A670" s="415"/>
      <c r="B670" s="413"/>
      <c r="C670" s="414"/>
      <c r="D670" s="414"/>
      <c r="E670" s="414"/>
      <c r="F670" s="414"/>
      <c r="G670" s="414"/>
      <c r="H670" s="414"/>
      <c r="I670" s="414"/>
      <c r="J670" s="414"/>
      <c r="K670" s="414"/>
      <c r="L670" s="414"/>
      <c r="M670" s="414"/>
      <c r="N670" s="414"/>
      <c r="O670" s="414"/>
      <c r="P670" s="414"/>
      <c r="Q670" s="415"/>
      <c r="R670" s="415"/>
      <c r="S670" s="416"/>
      <c r="T670" s="416"/>
      <c r="U670" s="416"/>
      <c r="V670" s="416"/>
      <c r="W670" s="416"/>
      <c r="X670" s="416"/>
      <c r="Y670" s="416"/>
      <c r="Z670" s="416"/>
      <c r="AA670" s="416"/>
      <c r="AB670" s="416"/>
      <c r="AC670" s="416"/>
      <c r="AD670" s="416"/>
      <c r="AE670" s="416"/>
      <c r="AF670" s="416"/>
    </row>
    <row r="671" spans="1:32" ht="12.75">
      <c r="A671" s="415">
        <v>2014</v>
      </c>
      <c r="B671" s="413" t="str">
        <f>R671</f>
        <v>20142020</v>
      </c>
      <c r="C671" s="414" t="s">
        <v>576</v>
      </c>
      <c r="D671" s="414"/>
      <c r="E671" s="414"/>
      <c r="F671" s="414"/>
      <c r="G671" s="414"/>
      <c r="H671" s="414"/>
      <c r="I671" s="414"/>
      <c r="J671" s="414"/>
      <c r="K671" s="414"/>
      <c r="L671" s="414"/>
      <c r="M671" s="414"/>
      <c r="N671" s="414"/>
      <c r="O671" s="414"/>
      <c r="P671" s="414"/>
      <c r="Q671" s="415">
        <v>2020</v>
      </c>
      <c r="R671" s="415" t="str">
        <f>CONCATENATE($A$661,Q671)</f>
        <v>20142020</v>
      </c>
      <c r="S671" s="416" t="s">
        <v>544</v>
      </c>
      <c r="T671" s="416"/>
      <c r="U671" s="416"/>
      <c r="V671" s="416"/>
      <c r="W671" s="416"/>
      <c r="X671" s="416"/>
      <c r="Y671" s="416"/>
      <c r="Z671" s="416"/>
      <c r="AA671" s="416"/>
      <c r="AB671" s="416"/>
      <c r="AC671" s="416"/>
      <c r="AD671" s="416"/>
      <c r="AE671" s="416"/>
      <c r="AF671" s="416"/>
    </row>
    <row r="672" spans="1:32" ht="12.75">
      <c r="A672" s="415"/>
      <c r="B672" s="413"/>
      <c r="C672" s="414"/>
      <c r="D672" s="414"/>
      <c r="E672" s="414"/>
      <c r="F672" s="414"/>
      <c r="G672" s="414"/>
      <c r="H672" s="414"/>
      <c r="I672" s="414"/>
      <c r="J672" s="414"/>
      <c r="K672" s="414"/>
      <c r="L672" s="414"/>
      <c r="M672" s="414"/>
      <c r="N672" s="414"/>
      <c r="O672" s="414"/>
      <c r="P672" s="414"/>
      <c r="Q672" s="415"/>
      <c r="R672" s="415"/>
      <c r="S672" s="416"/>
      <c r="T672" s="416"/>
      <c r="U672" s="416"/>
      <c r="V672" s="416"/>
      <c r="W672" s="416"/>
      <c r="X672" s="416"/>
      <c r="Y672" s="416"/>
      <c r="Z672" s="416"/>
      <c r="AA672" s="416"/>
      <c r="AB672" s="416"/>
      <c r="AC672" s="416"/>
      <c r="AD672" s="416"/>
      <c r="AE672" s="416"/>
      <c r="AF672" s="416"/>
    </row>
    <row r="673" spans="1:32" ht="12.75">
      <c r="A673" s="415">
        <v>2014</v>
      </c>
      <c r="B673" s="413" t="str">
        <f>R673</f>
        <v>20142021</v>
      </c>
      <c r="C673" s="414" t="s">
        <v>577</v>
      </c>
      <c r="D673" s="414"/>
      <c r="E673" s="414"/>
      <c r="F673" s="414"/>
      <c r="G673" s="414"/>
      <c r="H673" s="414"/>
      <c r="I673" s="414"/>
      <c r="J673" s="414"/>
      <c r="K673" s="414"/>
      <c r="L673" s="414"/>
      <c r="M673" s="414"/>
      <c r="N673" s="414"/>
      <c r="O673" s="414"/>
      <c r="P673" s="414"/>
      <c r="Q673" s="415">
        <v>2021</v>
      </c>
      <c r="R673" s="415" t="str">
        <f>CONCATENATE($A$661,Q673)</f>
        <v>20142021</v>
      </c>
      <c r="S673" s="416" t="s">
        <v>612</v>
      </c>
      <c r="T673" s="416"/>
      <c r="U673" s="416"/>
      <c r="V673" s="416"/>
      <c r="W673" s="416"/>
      <c r="X673" s="416"/>
      <c r="Y673" s="416"/>
      <c r="Z673" s="416"/>
      <c r="AA673" s="416"/>
      <c r="AB673" s="416"/>
      <c r="AC673" s="416"/>
      <c r="AD673" s="416"/>
      <c r="AE673" s="416"/>
      <c r="AF673" s="416"/>
    </row>
    <row r="674" spans="1:32" ht="12.75">
      <c r="A674" s="415"/>
      <c r="B674" s="413"/>
      <c r="C674" s="414"/>
      <c r="D674" s="414"/>
      <c r="E674" s="414"/>
      <c r="F674" s="414"/>
      <c r="G674" s="414"/>
      <c r="H674" s="414"/>
      <c r="I674" s="414"/>
      <c r="J674" s="414"/>
      <c r="K674" s="414"/>
      <c r="L674" s="414"/>
      <c r="M674" s="414"/>
      <c r="N674" s="414"/>
      <c r="O674" s="414"/>
      <c r="P674" s="414"/>
      <c r="Q674" s="415"/>
      <c r="R674" s="415"/>
      <c r="S674" s="416"/>
      <c r="T674" s="416"/>
      <c r="U674" s="416"/>
      <c r="V674" s="416"/>
      <c r="W674" s="416"/>
      <c r="X674" s="416"/>
      <c r="Y674" s="416"/>
      <c r="Z674" s="416"/>
      <c r="AA674" s="416"/>
      <c r="AB674" s="416"/>
      <c r="AC674" s="416"/>
      <c r="AD674" s="416"/>
      <c r="AE674" s="416"/>
      <c r="AF674" s="416"/>
    </row>
    <row r="675" spans="1:32" ht="12.75">
      <c r="A675" s="203"/>
      <c r="B675" s="204"/>
      <c r="C675" s="202"/>
      <c r="D675" s="202"/>
      <c r="E675" s="202"/>
      <c r="F675" s="202"/>
      <c r="G675" s="202"/>
      <c r="H675" s="202"/>
      <c r="I675" s="202"/>
      <c r="J675" s="202"/>
      <c r="K675" s="202"/>
      <c r="L675" s="202"/>
      <c r="M675" s="202"/>
      <c r="N675" s="202"/>
      <c r="O675" s="202"/>
      <c r="P675" s="202"/>
      <c r="Q675" s="203"/>
      <c r="R675" s="203"/>
      <c r="S675" s="205"/>
      <c r="T675" s="205"/>
      <c r="U675" s="205"/>
      <c r="V675" s="205"/>
      <c r="W675" s="205"/>
      <c r="X675" s="205"/>
      <c r="Y675" s="205"/>
      <c r="Z675" s="205"/>
      <c r="AA675" s="205"/>
      <c r="AB675" s="205"/>
      <c r="AC675" s="205"/>
      <c r="AD675" s="205"/>
      <c r="AE675" s="205"/>
      <c r="AF675" s="205"/>
    </row>
    <row r="676" spans="1:32" ht="15" customHeight="1">
      <c r="A676" s="388">
        <v>2015</v>
      </c>
      <c r="B676" s="389" t="str">
        <f>R676</f>
        <v>20152016</v>
      </c>
      <c r="C676" s="390" t="s">
        <v>275</v>
      </c>
      <c r="D676" s="390"/>
      <c r="E676" s="390"/>
      <c r="F676" s="390"/>
      <c r="G676" s="390"/>
      <c r="H676" s="390"/>
      <c r="I676" s="390"/>
      <c r="J676" s="390"/>
      <c r="K676" s="390"/>
      <c r="L676" s="390"/>
      <c r="M676" s="390"/>
      <c r="N676" s="390"/>
      <c r="O676" s="390"/>
      <c r="P676" s="390"/>
      <c r="Q676" s="388">
        <v>2016</v>
      </c>
      <c r="R676" s="388" t="str">
        <f>CONCATENATE($A$676,Q676)</f>
        <v>20152016</v>
      </c>
      <c r="S676" s="390" t="s">
        <v>393</v>
      </c>
      <c r="T676" s="390"/>
      <c r="U676" s="390"/>
      <c r="V676" s="390"/>
      <c r="W676" s="390"/>
      <c r="X676" s="390"/>
      <c r="Y676" s="390"/>
      <c r="Z676" s="390"/>
      <c r="AA676" s="390"/>
      <c r="AB676" s="390"/>
      <c r="AC676" s="390"/>
      <c r="AD676" s="390"/>
      <c r="AE676" s="390"/>
      <c r="AF676" s="390"/>
    </row>
    <row r="677" spans="1:32" ht="12.75">
      <c r="A677" s="388"/>
      <c r="B677" s="389"/>
      <c r="C677" s="390"/>
      <c r="D677" s="390"/>
      <c r="E677" s="390"/>
      <c r="F677" s="390"/>
      <c r="G677" s="390"/>
      <c r="H677" s="390"/>
      <c r="I677" s="390"/>
      <c r="J677" s="390"/>
      <c r="K677" s="390"/>
      <c r="L677" s="390"/>
      <c r="M677" s="390"/>
      <c r="N677" s="390"/>
      <c r="O677" s="390"/>
      <c r="P677" s="390"/>
      <c r="Q677" s="388"/>
      <c r="R677" s="388"/>
      <c r="S677" s="390"/>
      <c r="T677" s="390"/>
      <c r="U677" s="390"/>
      <c r="V677" s="390"/>
      <c r="W677" s="390"/>
      <c r="X677" s="390"/>
      <c r="Y677" s="390"/>
      <c r="Z677" s="390"/>
      <c r="AA677" s="390"/>
      <c r="AB677" s="390"/>
      <c r="AC677" s="390"/>
      <c r="AD677" s="390"/>
      <c r="AE677" s="390"/>
      <c r="AF677" s="390"/>
    </row>
    <row r="678" spans="1:32" ht="12.75" customHeight="1">
      <c r="A678" s="388">
        <v>2015</v>
      </c>
      <c r="B678" s="389" t="str">
        <f>R678</f>
        <v>20152017</v>
      </c>
      <c r="C678" s="390" t="s">
        <v>433</v>
      </c>
      <c r="D678" s="390"/>
      <c r="E678" s="390"/>
      <c r="F678" s="390"/>
      <c r="G678" s="390"/>
      <c r="H678" s="390"/>
      <c r="I678" s="390"/>
      <c r="J678" s="390"/>
      <c r="K678" s="390"/>
      <c r="L678" s="390"/>
      <c r="M678" s="390"/>
      <c r="N678" s="390"/>
      <c r="O678" s="390"/>
      <c r="P678" s="390"/>
      <c r="Q678" s="388">
        <v>2017</v>
      </c>
      <c r="R678" s="388" t="str">
        <f>CONCATENATE($A$676,Q678)</f>
        <v>20152017</v>
      </c>
      <c r="S678" s="390" t="s">
        <v>421</v>
      </c>
      <c r="T678" s="390"/>
      <c r="U678" s="390"/>
      <c r="V678" s="390"/>
      <c r="W678" s="390"/>
      <c r="X678" s="390"/>
      <c r="Y678" s="390"/>
      <c r="Z678" s="390"/>
      <c r="AA678" s="390"/>
      <c r="AB678" s="390"/>
      <c r="AC678" s="390"/>
      <c r="AD678" s="390"/>
      <c r="AE678" s="390"/>
      <c r="AF678" s="390"/>
    </row>
    <row r="679" spans="1:32" ht="12.75">
      <c r="A679" s="388"/>
      <c r="B679" s="389"/>
      <c r="C679" s="390"/>
      <c r="D679" s="390"/>
      <c r="E679" s="390"/>
      <c r="F679" s="390"/>
      <c r="G679" s="390"/>
      <c r="H679" s="390"/>
      <c r="I679" s="390"/>
      <c r="J679" s="390"/>
      <c r="K679" s="390"/>
      <c r="L679" s="390"/>
      <c r="M679" s="390"/>
      <c r="N679" s="390"/>
      <c r="O679" s="390"/>
      <c r="P679" s="390"/>
      <c r="Q679" s="388"/>
      <c r="R679" s="388"/>
      <c r="S679" s="390"/>
      <c r="T679" s="390"/>
      <c r="U679" s="390"/>
      <c r="V679" s="390"/>
      <c r="W679" s="390"/>
      <c r="X679" s="390"/>
      <c r="Y679" s="390"/>
      <c r="Z679" s="390"/>
      <c r="AA679" s="390"/>
      <c r="AB679" s="390"/>
      <c r="AC679" s="390"/>
      <c r="AD679" s="390"/>
      <c r="AE679" s="390"/>
      <c r="AF679" s="390"/>
    </row>
    <row r="680" spans="1:32" ht="12.75">
      <c r="A680" s="388">
        <v>2015</v>
      </c>
      <c r="B680" s="389" t="str">
        <f>R680</f>
        <v>20152018</v>
      </c>
      <c r="C680" s="390" t="s">
        <v>514</v>
      </c>
      <c r="D680" s="390"/>
      <c r="E680" s="390"/>
      <c r="F680" s="390"/>
      <c r="G680" s="390"/>
      <c r="H680" s="390"/>
      <c r="I680" s="390"/>
      <c r="J680" s="390"/>
      <c r="K680" s="390"/>
      <c r="L680" s="390"/>
      <c r="M680" s="390"/>
      <c r="N680" s="390"/>
      <c r="O680" s="390"/>
      <c r="P680" s="390"/>
      <c r="Q680" s="388">
        <v>2018</v>
      </c>
      <c r="R680" s="388" t="str">
        <f>CONCATENATE($A$676,Q680)</f>
        <v>20152018</v>
      </c>
      <c r="S680" s="391" t="s">
        <v>465</v>
      </c>
      <c r="T680" s="391"/>
      <c r="U680" s="391"/>
      <c r="V680" s="391"/>
      <c r="W680" s="391"/>
      <c r="X680" s="391"/>
      <c r="Y680" s="391"/>
      <c r="Z680" s="391"/>
      <c r="AA680" s="391"/>
      <c r="AB680" s="391"/>
      <c r="AC680" s="391"/>
      <c r="AD680" s="391"/>
      <c r="AE680" s="391"/>
      <c r="AF680" s="391"/>
    </row>
    <row r="681" spans="1:32" ht="12.75">
      <c r="A681" s="388"/>
      <c r="B681" s="389"/>
      <c r="C681" s="390"/>
      <c r="D681" s="390"/>
      <c r="E681" s="390"/>
      <c r="F681" s="390"/>
      <c r="G681" s="390"/>
      <c r="H681" s="390"/>
      <c r="I681" s="390"/>
      <c r="J681" s="390"/>
      <c r="K681" s="390"/>
      <c r="L681" s="390"/>
      <c r="M681" s="390"/>
      <c r="N681" s="390"/>
      <c r="O681" s="390"/>
      <c r="P681" s="390"/>
      <c r="Q681" s="388"/>
      <c r="R681" s="388"/>
      <c r="S681" s="391"/>
      <c r="T681" s="391"/>
      <c r="U681" s="391"/>
      <c r="V681" s="391"/>
      <c r="W681" s="391"/>
      <c r="X681" s="391"/>
      <c r="Y681" s="391"/>
      <c r="Z681" s="391"/>
      <c r="AA681" s="391"/>
      <c r="AB681" s="391"/>
      <c r="AC681" s="391"/>
      <c r="AD681" s="391"/>
      <c r="AE681" s="391"/>
      <c r="AF681" s="391"/>
    </row>
    <row r="682" spans="1:32" ht="12.75">
      <c r="A682" s="388">
        <v>2015</v>
      </c>
      <c r="B682" s="389" t="str">
        <f>R682</f>
        <v>20152019</v>
      </c>
      <c r="C682" s="390" t="s">
        <v>522</v>
      </c>
      <c r="D682" s="390"/>
      <c r="E682" s="390"/>
      <c r="F682" s="390"/>
      <c r="G682" s="390"/>
      <c r="H682" s="390"/>
      <c r="I682" s="390"/>
      <c r="J682" s="390"/>
      <c r="K682" s="390"/>
      <c r="L682" s="390"/>
      <c r="M682" s="390"/>
      <c r="N682" s="390"/>
      <c r="O682" s="390"/>
      <c r="P682" s="390"/>
      <c r="Q682" s="388">
        <v>2019</v>
      </c>
      <c r="R682" s="388" t="str">
        <f>CONCATENATE($A$676,Q682)</f>
        <v>20152019</v>
      </c>
      <c r="S682" s="391" t="s">
        <v>545</v>
      </c>
      <c r="T682" s="391"/>
      <c r="U682" s="391"/>
      <c r="V682" s="391"/>
      <c r="W682" s="391"/>
      <c r="X682" s="391"/>
      <c r="Y682" s="391"/>
      <c r="Z682" s="391"/>
      <c r="AA682" s="391"/>
      <c r="AB682" s="391"/>
      <c r="AC682" s="391"/>
      <c r="AD682" s="391"/>
      <c r="AE682" s="391"/>
      <c r="AF682" s="391"/>
    </row>
    <row r="683" spans="1:32" ht="12.75">
      <c r="A683" s="388"/>
      <c r="B683" s="389"/>
      <c r="C683" s="390"/>
      <c r="D683" s="390"/>
      <c r="E683" s="390"/>
      <c r="F683" s="390"/>
      <c r="G683" s="390"/>
      <c r="H683" s="390"/>
      <c r="I683" s="390"/>
      <c r="J683" s="390"/>
      <c r="K683" s="390"/>
      <c r="L683" s="390"/>
      <c r="M683" s="390"/>
      <c r="N683" s="390"/>
      <c r="O683" s="390"/>
      <c r="P683" s="390"/>
      <c r="Q683" s="388"/>
      <c r="R683" s="388"/>
      <c r="S683" s="391"/>
      <c r="T683" s="391"/>
      <c r="U683" s="391"/>
      <c r="V683" s="391"/>
      <c r="W683" s="391"/>
      <c r="X683" s="391"/>
      <c r="Y683" s="391"/>
      <c r="Z683" s="391"/>
      <c r="AA683" s="391"/>
      <c r="AB683" s="391"/>
      <c r="AC683" s="391"/>
      <c r="AD683" s="391"/>
      <c r="AE683" s="391"/>
      <c r="AF683" s="391"/>
    </row>
    <row r="684" spans="1:32" ht="12.75">
      <c r="A684" s="388">
        <v>2015</v>
      </c>
      <c r="B684" s="389" t="str">
        <f>R684</f>
        <v>20152020</v>
      </c>
      <c r="C684" s="390" t="s">
        <v>578</v>
      </c>
      <c r="D684" s="390"/>
      <c r="E684" s="390"/>
      <c r="F684" s="390"/>
      <c r="G684" s="390"/>
      <c r="H684" s="390"/>
      <c r="I684" s="390"/>
      <c r="J684" s="390"/>
      <c r="K684" s="390"/>
      <c r="L684" s="390"/>
      <c r="M684" s="390"/>
      <c r="N684" s="390"/>
      <c r="O684" s="390"/>
      <c r="P684" s="390"/>
      <c r="Q684" s="388">
        <v>2020</v>
      </c>
      <c r="R684" s="388" t="str">
        <f>CONCATENATE($A$676,Q684)</f>
        <v>20152020</v>
      </c>
      <c r="S684" s="391" t="s">
        <v>545</v>
      </c>
      <c r="T684" s="391"/>
      <c r="U684" s="391"/>
      <c r="V684" s="391"/>
      <c r="W684" s="391"/>
      <c r="X684" s="391"/>
      <c r="Y684" s="391"/>
      <c r="Z684" s="391"/>
      <c r="AA684" s="391"/>
      <c r="AB684" s="391"/>
      <c r="AC684" s="391"/>
      <c r="AD684" s="391"/>
      <c r="AE684" s="391"/>
      <c r="AF684" s="391"/>
    </row>
    <row r="685" spans="1:32" ht="12.75">
      <c r="A685" s="388"/>
      <c r="B685" s="389"/>
      <c r="C685" s="390"/>
      <c r="D685" s="390"/>
      <c r="E685" s="390"/>
      <c r="F685" s="390"/>
      <c r="G685" s="390"/>
      <c r="H685" s="390"/>
      <c r="I685" s="390"/>
      <c r="J685" s="390"/>
      <c r="K685" s="390"/>
      <c r="L685" s="390"/>
      <c r="M685" s="390"/>
      <c r="N685" s="390"/>
      <c r="O685" s="390"/>
      <c r="P685" s="390"/>
      <c r="Q685" s="388"/>
      <c r="R685" s="388"/>
      <c r="S685" s="391"/>
      <c r="T685" s="391"/>
      <c r="U685" s="391"/>
      <c r="V685" s="391"/>
      <c r="W685" s="391"/>
      <c r="X685" s="391"/>
      <c r="Y685" s="391"/>
      <c r="Z685" s="391"/>
      <c r="AA685" s="391"/>
      <c r="AB685" s="391"/>
      <c r="AC685" s="391"/>
      <c r="AD685" s="391"/>
      <c r="AE685" s="391"/>
      <c r="AF685" s="391"/>
    </row>
    <row r="686" spans="1:32" ht="12.75">
      <c r="A686" s="388">
        <v>2015</v>
      </c>
      <c r="B686" s="389" t="str">
        <f>R686</f>
        <v>20152021</v>
      </c>
      <c r="C686" s="390" t="s">
        <v>579</v>
      </c>
      <c r="D686" s="390"/>
      <c r="E686" s="390"/>
      <c r="F686" s="390"/>
      <c r="G686" s="390"/>
      <c r="H686" s="390"/>
      <c r="I686" s="390"/>
      <c r="J686" s="390"/>
      <c r="K686" s="390"/>
      <c r="L686" s="390"/>
      <c r="M686" s="390"/>
      <c r="N686" s="390"/>
      <c r="O686" s="390"/>
      <c r="P686" s="390"/>
      <c r="Q686" s="388">
        <v>2021</v>
      </c>
      <c r="R686" s="388" t="str">
        <f>CONCATENATE($A$676,Q686)</f>
        <v>20152021</v>
      </c>
      <c r="S686" s="391" t="s">
        <v>613</v>
      </c>
      <c r="T686" s="391"/>
      <c r="U686" s="391"/>
      <c r="V686" s="391"/>
      <c r="W686" s="391"/>
      <c r="X686" s="391"/>
      <c r="Y686" s="391"/>
      <c r="Z686" s="391"/>
      <c r="AA686" s="391"/>
      <c r="AB686" s="391"/>
      <c r="AC686" s="391"/>
      <c r="AD686" s="391"/>
      <c r="AE686" s="391"/>
      <c r="AF686" s="391"/>
    </row>
    <row r="687" spans="1:32" ht="12.75">
      <c r="A687" s="388"/>
      <c r="B687" s="389"/>
      <c r="C687" s="390"/>
      <c r="D687" s="390"/>
      <c r="E687" s="390"/>
      <c r="F687" s="390"/>
      <c r="G687" s="390"/>
      <c r="H687" s="390"/>
      <c r="I687" s="390"/>
      <c r="J687" s="390"/>
      <c r="K687" s="390"/>
      <c r="L687" s="390"/>
      <c r="M687" s="390"/>
      <c r="N687" s="390"/>
      <c r="O687" s="390"/>
      <c r="P687" s="390"/>
      <c r="Q687" s="388"/>
      <c r="R687" s="388"/>
      <c r="S687" s="391"/>
      <c r="T687" s="391"/>
      <c r="U687" s="391"/>
      <c r="V687" s="391"/>
      <c r="W687" s="391"/>
      <c r="X687" s="391"/>
      <c r="Y687" s="391"/>
      <c r="Z687" s="391"/>
      <c r="AA687" s="391"/>
      <c r="AB687" s="391"/>
      <c r="AC687" s="391"/>
      <c r="AD687" s="391"/>
      <c r="AE687" s="391"/>
      <c r="AF687" s="391"/>
    </row>
    <row r="688" spans="1:32" ht="12.75">
      <c r="A688" s="186"/>
      <c r="B688" s="197"/>
      <c r="C688" s="200"/>
      <c r="D688" s="200"/>
      <c r="E688" s="200"/>
      <c r="F688" s="200"/>
      <c r="G688" s="200"/>
      <c r="H688" s="200"/>
      <c r="I688" s="200"/>
      <c r="J688" s="200"/>
      <c r="K688" s="200"/>
      <c r="L688" s="200"/>
      <c r="M688" s="200"/>
      <c r="N688" s="200"/>
      <c r="O688" s="200"/>
      <c r="P688" s="200"/>
      <c r="Q688" s="186"/>
      <c r="R688" s="186"/>
      <c r="S688" s="201"/>
      <c r="T688" s="201"/>
      <c r="U688" s="201"/>
      <c r="V688" s="201"/>
      <c r="W688" s="201"/>
      <c r="X688" s="201"/>
      <c r="Y688" s="201"/>
      <c r="Z688" s="201"/>
      <c r="AA688" s="201"/>
      <c r="AB688" s="201"/>
      <c r="AC688" s="201"/>
      <c r="AD688" s="201"/>
      <c r="AE688" s="201"/>
      <c r="AF688" s="201"/>
    </row>
    <row r="689" spans="1:32" ht="12.75">
      <c r="A689" s="186"/>
      <c r="B689" s="197"/>
      <c r="C689" s="200"/>
      <c r="D689" s="200"/>
      <c r="E689" s="200"/>
      <c r="F689" s="200"/>
      <c r="G689" s="200"/>
      <c r="H689" s="200"/>
      <c r="I689" s="200"/>
      <c r="J689" s="200"/>
      <c r="K689" s="200"/>
      <c r="L689" s="200"/>
      <c r="M689" s="200"/>
      <c r="N689" s="200"/>
      <c r="O689" s="200"/>
      <c r="P689" s="200"/>
      <c r="Q689" s="186"/>
      <c r="R689" s="186"/>
      <c r="S689" s="201"/>
      <c r="T689" s="201"/>
      <c r="U689" s="201"/>
      <c r="V689" s="201"/>
      <c r="W689" s="201"/>
      <c r="X689" s="201"/>
      <c r="Y689" s="201"/>
      <c r="Z689" s="201"/>
      <c r="AA689" s="201"/>
      <c r="AB689" s="201"/>
      <c r="AC689" s="201"/>
      <c r="AD689" s="201"/>
      <c r="AE689" s="201"/>
      <c r="AF689" s="201"/>
    </row>
    <row r="690" spans="1:32" ht="12.75">
      <c r="A690" s="411">
        <v>2016</v>
      </c>
      <c r="B690" s="409" t="str">
        <f>R690</f>
        <v>20162017</v>
      </c>
      <c r="C690" s="410" t="s">
        <v>434</v>
      </c>
      <c r="D690" s="410"/>
      <c r="E690" s="410"/>
      <c r="F690" s="410"/>
      <c r="G690" s="410"/>
      <c r="H690" s="410"/>
      <c r="I690" s="410"/>
      <c r="J690" s="410"/>
      <c r="K690" s="410"/>
      <c r="L690" s="410"/>
      <c r="M690" s="410"/>
      <c r="N690" s="410"/>
      <c r="O690" s="410"/>
      <c r="P690" s="410"/>
      <c r="Q690" s="411">
        <v>2017</v>
      </c>
      <c r="R690" s="411" t="str">
        <f>CONCATENATE($A$690,Q690)</f>
        <v>20162017</v>
      </c>
      <c r="S690" s="410" t="s">
        <v>422</v>
      </c>
      <c r="T690" s="410"/>
      <c r="U690" s="410"/>
      <c r="V690" s="410"/>
      <c r="W690" s="410"/>
      <c r="X690" s="410"/>
      <c r="Y690" s="410"/>
      <c r="Z690" s="410"/>
      <c r="AA690" s="410"/>
      <c r="AB690" s="410"/>
      <c r="AC690" s="410"/>
      <c r="AD690" s="410"/>
      <c r="AE690" s="410"/>
      <c r="AF690" s="410"/>
    </row>
    <row r="691" spans="1:32" ht="12.75">
      <c r="A691" s="411"/>
      <c r="B691" s="409"/>
      <c r="C691" s="410"/>
      <c r="D691" s="410"/>
      <c r="E691" s="410"/>
      <c r="F691" s="410"/>
      <c r="G691" s="410"/>
      <c r="H691" s="410"/>
      <c r="I691" s="410"/>
      <c r="J691" s="410"/>
      <c r="K691" s="410"/>
      <c r="L691" s="410"/>
      <c r="M691" s="410"/>
      <c r="N691" s="410"/>
      <c r="O691" s="410"/>
      <c r="P691" s="410"/>
      <c r="Q691" s="411"/>
      <c r="R691" s="411"/>
      <c r="S691" s="410"/>
      <c r="T691" s="410"/>
      <c r="U691" s="410"/>
      <c r="V691" s="410"/>
      <c r="W691" s="410"/>
      <c r="X691" s="410"/>
      <c r="Y691" s="410"/>
      <c r="Z691" s="410"/>
      <c r="AA691" s="410"/>
      <c r="AB691" s="410"/>
      <c r="AC691" s="410"/>
      <c r="AD691" s="410"/>
      <c r="AE691" s="410"/>
      <c r="AF691" s="410"/>
    </row>
    <row r="692" spans="1:32" ht="12.75">
      <c r="A692" s="411">
        <v>2016</v>
      </c>
      <c r="B692" s="409" t="str">
        <f>R692</f>
        <v>20162018</v>
      </c>
      <c r="C692" s="410" t="s">
        <v>515</v>
      </c>
      <c r="D692" s="410"/>
      <c r="E692" s="410"/>
      <c r="F692" s="410"/>
      <c r="G692" s="410"/>
      <c r="H692" s="410"/>
      <c r="I692" s="410"/>
      <c r="J692" s="410"/>
      <c r="K692" s="410"/>
      <c r="L692" s="410"/>
      <c r="M692" s="410"/>
      <c r="N692" s="410"/>
      <c r="O692" s="410"/>
      <c r="P692" s="410"/>
      <c r="Q692" s="411">
        <v>2018</v>
      </c>
      <c r="R692" s="411" t="str">
        <f>CONCATENATE($A$690,Q692)</f>
        <v>20162018</v>
      </c>
      <c r="S692" s="412" t="s">
        <v>466</v>
      </c>
      <c r="T692" s="412"/>
      <c r="U692" s="412"/>
      <c r="V692" s="412"/>
      <c r="W692" s="412"/>
      <c r="X692" s="412"/>
      <c r="Y692" s="412"/>
      <c r="Z692" s="412"/>
      <c r="AA692" s="412"/>
      <c r="AB692" s="412"/>
      <c r="AC692" s="412"/>
      <c r="AD692" s="412"/>
      <c r="AE692" s="412"/>
      <c r="AF692" s="412"/>
    </row>
    <row r="693" spans="1:32" ht="12.75">
      <c r="A693" s="411"/>
      <c r="B693" s="409"/>
      <c r="C693" s="410"/>
      <c r="D693" s="410"/>
      <c r="E693" s="410"/>
      <c r="F693" s="410"/>
      <c r="G693" s="410"/>
      <c r="H693" s="410"/>
      <c r="I693" s="410"/>
      <c r="J693" s="410"/>
      <c r="K693" s="410"/>
      <c r="L693" s="410"/>
      <c r="M693" s="410"/>
      <c r="N693" s="410"/>
      <c r="O693" s="410"/>
      <c r="P693" s="410"/>
      <c r="Q693" s="411"/>
      <c r="R693" s="411"/>
      <c r="S693" s="412"/>
      <c r="T693" s="412"/>
      <c r="U693" s="412"/>
      <c r="V693" s="412"/>
      <c r="W693" s="412"/>
      <c r="X693" s="412"/>
      <c r="Y693" s="412"/>
      <c r="Z693" s="412"/>
      <c r="AA693" s="412"/>
      <c r="AB693" s="412"/>
      <c r="AC693" s="412"/>
      <c r="AD693" s="412"/>
      <c r="AE693" s="412"/>
      <c r="AF693" s="412"/>
    </row>
    <row r="694" spans="1:32" ht="12.75">
      <c r="A694" s="411">
        <v>2016</v>
      </c>
      <c r="B694" s="409" t="str">
        <f>R694</f>
        <v>20162019</v>
      </c>
      <c r="C694" s="410" t="s">
        <v>523</v>
      </c>
      <c r="D694" s="410"/>
      <c r="E694" s="410"/>
      <c r="F694" s="410"/>
      <c r="G694" s="410"/>
      <c r="H694" s="410"/>
      <c r="I694" s="410"/>
      <c r="J694" s="410"/>
      <c r="K694" s="410"/>
      <c r="L694" s="410"/>
      <c r="M694" s="410"/>
      <c r="N694" s="410"/>
      <c r="O694" s="410"/>
      <c r="P694" s="410"/>
      <c r="Q694" s="411">
        <v>2019</v>
      </c>
      <c r="R694" s="411" t="str">
        <f>CONCATENATE($A$690,Q694)</f>
        <v>20162019</v>
      </c>
      <c r="S694" s="412" t="s">
        <v>546</v>
      </c>
      <c r="T694" s="412"/>
      <c r="U694" s="412"/>
      <c r="V694" s="412"/>
      <c r="W694" s="412"/>
      <c r="X694" s="412"/>
      <c r="Y694" s="412"/>
      <c r="Z694" s="412"/>
      <c r="AA694" s="412"/>
      <c r="AB694" s="412"/>
      <c r="AC694" s="412"/>
      <c r="AD694" s="412"/>
      <c r="AE694" s="412"/>
      <c r="AF694" s="412"/>
    </row>
    <row r="695" spans="1:32" ht="12.75">
      <c r="A695" s="411"/>
      <c r="B695" s="409"/>
      <c r="C695" s="410"/>
      <c r="D695" s="410"/>
      <c r="E695" s="410"/>
      <c r="F695" s="410"/>
      <c r="G695" s="410"/>
      <c r="H695" s="410"/>
      <c r="I695" s="410"/>
      <c r="J695" s="410"/>
      <c r="K695" s="410"/>
      <c r="L695" s="410"/>
      <c r="M695" s="410"/>
      <c r="N695" s="410"/>
      <c r="O695" s="410"/>
      <c r="P695" s="410"/>
      <c r="Q695" s="411"/>
      <c r="R695" s="411"/>
      <c r="S695" s="412"/>
      <c r="T695" s="412"/>
      <c r="U695" s="412"/>
      <c r="V695" s="412"/>
      <c r="W695" s="412"/>
      <c r="X695" s="412"/>
      <c r="Y695" s="412"/>
      <c r="Z695" s="412"/>
      <c r="AA695" s="412"/>
      <c r="AB695" s="412"/>
      <c r="AC695" s="412"/>
      <c r="AD695" s="412"/>
      <c r="AE695" s="412"/>
      <c r="AF695" s="412"/>
    </row>
    <row r="696" spans="1:32" ht="12.75">
      <c r="A696" s="411">
        <v>2016</v>
      </c>
      <c r="B696" s="409" t="str">
        <f>R696</f>
        <v>20162020</v>
      </c>
      <c r="C696" s="410" t="s">
        <v>580</v>
      </c>
      <c r="D696" s="410"/>
      <c r="E696" s="410"/>
      <c r="F696" s="410"/>
      <c r="G696" s="410"/>
      <c r="H696" s="410"/>
      <c r="I696" s="410"/>
      <c r="J696" s="410"/>
      <c r="K696" s="410"/>
      <c r="L696" s="410"/>
      <c r="M696" s="410"/>
      <c r="N696" s="410"/>
      <c r="O696" s="410"/>
      <c r="P696" s="410"/>
      <c r="Q696" s="411">
        <v>2020</v>
      </c>
      <c r="R696" s="411" t="str">
        <f>CONCATENATE($A$690,Q696)</f>
        <v>20162020</v>
      </c>
      <c r="S696" s="412" t="s">
        <v>546</v>
      </c>
      <c r="T696" s="412"/>
      <c r="U696" s="412"/>
      <c r="V696" s="412"/>
      <c r="W696" s="412"/>
      <c r="X696" s="412"/>
      <c r="Y696" s="412"/>
      <c r="Z696" s="412"/>
      <c r="AA696" s="412"/>
      <c r="AB696" s="412"/>
      <c r="AC696" s="412"/>
      <c r="AD696" s="412"/>
      <c r="AE696" s="412"/>
      <c r="AF696" s="412"/>
    </row>
    <row r="697" spans="1:32" ht="12.75">
      <c r="A697" s="411"/>
      <c r="B697" s="409"/>
      <c r="C697" s="410"/>
      <c r="D697" s="410"/>
      <c r="E697" s="410"/>
      <c r="F697" s="410"/>
      <c r="G697" s="410"/>
      <c r="H697" s="410"/>
      <c r="I697" s="410"/>
      <c r="J697" s="410"/>
      <c r="K697" s="410"/>
      <c r="L697" s="410"/>
      <c r="M697" s="410"/>
      <c r="N697" s="410"/>
      <c r="O697" s="410"/>
      <c r="P697" s="410"/>
      <c r="Q697" s="411"/>
      <c r="R697" s="411"/>
      <c r="S697" s="412"/>
      <c r="T697" s="412"/>
      <c r="U697" s="412"/>
      <c r="V697" s="412"/>
      <c r="W697" s="412"/>
      <c r="X697" s="412"/>
      <c r="Y697" s="412"/>
      <c r="Z697" s="412"/>
      <c r="AA697" s="412"/>
      <c r="AB697" s="412"/>
      <c r="AC697" s="412"/>
      <c r="AD697" s="412"/>
      <c r="AE697" s="412"/>
      <c r="AF697" s="412"/>
    </row>
    <row r="698" spans="1:32" ht="12.75">
      <c r="A698" s="411">
        <v>2016</v>
      </c>
      <c r="B698" s="409" t="str">
        <f>R698</f>
        <v>20162021</v>
      </c>
      <c r="C698" s="410" t="s">
        <v>581</v>
      </c>
      <c r="D698" s="410"/>
      <c r="E698" s="410"/>
      <c r="F698" s="410"/>
      <c r="G698" s="410"/>
      <c r="H698" s="410"/>
      <c r="I698" s="410"/>
      <c r="J698" s="410"/>
      <c r="K698" s="410"/>
      <c r="L698" s="410"/>
      <c r="M698" s="410"/>
      <c r="N698" s="410"/>
      <c r="O698" s="410"/>
      <c r="P698" s="410"/>
      <c r="Q698" s="411">
        <v>2021</v>
      </c>
      <c r="R698" s="411" t="str">
        <f>CONCATENATE($A$690,Q698)</f>
        <v>20162021</v>
      </c>
      <c r="S698" s="412" t="s">
        <v>614</v>
      </c>
      <c r="T698" s="412"/>
      <c r="U698" s="412"/>
      <c r="V698" s="412"/>
      <c r="W698" s="412"/>
      <c r="X698" s="412"/>
      <c r="Y698" s="412"/>
      <c r="Z698" s="412"/>
      <c r="AA698" s="412"/>
      <c r="AB698" s="412"/>
      <c r="AC698" s="412"/>
      <c r="AD698" s="412"/>
      <c r="AE698" s="412"/>
      <c r="AF698" s="412"/>
    </row>
    <row r="699" spans="1:32" ht="12.75">
      <c r="A699" s="411"/>
      <c r="B699" s="409"/>
      <c r="C699" s="410"/>
      <c r="D699" s="410"/>
      <c r="E699" s="410"/>
      <c r="F699" s="410"/>
      <c r="G699" s="410"/>
      <c r="H699" s="410"/>
      <c r="I699" s="410"/>
      <c r="J699" s="410"/>
      <c r="K699" s="410"/>
      <c r="L699" s="410"/>
      <c r="M699" s="410"/>
      <c r="N699" s="410"/>
      <c r="O699" s="410"/>
      <c r="P699" s="410"/>
      <c r="Q699" s="411"/>
      <c r="R699" s="411"/>
      <c r="S699" s="412"/>
      <c r="T699" s="412"/>
      <c r="U699" s="412"/>
      <c r="V699" s="412"/>
      <c r="W699" s="412"/>
      <c r="X699" s="412"/>
      <c r="Y699" s="412"/>
      <c r="Z699" s="412"/>
      <c r="AA699" s="412"/>
      <c r="AB699" s="412"/>
      <c r="AC699" s="412"/>
      <c r="AD699" s="412"/>
      <c r="AE699" s="412"/>
      <c r="AF699" s="412"/>
    </row>
    <row r="700" spans="1:32" ht="12.75">
      <c r="A700" s="190"/>
      <c r="B700" s="196"/>
      <c r="C700" s="185"/>
      <c r="D700" s="185"/>
      <c r="E700" s="185"/>
      <c r="F700" s="185"/>
      <c r="G700" s="185"/>
      <c r="H700" s="185"/>
      <c r="I700" s="185"/>
      <c r="J700" s="185"/>
      <c r="K700" s="185"/>
      <c r="L700" s="185"/>
      <c r="M700" s="185"/>
      <c r="N700" s="185"/>
      <c r="O700" s="185"/>
      <c r="P700" s="185"/>
      <c r="Q700" s="190"/>
      <c r="R700" s="190"/>
      <c r="S700" s="199"/>
      <c r="T700" s="199"/>
      <c r="U700" s="199"/>
      <c r="V700" s="199"/>
      <c r="W700" s="199"/>
      <c r="X700" s="199"/>
      <c r="Y700" s="199"/>
      <c r="Z700" s="199"/>
      <c r="AA700" s="199"/>
      <c r="AB700" s="199"/>
      <c r="AC700" s="199"/>
      <c r="AD700" s="199"/>
      <c r="AE700" s="199"/>
      <c r="AF700" s="199"/>
    </row>
    <row r="701" spans="1:32" ht="12.75">
      <c r="A701" s="190"/>
      <c r="B701" s="196"/>
      <c r="C701" s="185"/>
      <c r="D701" s="185"/>
      <c r="E701" s="185"/>
      <c r="F701" s="185"/>
      <c r="G701" s="185"/>
      <c r="H701" s="185"/>
      <c r="I701" s="185"/>
      <c r="J701" s="185"/>
      <c r="K701" s="185"/>
      <c r="L701" s="185"/>
      <c r="M701" s="185"/>
      <c r="N701" s="185"/>
      <c r="O701" s="185"/>
      <c r="P701" s="185"/>
      <c r="Q701" s="190"/>
      <c r="R701" s="190"/>
      <c r="S701" s="199"/>
      <c r="T701" s="199"/>
      <c r="U701" s="199"/>
      <c r="V701" s="199"/>
      <c r="W701" s="199"/>
      <c r="X701" s="199"/>
      <c r="Y701" s="199"/>
      <c r="Z701" s="199"/>
      <c r="AA701" s="199"/>
      <c r="AB701" s="199"/>
      <c r="AC701" s="199"/>
      <c r="AD701" s="199"/>
      <c r="AE701" s="199"/>
      <c r="AF701" s="199"/>
    </row>
    <row r="702" spans="1:32" ht="12.75">
      <c r="A702" s="405">
        <v>2017</v>
      </c>
      <c r="B702" s="406" t="str">
        <f>R702</f>
        <v>20172018</v>
      </c>
      <c r="C702" s="407" t="s">
        <v>516</v>
      </c>
      <c r="D702" s="407"/>
      <c r="E702" s="407"/>
      <c r="F702" s="407"/>
      <c r="G702" s="407"/>
      <c r="H702" s="407"/>
      <c r="I702" s="407"/>
      <c r="J702" s="407"/>
      <c r="K702" s="407"/>
      <c r="L702" s="407"/>
      <c r="M702" s="407"/>
      <c r="N702" s="407"/>
      <c r="O702" s="407"/>
      <c r="P702" s="407"/>
      <c r="Q702" s="405">
        <v>2018</v>
      </c>
      <c r="R702" s="405" t="str">
        <f>CONCATENATE($A$702,Q702)</f>
        <v>20172018</v>
      </c>
      <c r="S702" s="408" t="s">
        <v>519</v>
      </c>
      <c r="T702" s="408"/>
      <c r="U702" s="408"/>
      <c r="V702" s="408"/>
      <c r="W702" s="408"/>
      <c r="X702" s="408"/>
      <c r="Y702" s="408"/>
      <c r="Z702" s="408"/>
      <c r="AA702" s="408"/>
      <c r="AB702" s="408"/>
      <c r="AC702" s="408"/>
      <c r="AD702" s="408"/>
      <c r="AE702" s="408"/>
      <c r="AF702" s="408"/>
    </row>
    <row r="703" spans="1:32" ht="12.75">
      <c r="A703" s="405"/>
      <c r="B703" s="406"/>
      <c r="C703" s="407"/>
      <c r="D703" s="407"/>
      <c r="E703" s="407"/>
      <c r="F703" s="407"/>
      <c r="G703" s="407"/>
      <c r="H703" s="407"/>
      <c r="I703" s="407"/>
      <c r="J703" s="407"/>
      <c r="K703" s="407"/>
      <c r="L703" s="407"/>
      <c r="M703" s="407"/>
      <c r="N703" s="407"/>
      <c r="O703" s="407"/>
      <c r="P703" s="407"/>
      <c r="Q703" s="405"/>
      <c r="R703" s="405"/>
      <c r="S703" s="408"/>
      <c r="T703" s="408"/>
      <c r="U703" s="408"/>
      <c r="V703" s="408"/>
      <c r="W703" s="408"/>
      <c r="X703" s="408"/>
      <c r="Y703" s="408"/>
      <c r="Z703" s="408"/>
      <c r="AA703" s="408"/>
      <c r="AB703" s="408"/>
      <c r="AC703" s="408"/>
      <c r="AD703" s="408"/>
      <c r="AE703" s="408"/>
      <c r="AF703" s="408"/>
    </row>
    <row r="704" spans="1:32" ht="12.75">
      <c r="A704" s="405">
        <v>2017</v>
      </c>
      <c r="B704" s="406" t="str">
        <f>R704</f>
        <v>20172019</v>
      </c>
      <c r="C704" s="407" t="s">
        <v>520</v>
      </c>
      <c r="D704" s="407"/>
      <c r="E704" s="407"/>
      <c r="F704" s="407"/>
      <c r="G704" s="407"/>
      <c r="H704" s="407"/>
      <c r="I704" s="407"/>
      <c r="J704" s="407"/>
      <c r="K704" s="407"/>
      <c r="L704" s="407"/>
      <c r="M704" s="407"/>
      <c r="N704" s="407"/>
      <c r="O704" s="407"/>
      <c r="P704" s="407"/>
      <c r="Q704" s="405">
        <v>2019</v>
      </c>
      <c r="R704" s="405" t="str">
        <f>CONCATENATE($A$702,Q704)</f>
        <v>20172019</v>
      </c>
      <c r="S704" s="408" t="s">
        <v>519</v>
      </c>
      <c r="T704" s="408"/>
      <c r="U704" s="408"/>
      <c r="V704" s="408"/>
      <c r="W704" s="408"/>
      <c r="X704" s="408"/>
      <c r="Y704" s="408"/>
      <c r="Z704" s="408"/>
      <c r="AA704" s="408"/>
      <c r="AB704" s="408"/>
      <c r="AC704" s="408"/>
      <c r="AD704" s="408"/>
      <c r="AE704" s="408"/>
      <c r="AF704" s="408"/>
    </row>
    <row r="705" spans="1:32" ht="12.75">
      <c r="A705" s="405"/>
      <c r="B705" s="406"/>
      <c r="C705" s="407"/>
      <c r="D705" s="407"/>
      <c r="E705" s="407"/>
      <c r="F705" s="407"/>
      <c r="G705" s="407"/>
      <c r="H705" s="407"/>
      <c r="I705" s="407"/>
      <c r="J705" s="407"/>
      <c r="K705" s="407"/>
      <c r="L705" s="407"/>
      <c r="M705" s="407"/>
      <c r="N705" s="407"/>
      <c r="O705" s="407"/>
      <c r="P705" s="407"/>
      <c r="Q705" s="405"/>
      <c r="R705" s="405"/>
      <c r="S705" s="408"/>
      <c r="T705" s="408"/>
      <c r="U705" s="408"/>
      <c r="V705" s="408"/>
      <c r="W705" s="408"/>
      <c r="X705" s="408"/>
      <c r="Y705" s="408"/>
      <c r="Z705" s="408"/>
      <c r="AA705" s="408"/>
      <c r="AB705" s="408"/>
      <c r="AC705" s="408"/>
      <c r="AD705" s="408"/>
      <c r="AE705" s="408"/>
      <c r="AF705" s="408"/>
    </row>
    <row r="706" spans="1:32" ht="12.75">
      <c r="A706" s="405">
        <v>2017</v>
      </c>
      <c r="B706" s="406" t="str">
        <f>R706</f>
        <v>20172020</v>
      </c>
      <c r="C706" s="407" t="s">
        <v>582</v>
      </c>
      <c r="D706" s="407"/>
      <c r="E706" s="407"/>
      <c r="F706" s="407"/>
      <c r="G706" s="407"/>
      <c r="H706" s="407"/>
      <c r="I706" s="407"/>
      <c r="J706" s="407"/>
      <c r="K706" s="407"/>
      <c r="L706" s="407"/>
      <c r="M706" s="407"/>
      <c r="N706" s="407"/>
      <c r="O706" s="407"/>
      <c r="P706" s="407"/>
      <c r="Q706" s="405">
        <v>2020</v>
      </c>
      <c r="R706" s="405" t="str">
        <f>CONCATENATE($A$702,Q706)</f>
        <v>20172020</v>
      </c>
      <c r="S706" s="408" t="s">
        <v>519</v>
      </c>
      <c r="T706" s="408"/>
      <c r="U706" s="408"/>
      <c r="V706" s="408"/>
      <c r="W706" s="408"/>
      <c r="X706" s="408"/>
      <c r="Y706" s="408"/>
      <c r="Z706" s="408"/>
      <c r="AA706" s="408"/>
      <c r="AB706" s="408"/>
      <c r="AC706" s="408"/>
      <c r="AD706" s="408"/>
      <c r="AE706" s="408"/>
      <c r="AF706" s="408"/>
    </row>
    <row r="707" spans="1:32" ht="12.75">
      <c r="A707" s="405"/>
      <c r="B707" s="406"/>
      <c r="C707" s="407"/>
      <c r="D707" s="407"/>
      <c r="E707" s="407"/>
      <c r="F707" s="407"/>
      <c r="G707" s="407"/>
      <c r="H707" s="407"/>
      <c r="I707" s="407"/>
      <c r="J707" s="407"/>
      <c r="K707" s="407"/>
      <c r="L707" s="407"/>
      <c r="M707" s="407"/>
      <c r="N707" s="407"/>
      <c r="O707" s="407"/>
      <c r="P707" s="407"/>
      <c r="Q707" s="405"/>
      <c r="R707" s="405"/>
      <c r="S707" s="408"/>
      <c r="T707" s="408"/>
      <c r="U707" s="408"/>
      <c r="V707" s="408"/>
      <c r="W707" s="408"/>
      <c r="X707" s="408"/>
      <c r="Y707" s="408"/>
      <c r="Z707" s="408"/>
      <c r="AA707" s="408"/>
      <c r="AB707" s="408"/>
      <c r="AC707" s="408"/>
      <c r="AD707" s="408"/>
      <c r="AE707" s="408"/>
      <c r="AF707" s="408"/>
    </row>
    <row r="708" spans="1:32" ht="12.75">
      <c r="A708" s="405">
        <v>2017</v>
      </c>
      <c r="B708" s="406" t="str">
        <f>R708</f>
        <v>20172021</v>
      </c>
      <c r="C708" s="407" t="s">
        <v>583</v>
      </c>
      <c r="D708" s="407"/>
      <c r="E708" s="407"/>
      <c r="F708" s="407"/>
      <c r="G708" s="407"/>
      <c r="H708" s="407"/>
      <c r="I708" s="407"/>
      <c r="J708" s="407"/>
      <c r="K708" s="407"/>
      <c r="L708" s="407"/>
      <c r="M708" s="407"/>
      <c r="N708" s="407"/>
      <c r="O708" s="407"/>
      <c r="P708" s="407"/>
      <c r="Q708" s="405">
        <v>2021</v>
      </c>
      <c r="R708" s="405" t="str">
        <f>CONCATENATE($A$702,Q708)</f>
        <v>20172021</v>
      </c>
      <c r="S708" s="408" t="s">
        <v>615</v>
      </c>
      <c r="T708" s="408"/>
      <c r="U708" s="408"/>
      <c r="V708" s="408"/>
      <c r="W708" s="408"/>
      <c r="X708" s="408"/>
      <c r="Y708" s="408"/>
      <c r="Z708" s="408"/>
      <c r="AA708" s="408"/>
      <c r="AB708" s="408"/>
      <c r="AC708" s="408"/>
      <c r="AD708" s="408"/>
      <c r="AE708" s="408"/>
      <c r="AF708" s="408"/>
    </row>
    <row r="709" spans="1:32" ht="12.75">
      <c r="A709" s="405"/>
      <c r="B709" s="406"/>
      <c r="C709" s="407"/>
      <c r="D709" s="407"/>
      <c r="E709" s="407"/>
      <c r="F709" s="407"/>
      <c r="G709" s="407"/>
      <c r="H709" s="407"/>
      <c r="I709" s="407"/>
      <c r="J709" s="407"/>
      <c r="K709" s="407"/>
      <c r="L709" s="407"/>
      <c r="M709" s="407"/>
      <c r="N709" s="407"/>
      <c r="O709" s="407"/>
      <c r="P709" s="407"/>
      <c r="Q709" s="405"/>
      <c r="R709" s="405"/>
      <c r="S709" s="408"/>
      <c r="T709" s="408"/>
      <c r="U709" s="408"/>
      <c r="V709" s="408"/>
      <c r="W709" s="408"/>
      <c r="X709" s="408"/>
      <c r="Y709" s="408"/>
      <c r="Z709" s="408"/>
      <c r="AA709" s="408"/>
      <c r="AB709" s="408"/>
      <c r="AC709" s="408"/>
      <c r="AD709" s="408"/>
      <c r="AE709" s="408"/>
      <c r="AF709" s="408"/>
    </row>
    <row r="710" spans="1:32" ht="12.75">
      <c r="A710" s="193"/>
      <c r="B710" s="194"/>
      <c r="C710" s="195"/>
      <c r="D710" s="195"/>
      <c r="E710" s="195"/>
      <c r="F710" s="195"/>
      <c r="G710" s="195"/>
      <c r="H710" s="195"/>
      <c r="I710" s="195"/>
      <c r="J710" s="195"/>
      <c r="K710" s="195"/>
      <c r="L710" s="195"/>
      <c r="M710" s="195"/>
      <c r="N710" s="195"/>
      <c r="O710" s="195"/>
      <c r="P710" s="195"/>
      <c r="Q710" s="193"/>
      <c r="R710" s="193"/>
      <c r="S710" s="198"/>
      <c r="T710" s="198"/>
      <c r="U710" s="198"/>
      <c r="V710" s="198"/>
      <c r="W710" s="198"/>
      <c r="X710" s="198"/>
      <c r="Y710" s="198"/>
      <c r="Z710" s="198"/>
      <c r="AA710" s="198"/>
      <c r="AB710" s="198"/>
      <c r="AC710" s="198"/>
      <c r="AD710" s="198"/>
      <c r="AE710" s="198"/>
      <c r="AF710" s="198"/>
    </row>
    <row r="711" spans="1:32" ht="12.75">
      <c r="A711" s="193"/>
      <c r="B711" s="194"/>
      <c r="C711" s="195"/>
      <c r="D711" s="195"/>
      <c r="E711" s="195"/>
      <c r="F711" s="195"/>
      <c r="G711" s="195"/>
      <c r="H711" s="195"/>
      <c r="I711" s="195"/>
      <c r="J711" s="195"/>
      <c r="K711" s="195"/>
      <c r="L711" s="195"/>
      <c r="M711" s="195"/>
      <c r="N711" s="195"/>
      <c r="O711" s="195"/>
      <c r="P711" s="195"/>
      <c r="Q711" s="193"/>
      <c r="R711" s="193"/>
      <c r="S711" s="198"/>
      <c r="T711" s="198"/>
      <c r="U711" s="198"/>
      <c r="V711" s="198"/>
      <c r="W711" s="198"/>
      <c r="X711" s="198"/>
      <c r="Y711" s="198"/>
      <c r="Z711" s="198"/>
      <c r="AA711" s="198"/>
      <c r="AB711" s="198"/>
      <c r="AC711" s="198"/>
      <c r="AD711" s="198"/>
      <c r="AE711" s="198"/>
      <c r="AF711" s="198"/>
    </row>
    <row r="712" spans="1:32" ht="12.75">
      <c r="A712" s="402">
        <v>2018</v>
      </c>
      <c r="B712" s="403" t="str">
        <f>R712</f>
        <v>20182019</v>
      </c>
      <c r="C712" s="404" t="s">
        <v>517</v>
      </c>
      <c r="D712" s="404"/>
      <c r="E712" s="404"/>
      <c r="F712" s="404"/>
      <c r="G712" s="404"/>
      <c r="H712" s="404"/>
      <c r="I712" s="404"/>
      <c r="J712" s="404"/>
      <c r="K712" s="404"/>
      <c r="L712" s="404"/>
      <c r="M712" s="404"/>
      <c r="N712" s="404"/>
      <c r="O712" s="404"/>
      <c r="P712" s="404"/>
      <c r="Q712" s="402">
        <v>2019</v>
      </c>
      <c r="R712" s="402" t="str">
        <f>CONCATENATE($A$712,Q712)</f>
        <v>20182019</v>
      </c>
      <c r="S712" s="401" t="s">
        <v>518</v>
      </c>
      <c r="T712" s="401"/>
      <c r="U712" s="401"/>
      <c r="V712" s="401"/>
      <c r="W712" s="401"/>
      <c r="X712" s="401"/>
      <c r="Y712" s="401"/>
      <c r="Z712" s="401"/>
      <c r="AA712" s="401"/>
      <c r="AB712" s="401"/>
      <c r="AC712" s="401"/>
      <c r="AD712" s="401"/>
      <c r="AE712" s="401"/>
      <c r="AF712" s="401"/>
    </row>
    <row r="713" spans="1:32" ht="12.75">
      <c r="A713" s="402"/>
      <c r="B713" s="403"/>
      <c r="C713" s="404"/>
      <c r="D713" s="404"/>
      <c r="E713" s="404"/>
      <c r="F713" s="404"/>
      <c r="G713" s="404"/>
      <c r="H713" s="404"/>
      <c r="I713" s="404"/>
      <c r="J713" s="404"/>
      <c r="K713" s="404"/>
      <c r="L713" s="404"/>
      <c r="M713" s="404"/>
      <c r="N713" s="404"/>
      <c r="O713" s="404"/>
      <c r="P713" s="404"/>
      <c r="Q713" s="402"/>
      <c r="R713" s="402"/>
      <c r="S713" s="401"/>
      <c r="T713" s="401"/>
      <c r="U713" s="401"/>
      <c r="V713" s="401"/>
      <c r="W713" s="401"/>
      <c r="X713" s="401"/>
      <c r="Y713" s="401"/>
      <c r="Z713" s="401"/>
      <c r="AA713" s="401"/>
      <c r="AB713" s="401"/>
      <c r="AC713" s="401"/>
      <c r="AD713" s="401"/>
      <c r="AE713" s="401"/>
      <c r="AF713" s="401"/>
    </row>
    <row r="714" spans="1:32" ht="12.75">
      <c r="A714" s="402">
        <v>2018</v>
      </c>
      <c r="B714" s="403" t="str">
        <f>R714</f>
        <v>20182020</v>
      </c>
      <c r="C714" s="404" t="s">
        <v>584</v>
      </c>
      <c r="D714" s="404"/>
      <c r="E714" s="404"/>
      <c r="F714" s="404"/>
      <c r="G714" s="404"/>
      <c r="H714" s="404"/>
      <c r="I714" s="404"/>
      <c r="J714" s="404"/>
      <c r="K714" s="404"/>
      <c r="L714" s="404"/>
      <c r="M714" s="404"/>
      <c r="N714" s="404"/>
      <c r="O714" s="404"/>
      <c r="P714" s="404"/>
      <c r="Q714" s="402">
        <v>2020</v>
      </c>
      <c r="R714" s="402" t="str">
        <f>CONCATENATE($A$712,Q714)</f>
        <v>20182020</v>
      </c>
      <c r="S714" s="401" t="s">
        <v>518</v>
      </c>
      <c r="T714" s="401"/>
      <c r="U714" s="401"/>
      <c r="V714" s="401"/>
      <c r="W714" s="401"/>
      <c r="X714" s="401"/>
      <c r="Y714" s="401"/>
      <c r="Z714" s="401"/>
      <c r="AA714" s="401"/>
      <c r="AB714" s="401"/>
      <c r="AC714" s="401"/>
      <c r="AD714" s="401"/>
      <c r="AE714" s="401"/>
      <c r="AF714" s="401"/>
    </row>
    <row r="715" spans="1:32" ht="12.75">
      <c r="A715" s="402"/>
      <c r="B715" s="403"/>
      <c r="C715" s="404"/>
      <c r="D715" s="404"/>
      <c r="E715" s="404"/>
      <c r="F715" s="404"/>
      <c r="G715" s="404"/>
      <c r="H715" s="404"/>
      <c r="I715" s="404"/>
      <c r="J715" s="404"/>
      <c r="K715" s="404"/>
      <c r="L715" s="404"/>
      <c r="M715" s="404"/>
      <c r="N715" s="404"/>
      <c r="O715" s="404"/>
      <c r="P715" s="404"/>
      <c r="Q715" s="402"/>
      <c r="R715" s="402"/>
      <c r="S715" s="401"/>
      <c r="T715" s="401"/>
      <c r="U715" s="401"/>
      <c r="V715" s="401"/>
      <c r="W715" s="401"/>
      <c r="X715" s="401"/>
      <c r="Y715" s="401"/>
      <c r="Z715" s="401"/>
      <c r="AA715" s="401"/>
      <c r="AB715" s="401"/>
      <c r="AC715" s="401"/>
      <c r="AD715" s="401"/>
      <c r="AE715" s="401"/>
      <c r="AF715" s="401"/>
    </row>
    <row r="716" spans="1:32" ht="12.75">
      <c r="A716" s="402">
        <v>2018</v>
      </c>
      <c r="B716" s="403" t="str">
        <f>R716</f>
        <v>20182021</v>
      </c>
      <c r="C716" s="404" t="s">
        <v>585</v>
      </c>
      <c r="D716" s="404"/>
      <c r="E716" s="404"/>
      <c r="F716" s="404"/>
      <c r="G716" s="404"/>
      <c r="H716" s="404"/>
      <c r="I716" s="404"/>
      <c r="J716" s="404"/>
      <c r="K716" s="404"/>
      <c r="L716" s="404"/>
      <c r="M716" s="404"/>
      <c r="N716" s="404"/>
      <c r="O716" s="404"/>
      <c r="P716" s="404"/>
      <c r="Q716" s="402">
        <v>2021</v>
      </c>
      <c r="R716" s="402" t="str">
        <f>CONCATENATE($A$712,Q716)</f>
        <v>20182021</v>
      </c>
      <c r="S716" s="401" t="s">
        <v>616</v>
      </c>
      <c r="T716" s="401"/>
      <c r="U716" s="401"/>
      <c r="V716" s="401"/>
      <c r="W716" s="401"/>
      <c r="X716" s="401"/>
      <c r="Y716" s="401"/>
      <c r="Z716" s="401"/>
      <c r="AA716" s="401"/>
      <c r="AB716" s="401"/>
      <c r="AC716" s="401"/>
      <c r="AD716" s="401"/>
      <c r="AE716" s="401"/>
      <c r="AF716" s="401"/>
    </row>
    <row r="717" spans="1:32" ht="12.75">
      <c r="A717" s="402"/>
      <c r="B717" s="403"/>
      <c r="C717" s="404"/>
      <c r="D717" s="404"/>
      <c r="E717" s="404"/>
      <c r="F717" s="404"/>
      <c r="G717" s="404"/>
      <c r="H717" s="404"/>
      <c r="I717" s="404"/>
      <c r="J717" s="404"/>
      <c r="K717" s="404"/>
      <c r="L717" s="404"/>
      <c r="M717" s="404"/>
      <c r="N717" s="404"/>
      <c r="O717" s="404"/>
      <c r="P717" s="404"/>
      <c r="Q717" s="402"/>
      <c r="R717" s="402"/>
      <c r="S717" s="401"/>
      <c r="T717" s="401"/>
      <c r="U717" s="401"/>
      <c r="V717" s="401"/>
      <c r="W717" s="401"/>
      <c r="X717" s="401"/>
      <c r="Y717" s="401"/>
      <c r="Z717" s="401"/>
      <c r="AA717" s="401"/>
      <c r="AB717" s="401"/>
      <c r="AC717" s="401"/>
      <c r="AD717" s="401"/>
      <c r="AE717" s="401"/>
      <c r="AF717" s="401"/>
    </row>
    <row r="718" spans="1:32" ht="12.75">
      <c r="A718" s="237"/>
      <c r="B718" s="238"/>
      <c r="C718" s="239"/>
      <c r="D718" s="239"/>
      <c r="E718" s="239"/>
      <c r="F718" s="239"/>
      <c r="G718" s="239"/>
      <c r="H718" s="239"/>
      <c r="I718" s="239"/>
      <c r="J718" s="239"/>
      <c r="K718" s="239"/>
      <c r="L718" s="239"/>
      <c r="M718" s="239"/>
      <c r="N718" s="239"/>
      <c r="O718" s="239"/>
      <c r="P718" s="239"/>
      <c r="Q718" s="237"/>
      <c r="R718" s="237"/>
      <c r="S718" s="240"/>
      <c r="T718" s="240"/>
      <c r="U718" s="240"/>
      <c r="V718" s="240"/>
      <c r="W718" s="240"/>
      <c r="X718" s="240"/>
      <c r="Y718" s="240"/>
      <c r="Z718" s="240"/>
      <c r="AA718" s="240"/>
      <c r="AB718" s="240"/>
      <c r="AC718" s="240"/>
      <c r="AD718" s="240"/>
      <c r="AE718" s="240"/>
      <c r="AF718" s="240"/>
    </row>
    <row r="719" spans="1:32" ht="12.75">
      <c r="A719" s="397">
        <v>2019</v>
      </c>
      <c r="B719" s="400" t="str">
        <f>R719</f>
        <v>20192020</v>
      </c>
      <c r="C719" s="398" t="s">
        <v>586</v>
      </c>
      <c r="D719" s="398"/>
      <c r="E719" s="398"/>
      <c r="F719" s="398"/>
      <c r="G719" s="398"/>
      <c r="H719" s="398"/>
      <c r="I719" s="398"/>
      <c r="J719" s="398"/>
      <c r="K719" s="398"/>
      <c r="L719" s="398"/>
      <c r="M719" s="398"/>
      <c r="N719" s="398"/>
      <c r="O719" s="398"/>
      <c r="P719" s="398"/>
      <c r="Q719" s="397">
        <v>2020</v>
      </c>
      <c r="R719" s="397" t="str">
        <f>CONCATENATE($A$719,Q719)</f>
        <v>20192020</v>
      </c>
      <c r="S719" s="395" t="s">
        <v>591</v>
      </c>
      <c r="T719" s="395"/>
      <c r="U719" s="395"/>
      <c r="V719" s="395"/>
      <c r="W719" s="395"/>
      <c r="X719" s="395"/>
      <c r="Y719" s="395"/>
      <c r="Z719" s="395"/>
      <c r="AA719" s="395"/>
      <c r="AB719" s="395"/>
      <c r="AC719" s="395"/>
      <c r="AD719" s="395"/>
      <c r="AE719" s="395"/>
      <c r="AF719" s="395"/>
    </row>
    <row r="720" spans="1:32" ht="12.75">
      <c r="A720" s="397"/>
      <c r="B720" s="400"/>
      <c r="C720" s="398"/>
      <c r="D720" s="398"/>
      <c r="E720" s="398"/>
      <c r="F720" s="398"/>
      <c r="G720" s="398"/>
      <c r="H720" s="398"/>
      <c r="I720" s="398"/>
      <c r="J720" s="398"/>
      <c r="K720" s="398"/>
      <c r="L720" s="398"/>
      <c r="M720" s="398"/>
      <c r="N720" s="398"/>
      <c r="O720" s="398"/>
      <c r="P720" s="398"/>
      <c r="Q720" s="397"/>
      <c r="R720" s="397"/>
      <c r="S720" s="395"/>
      <c r="T720" s="395"/>
      <c r="U720" s="395"/>
      <c r="V720" s="395"/>
      <c r="W720" s="395"/>
      <c r="X720" s="395"/>
      <c r="Y720" s="395"/>
      <c r="Z720" s="395"/>
      <c r="AA720" s="395"/>
      <c r="AB720" s="395"/>
      <c r="AC720" s="395"/>
      <c r="AD720" s="395"/>
      <c r="AE720" s="395"/>
      <c r="AF720" s="395"/>
    </row>
    <row r="721" spans="1:32" ht="12.75">
      <c r="A721" s="397">
        <v>2019</v>
      </c>
      <c r="B721" s="400" t="str">
        <f>R721</f>
        <v>20192021</v>
      </c>
      <c r="C721" s="398" t="s">
        <v>587</v>
      </c>
      <c r="D721" s="398"/>
      <c r="E721" s="398"/>
      <c r="F721" s="398"/>
      <c r="G721" s="398"/>
      <c r="H721" s="398"/>
      <c r="I721" s="398"/>
      <c r="J721" s="398"/>
      <c r="K721" s="398"/>
      <c r="L721" s="398"/>
      <c r="M721" s="398"/>
      <c r="N721" s="398"/>
      <c r="O721" s="398"/>
      <c r="P721" s="398"/>
      <c r="Q721" s="397">
        <v>2021</v>
      </c>
      <c r="R721" s="397" t="str">
        <f>CONCATENATE($A$719,Q721)</f>
        <v>20192021</v>
      </c>
      <c r="S721" s="395" t="s">
        <v>617</v>
      </c>
      <c r="T721" s="395"/>
      <c r="U721" s="395"/>
      <c r="V721" s="395"/>
      <c r="W721" s="395"/>
      <c r="X721" s="395"/>
      <c r="Y721" s="395"/>
      <c r="Z721" s="395"/>
      <c r="AA721" s="395"/>
      <c r="AB721" s="395"/>
      <c r="AC721" s="395"/>
      <c r="AD721" s="395"/>
      <c r="AE721" s="395"/>
      <c r="AF721" s="395"/>
    </row>
    <row r="722" spans="1:32" ht="12.75">
      <c r="A722" s="397"/>
      <c r="B722" s="400"/>
      <c r="C722" s="398"/>
      <c r="D722" s="398"/>
      <c r="E722" s="398"/>
      <c r="F722" s="398"/>
      <c r="G722" s="398"/>
      <c r="H722" s="398"/>
      <c r="I722" s="398"/>
      <c r="J722" s="398"/>
      <c r="K722" s="398"/>
      <c r="L722" s="398"/>
      <c r="M722" s="398"/>
      <c r="N722" s="398"/>
      <c r="O722" s="398"/>
      <c r="P722" s="398"/>
      <c r="Q722" s="397"/>
      <c r="R722" s="397"/>
      <c r="S722" s="395"/>
      <c r="T722" s="395"/>
      <c r="U722" s="395"/>
      <c r="V722" s="395"/>
      <c r="W722" s="395"/>
      <c r="X722" s="395"/>
      <c r="Y722" s="395"/>
      <c r="Z722" s="395"/>
      <c r="AA722" s="395"/>
      <c r="AB722" s="395"/>
      <c r="AC722" s="395"/>
      <c r="AD722" s="395"/>
      <c r="AE722" s="395"/>
      <c r="AF722" s="395"/>
    </row>
    <row r="723" spans="1:32" ht="12.75">
      <c r="A723" s="388">
        <v>2020</v>
      </c>
      <c r="B723" s="389" t="str">
        <f>R723</f>
        <v>20202021</v>
      </c>
      <c r="C723" s="390" t="s">
        <v>592</v>
      </c>
      <c r="D723" s="390"/>
      <c r="E723" s="390"/>
      <c r="F723" s="390"/>
      <c r="G723" s="390"/>
      <c r="H723" s="390"/>
      <c r="I723" s="390"/>
      <c r="J723" s="390"/>
      <c r="K723" s="390"/>
      <c r="L723" s="390"/>
      <c r="M723" s="390"/>
      <c r="N723" s="390"/>
      <c r="O723" s="390"/>
      <c r="P723" s="390"/>
      <c r="Q723" s="388">
        <v>2021</v>
      </c>
      <c r="R723" s="388" t="str">
        <f>CONCATENATE($A$723,Q723)</f>
        <v>20202021</v>
      </c>
      <c r="S723" s="391" t="s">
        <v>618</v>
      </c>
      <c r="T723" s="391"/>
      <c r="U723" s="391"/>
      <c r="V723" s="391"/>
      <c r="W723" s="391"/>
      <c r="X723" s="391"/>
      <c r="Y723" s="391"/>
      <c r="Z723" s="391"/>
      <c r="AA723" s="391"/>
      <c r="AB723" s="391"/>
      <c r="AC723" s="391"/>
      <c r="AD723" s="391"/>
      <c r="AE723" s="391"/>
      <c r="AF723" s="391"/>
    </row>
    <row r="724" spans="1:32" ht="42.75" customHeight="1">
      <c r="A724" s="388"/>
      <c r="B724" s="389"/>
      <c r="C724" s="390"/>
      <c r="D724" s="390"/>
      <c r="E724" s="390"/>
      <c r="F724" s="390"/>
      <c r="G724" s="390"/>
      <c r="H724" s="390"/>
      <c r="I724" s="390"/>
      <c r="J724" s="390"/>
      <c r="K724" s="390"/>
      <c r="L724" s="390"/>
      <c r="M724" s="390"/>
      <c r="N724" s="390"/>
      <c r="O724" s="390"/>
      <c r="P724" s="390"/>
      <c r="Q724" s="388"/>
      <c r="R724" s="388"/>
      <c r="S724" s="391"/>
      <c r="T724" s="391"/>
      <c r="U724" s="391"/>
      <c r="V724" s="391"/>
      <c r="W724" s="391"/>
      <c r="X724" s="391"/>
      <c r="Y724" s="391"/>
      <c r="Z724" s="391"/>
      <c r="AA724" s="391"/>
      <c r="AB724" s="391"/>
      <c r="AC724" s="391"/>
      <c r="AD724" s="391"/>
      <c r="AE724" s="391"/>
      <c r="AF724" s="391"/>
    </row>
    <row r="725" spans="1:32" ht="12.75">
      <c r="A725" s="164"/>
      <c r="B725" s="165"/>
      <c r="C725" s="166"/>
      <c r="D725" s="166"/>
      <c r="E725" s="166"/>
      <c r="F725" s="166"/>
      <c r="G725" s="166"/>
      <c r="H725" s="166"/>
      <c r="I725" s="166"/>
      <c r="J725" s="166"/>
      <c r="K725" s="166"/>
      <c r="L725" s="166"/>
      <c r="M725" s="166"/>
      <c r="N725" s="166"/>
      <c r="O725" s="166"/>
      <c r="P725" s="166"/>
      <c r="Q725" s="164"/>
      <c r="R725" s="164"/>
      <c r="S725" s="167"/>
      <c r="T725" s="167"/>
      <c r="U725" s="167"/>
      <c r="V725" s="167"/>
      <c r="W725" s="167"/>
      <c r="X725" s="167"/>
      <c r="Y725" s="167"/>
      <c r="Z725" s="167"/>
      <c r="AA725" s="167"/>
      <c r="AB725" s="167"/>
      <c r="AC725" s="167"/>
      <c r="AD725" s="167"/>
      <c r="AE725" s="167"/>
      <c r="AF725" s="167"/>
    </row>
    <row r="726" spans="1:32" s="91" customFormat="1" ht="12.75">
      <c r="A726" s="132"/>
      <c r="B726" s="133"/>
      <c r="C726" s="134"/>
      <c r="D726" s="134"/>
      <c r="E726" s="134"/>
      <c r="F726" s="134"/>
      <c r="G726" s="134"/>
      <c r="H726" s="134"/>
      <c r="I726" s="134"/>
      <c r="J726" s="134"/>
      <c r="K726" s="134"/>
      <c r="L726" s="134"/>
      <c r="M726" s="134"/>
      <c r="N726" s="134"/>
      <c r="O726" s="134"/>
      <c r="P726" s="134"/>
      <c r="Q726" s="132"/>
      <c r="R726" s="132"/>
      <c r="S726" s="134"/>
      <c r="T726" s="134"/>
      <c r="U726" s="134"/>
      <c r="V726" s="134"/>
      <c r="W726" s="134"/>
      <c r="X726" s="134"/>
      <c r="Y726" s="134"/>
      <c r="Z726" s="134"/>
      <c r="AA726" s="134"/>
      <c r="AB726" s="134"/>
      <c r="AC726" s="134"/>
      <c r="AD726" s="134"/>
      <c r="AE726" s="134"/>
      <c r="AF726" s="134"/>
    </row>
    <row r="727" spans="1:16" ht="12.75">
      <c r="A727" s="32"/>
      <c r="B727" s="82"/>
      <c r="C727" s="71"/>
      <c r="D727" s="71"/>
      <c r="E727" s="71"/>
      <c r="F727" s="71"/>
      <c r="G727" s="71"/>
      <c r="H727" s="71"/>
      <c r="I727" s="71"/>
      <c r="J727" s="71"/>
      <c r="K727" s="71"/>
      <c r="L727" s="71"/>
      <c r="M727" s="71"/>
      <c r="N727" s="71"/>
      <c r="O727" s="71"/>
      <c r="P727" s="71"/>
    </row>
    <row r="728" spans="3:5" ht="12.75">
      <c r="C728" s="460" t="s">
        <v>142</v>
      </c>
      <c r="D728" s="460"/>
      <c r="E728" s="460"/>
    </row>
    <row r="729" spans="2:31" ht="18.75" customHeight="1">
      <c r="B729" s="35">
        <v>2</v>
      </c>
      <c r="C729" s="398" t="s">
        <v>485</v>
      </c>
      <c r="D729" s="398"/>
      <c r="E729" s="398"/>
      <c r="F729" s="398"/>
      <c r="G729" s="398"/>
      <c r="H729" s="398"/>
      <c r="I729" s="398"/>
      <c r="J729" s="398"/>
      <c r="K729" s="398"/>
      <c r="L729" s="398"/>
      <c r="M729" s="398"/>
      <c r="N729" s="398"/>
      <c r="O729" s="398"/>
      <c r="P729" s="398"/>
      <c r="Q729" s="35">
        <v>2</v>
      </c>
      <c r="R729" s="462" t="s">
        <v>486</v>
      </c>
      <c r="S729" s="463"/>
      <c r="T729" s="463"/>
      <c r="U729" s="463"/>
      <c r="V729" s="463"/>
      <c r="W729" s="463"/>
      <c r="X729" s="463"/>
      <c r="Y729" s="463"/>
      <c r="Z729" s="463"/>
      <c r="AA729" s="463"/>
      <c r="AB729" s="463"/>
      <c r="AC729" s="463"/>
      <c r="AD729" s="463"/>
      <c r="AE729" s="464"/>
    </row>
    <row r="730" spans="2:31" ht="30" customHeight="1">
      <c r="B730" s="35"/>
      <c r="C730" s="398"/>
      <c r="D730" s="398"/>
      <c r="E730" s="398"/>
      <c r="F730" s="398"/>
      <c r="G730" s="398"/>
      <c r="H730" s="398"/>
      <c r="I730" s="398"/>
      <c r="J730" s="398"/>
      <c r="K730" s="398"/>
      <c r="L730" s="398"/>
      <c r="M730" s="398"/>
      <c r="N730" s="398"/>
      <c r="O730" s="398"/>
      <c r="P730" s="398"/>
      <c r="Q730" s="35"/>
      <c r="R730" s="465"/>
      <c r="S730" s="466"/>
      <c r="T730" s="466"/>
      <c r="U730" s="466"/>
      <c r="V730" s="466"/>
      <c r="W730" s="466"/>
      <c r="X730" s="466"/>
      <c r="Y730" s="466"/>
      <c r="Z730" s="466"/>
      <c r="AA730" s="466"/>
      <c r="AB730" s="466"/>
      <c r="AC730" s="466"/>
      <c r="AD730" s="466"/>
      <c r="AE730" s="467"/>
    </row>
    <row r="731" spans="3:5" ht="12.75">
      <c r="C731" s="460" t="s">
        <v>482</v>
      </c>
      <c r="D731" s="460"/>
      <c r="E731" s="460"/>
    </row>
    <row r="732" spans="2:31" ht="15.75">
      <c r="B732" s="35">
        <v>3</v>
      </c>
      <c r="C732" s="398" t="s">
        <v>483</v>
      </c>
      <c r="D732" s="398"/>
      <c r="E732" s="398"/>
      <c r="F732" s="398"/>
      <c r="G732" s="398"/>
      <c r="H732" s="398"/>
      <c r="I732" s="398"/>
      <c r="J732" s="398"/>
      <c r="K732" s="398"/>
      <c r="L732" s="398"/>
      <c r="M732" s="398"/>
      <c r="N732" s="398"/>
      <c r="O732" s="398"/>
      <c r="P732" s="398"/>
      <c r="Q732" s="35">
        <v>3</v>
      </c>
      <c r="R732" s="398" t="s">
        <v>484</v>
      </c>
      <c r="S732" s="398"/>
      <c r="T732" s="398"/>
      <c r="U732" s="398"/>
      <c r="V732" s="398"/>
      <c r="W732" s="398"/>
      <c r="X732" s="398"/>
      <c r="Y732" s="398"/>
      <c r="Z732" s="398"/>
      <c r="AA732" s="398"/>
      <c r="AB732" s="398"/>
      <c r="AC732" s="398"/>
      <c r="AD732" s="398"/>
      <c r="AE732" s="398"/>
    </row>
    <row r="733" spans="2:31" ht="15.75">
      <c r="B733" s="35"/>
      <c r="C733" s="398"/>
      <c r="D733" s="398"/>
      <c r="E733" s="398"/>
      <c r="F733" s="398"/>
      <c r="G733" s="398"/>
      <c r="H733" s="398"/>
      <c r="I733" s="398"/>
      <c r="J733" s="398"/>
      <c r="K733" s="398"/>
      <c r="L733" s="398"/>
      <c r="M733" s="398"/>
      <c r="N733" s="398"/>
      <c r="O733" s="398"/>
      <c r="P733" s="398"/>
      <c r="Q733" s="35"/>
      <c r="R733" s="398"/>
      <c r="S733" s="398"/>
      <c r="T733" s="398"/>
      <c r="U733" s="398"/>
      <c r="V733" s="398"/>
      <c r="W733" s="398"/>
      <c r="X733" s="398"/>
      <c r="Y733" s="398"/>
      <c r="Z733" s="398"/>
      <c r="AA733" s="398"/>
      <c r="AB733" s="398"/>
      <c r="AC733" s="398"/>
      <c r="AD733" s="398"/>
      <c r="AE733" s="398"/>
    </row>
    <row r="734" spans="3:5" ht="15.75" customHeight="1">
      <c r="C734" s="460" t="s">
        <v>143</v>
      </c>
      <c r="D734" s="460"/>
      <c r="E734" s="460"/>
    </row>
    <row r="735" spans="2:31" ht="15.75">
      <c r="B735" s="35">
        <v>4</v>
      </c>
      <c r="C735" s="398" t="s">
        <v>144</v>
      </c>
      <c r="D735" s="398"/>
      <c r="E735" s="398"/>
      <c r="F735" s="398"/>
      <c r="G735" s="398"/>
      <c r="H735" s="398"/>
      <c r="I735" s="398"/>
      <c r="J735" s="398"/>
      <c r="K735" s="398"/>
      <c r="L735" s="398"/>
      <c r="M735" s="398"/>
      <c r="N735" s="398"/>
      <c r="O735" s="398"/>
      <c r="P735" s="398"/>
      <c r="Q735" s="35">
        <v>4</v>
      </c>
      <c r="R735" s="398" t="s">
        <v>145</v>
      </c>
      <c r="S735" s="398"/>
      <c r="T735" s="398"/>
      <c r="U735" s="398"/>
      <c r="V735" s="398"/>
      <c r="W735" s="398"/>
      <c r="X735" s="398"/>
      <c r="Y735" s="398"/>
      <c r="Z735" s="398"/>
      <c r="AA735" s="398"/>
      <c r="AB735" s="398"/>
      <c r="AC735" s="398"/>
      <c r="AD735" s="398"/>
      <c r="AE735" s="398"/>
    </row>
    <row r="736" spans="2:31" ht="15.75">
      <c r="B736" s="35"/>
      <c r="C736" s="398"/>
      <c r="D736" s="398"/>
      <c r="E736" s="398"/>
      <c r="F736" s="398"/>
      <c r="G736" s="398"/>
      <c r="H736" s="398"/>
      <c r="I736" s="398"/>
      <c r="J736" s="398"/>
      <c r="K736" s="398"/>
      <c r="L736" s="398"/>
      <c r="M736" s="398"/>
      <c r="N736" s="398"/>
      <c r="O736" s="398"/>
      <c r="P736" s="398"/>
      <c r="Q736" s="35"/>
      <c r="R736" s="398"/>
      <c r="S736" s="398"/>
      <c r="T736" s="398"/>
      <c r="U736" s="398"/>
      <c r="V736" s="398"/>
      <c r="W736" s="398"/>
      <c r="X736" s="398"/>
      <c r="Y736" s="398"/>
      <c r="Z736" s="398"/>
      <c r="AA736" s="398"/>
      <c r="AB736" s="398"/>
      <c r="AC736" s="398"/>
      <c r="AD736" s="398"/>
      <c r="AE736" s="398"/>
    </row>
    <row r="737" spans="17:31" ht="15.75">
      <c r="Q737" s="90"/>
      <c r="R737" s="95"/>
      <c r="S737" s="96"/>
      <c r="T737" s="96"/>
      <c r="U737" s="96"/>
      <c r="V737" s="96"/>
      <c r="W737" s="96"/>
      <c r="X737" s="96"/>
      <c r="Y737" s="96"/>
      <c r="Z737" s="96"/>
      <c r="AA737" s="96"/>
      <c r="AB737" s="96"/>
      <c r="AC737" s="96"/>
      <c r="AD737" s="96"/>
      <c r="AE737" s="97"/>
    </row>
    <row r="738" spans="17:31" ht="12.75">
      <c r="Q738" s="91"/>
      <c r="R738" s="98"/>
      <c r="S738" s="99"/>
      <c r="T738" s="99"/>
      <c r="U738" s="99"/>
      <c r="V738" s="99"/>
      <c r="W738" s="99"/>
      <c r="X738" s="99"/>
      <c r="Y738" s="99"/>
      <c r="Z738" s="99"/>
      <c r="AA738" s="99"/>
      <c r="AB738" s="99"/>
      <c r="AC738" s="99"/>
      <c r="AD738" s="99"/>
      <c r="AE738" s="100"/>
    </row>
    <row r="739" spans="3:6" ht="12.75">
      <c r="C739" s="513" t="s">
        <v>479</v>
      </c>
      <c r="D739" s="513"/>
      <c r="E739" s="513"/>
      <c r="F739" s="513"/>
    </row>
    <row r="740" spans="3:31" ht="15.75">
      <c r="C740" s="460" t="s">
        <v>184</v>
      </c>
      <c r="D740" s="460"/>
      <c r="E740" s="460"/>
      <c r="Q740" s="90"/>
      <c r="R740" s="92"/>
      <c r="S740" s="93"/>
      <c r="T740" s="93"/>
      <c r="U740" s="93"/>
      <c r="V740" s="93"/>
      <c r="W740" s="93"/>
      <c r="X740" s="93"/>
      <c r="Y740" s="93"/>
      <c r="Z740" s="93"/>
      <c r="AA740" s="93"/>
      <c r="AB740" s="93"/>
      <c r="AC740" s="93"/>
      <c r="AD740" s="93"/>
      <c r="AE740" s="94"/>
    </row>
    <row r="741" spans="2:31" ht="15.75">
      <c r="B741" s="36">
        <v>1</v>
      </c>
      <c r="C741" s="398" t="s">
        <v>305</v>
      </c>
      <c r="D741" s="398"/>
      <c r="E741" s="398"/>
      <c r="F741" s="398"/>
      <c r="G741" s="398"/>
      <c r="H741" s="398"/>
      <c r="I741" s="398"/>
      <c r="J741" s="398"/>
      <c r="K741" s="398"/>
      <c r="L741" s="398"/>
      <c r="M741" s="398"/>
      <c r="N741" s="398"/>
      <c r="O741" s="398"/>
      <c r="P741" s="398"/>
      <c r="Q741" s="36">
        <v>1</v>
      </c>
      <c r="R741" s="398" t="s">
        <v>438</v>
      </c>
      <c r="S741" s="398"/>
      <c r="T741" s="398"/>
      <c r="U741" s="398"/>
      <c r="V741" s="398"/>
      <c r="W741" s="398"/>
      <c r="X741" s="398"/>
      <c r="Y741" s="398"/>
      <c r="Z741" s="398"/>
      <c r="AA741" s="398"/>
      <c r="AB741" s="398"/>
      <c r="AC741" s="398"/>
      <c r="AD741" s="398"/>
      <c r="AE741" s="398"/>
    </row>
    <row r="742" spans="2:31" ht="15.75">
      <c r="B742" s="37"/>
      <c r="C742" s="398"/>
      <c r="D742" s="398"/>
      <c r="E742" s="398"/>
      <c r="F742" s="398"/>
      <c r="G742" s="398"/>
      <c r="H742" s="398"/>
      <c r="I742" s="398"/>
      <c r="J742" s="398"/>
      <c r="K742" s="398"/>
      <c r="L742" s="398"/>
      <c r="M742" s="398"/>
      <c r="N742" s="398"/>
      <c r="O742" s="398"/>
      <c r="P742" s="398"/>
      <c r="Q742" s="37"/>
      <c r="R742" s="398"/>
      <c r="S742" s="398"/>
      <c r="T742" s="398"/>
      <c r="U742" s="398"/>
      <c r="V742" s="398"/>
      <c r="W742" s="398"/>
      <c r="X742" s="398"/>
      <c r="Y742" s="398"/>
      <c r="Z742" s="398"/>
      <c r="AA742" s="398"/>
      <c r="AB742" s="398"/>
      <c r="AC742" s="398"/>
      <c r="AD742" s="398"/>
      <c r="AE742" s="398"/>
    </row>
    <row r="743" spans="2:31" ht="15.75">
      <c r="B743" s="37"/>
      <c r="C743" s="398"/>
      <c r="D743" s="398"/>
      <c r="E743" s="398"/>
      <c r="F743" s="398"/>
      <c r="G743" s="398"/>
      <c r="H743" s="398"/>
      <c r="I743" s="398"/>
      <c r="J743" s="398"/>
      <c r="K743" s="398"/>
      <c r="L743" s="398"/>
      <c r="M743" s="398"/>
      <c r="N743" s="398"/>
      <c r="O743" s="398"/>
      <c r="P743" s="398"/>
      <c r="Q743" s="37"/>
      <c r="R743" s="398"/>
      <c r="S743" s="398"/>
      <c r="T743" s="398"/>
      <c r="U743" s="398"/>
      <c r="V743" s="398"/>
      <c r="W743" s="398"/>
      <c r="X743" s="398"/>
      <c r="Y743" s="398"/>
      <c r="Z743" s="398"/>
      <c r="AA743" s="398"/>
      <c r="AB743" s="398"/>
      <c r="AC743" s="398"/>
      <c r="AD743" s="398"/>
      <c r="AE743" s="398"/>
    </row>
    <row r="744" spans="2:31" ht="15.75">
      <c r="B744" s="37"/>
      <c r="C744" s="398"/>
      <c r="D744" s="398"/>
      <c r="E744" s="398"/>
      <c r="F744" s="398"/>
      <c r="G744" s="398"/>
      <c r="H744" s="398"/>
      <c r="I744" s="398"/>
      <c r="J744" s="398"/>
      <c r="K744" s="398"/>
      <c r="L744" s="398"/>
      <c r="M744" s="398"/>
      <c r="N744" s="398"/>
      <c r="O744" s="398"/>
      <c r="P744" s="398"/>
      <c r="Q744" s="37"/>
      <c r="R744" s="398"/>
      <c r="S744" s="398"/>
      <c r="T744" s="398"/>
      <c r="U744" s="398"/>
      <c r="V744" s="398"/>
      <c r="W744" s="398"/>
      <c r="X744" s="398"/>
      <c r="Y744" s="398"/>
      <c r="Z744" s="398"/>
      <c r="AA744" s="398"/>
      <c r="AB744" s="398"/>
      <c r="AC744" s="398"/>
      <c r="AD744" s="398"/>
      <c r="AE744" s="398"/>
    </row>
    <row r="745" spans="2:31" ht="12.75">
      <c r="B745" s="38"/>
      <c r="C745" s="398"/>
      <c r="D745" s="398"/>
      <c r="E745" s="398"/>
      <c r="F745" s="398"/>
      <c r="G745" s="398"/>
      <c r="H745" s="398"/>
      <c r="I745" s="398"/>
      <c r="J745" s="398"/>
      <c r="K745" s="398"/>
      <c r="L745" s="398"/>
      <c r="M745" s="398"/>
      <c r="N745" s="398"/>
      <c r="O745" s="398"/>
      <c r="P745" s="398"/>
      <c r="R745" s="398"/>
      <c r="S745" s="398"/>
      <c r="T745" s="398"/>
      <c r="U745" s="398"/>
      <c r="V745" s="398"/>
      <c r="W745" s="398"/>
      <c r="X745" s="398"/>
      <c r="Y745" s="398"/>
      <c r="Z745" s="398"/>
      <c r="AA745" s="398"/>
      <c r="AB745" s="398"/>
      <c r="AC745" s="398"/>
      <c r="AD745" s="398"/>
      <c r="AE745" s="398"/>
    </row>
    <row r="746" spans="3:32" ht="15.75" customHeight="1">
      <c r="C746" s="460" t="s">
        <v>190</v>
      </c>
      <c r="D746" s="460"/>
      <c r="E746" s="460"/>
      <c r="F746" s="460"/>
      <c r="G746" s="460"/>
      <c r="H746" s="460"/>
      <c r="I746" s="460"/>
      <c r="J746" s="460"/>
      <c r="K746" s="460"/>
      <c r="P746" s="65"/>
      <c r="Q746" s="89"/>
      <c r="R746" s="89"/>
      <c r="S746" s="89"/>
      <c r="T746" s="89"/>
      <c r="U746" s="89"/>
      <c r="V746" s="89"/>
      <c r="W746" s="89"/>
      <c r="X746" s="89"/>
      <c r="Y746" s="89"/>
      <c r="Z746" s="89"/>
      <c r="AA746" s="89"/>
      <c r="AB746" s="89"/>
      <c r="AC746" s="89"/>
      <c r="AD746" s="89"/>
      <c r="AE746" s="89"/>
      <c r="AF746" s="66"/>
    </row>
    <row r="747" spans="2:32" ht="15.75">
      <c r="B747" s="36">
        <v>2</v>
      </c>
      <c r="C747" s="398" t="s">
        <v>306</v>
      </c>
      <c r="D747" s="398"/>
      <c r="E747" s="398"/>
      <c r="F747" s="398"/>
      <c r="G747" s="398"/>
      <c r="H747" s="398"/>
      <c r="I747" s="398"/>
      <c r="J747" s="398"/>
      <c r="K747" s="398"/>
      <c r="L747" s="398"/>
      <c r="M747" s="398"/>
      <c r="N747" s="398"/>
      <c r="O747" s="398"/>
      <c r="P747" s="510"/>
      <c r="Q747" s="36">
        <v>2</v>
      </c>
      <c r="R747" s="398" t="s">
        <v>435</v>
      </c>
      <c r="S747" s="398"/>
      <c r="T747" s="398"/>
      <c r="U747" s="398"/>
      <c r="V747" s="398"/>
      <c r="W747" s="398"/>
      <c r="X747" s="398"/>
      <c r="Y747" s="398"/>
      <c r="Z747" s="398"/>
      <c r="AA747" s="398"/>
      <c r="AB747" s="398"/>
      <c r="AC747" s="398"/>
      <c r="AD747" s="398"/>
      <c r="AE747" s="398"/>
      <c r="AF747" s="66"/>
    </row>
    <row r="748" spans="2:32" ht="15.75">
      <c r="B748" s="37"/>
      <c r="C748" s="398"/>
      <c r="D748" s="398"/>
      <c r="E748" s="398"/>
      <c r="F748" s="398"/>
      <c r="G748" s="398"/>
      <c r="H748" s="398"/>
      <c r="I748" s="398"/>
      <c r="J748" s="398"/>
      <c r="K748" s="398"/>
      <c r="L748" s="398"/>
      <c r="M748" s="398"/>
      <c r="N748" s="398"/>
      <c r="O748" s="398"/>
      <c r="P748" s="510"/>
      <c r="Q748" s="37"/>
      <c r="R748" s="398"/>
      <c r="S748" s="398"/>
      <c r="T748" s="398"/>
      <c r="U748" s="398"/>
      <c r="V748" s="398"/>
      <c r="W748" s="398"/>
      <c r="X748" s="398"/>
      <c r="Y748" s="398"/>
      <c r="Z748" s="398"/>
      <c r="AA748" s="398"/>
      <c r="AB748" s="398"/>
      <c r="AC748" s="398"/>
      <c r="AD748" s="398"/>
      <c r="AE748" s="398"/>
      <c r="AF748" s="66"/>
    </row>
    <row r="749" spans="2:32" ht="15.75">
      <c r="B749" s="37"/>
      <c r="C749" s="398"/>
      <c r="D749" s="398"/>
      <c r="E749" s="398"/>
      <c r="F749" s="398"/>
      <c r="G749" s="398"/>
      <c r="H749" s="398"/>
      <c r="I749" s="398"/>
      <c r="J749" s="398"/>
      <c r="K749" s="398"/>
      <c r="L749" s="398"/>
      <c r="M749" s="398"/>
      <c r="N749" s="398"/>
      <c r="O749" s="398"/>
      <c r="P749" s="510"/>
      <c r="Q749" s="37"/>
      <c r="R749" s="398"/>
      <c r="S749" s="398"/>
      <c r="T749" s="398"/>
      <c r="U749" s="398"/>
      <c r="V749" s="398"/>
      <c r="W749" s="398"/>
      <c r="X749" s="398"/>
      <c r="Y749" s="398"/>
      <c r="Z749" s="398"/>
      <c r="AA749" s="398"/>
      <c r="AB749" s="398"/>
      <c r="AC749" s="398"/>
      <c r="AD749" s="398"/>
      <c r="AE749" s="398"/>
      <c r="AF749" s="66"/>
    </row>
    <row r="750" spans="2:32" ht="15.75">
      <c r="B750" s="37"/>
      <c r="C750" s="398"/>
      <c r="D750" s="398"/>
      <c r="E750" s="398"/>
      <c r="F750" s="398"/>
      <c r="G750" s="398"/>
      <c r="H750" s="398"/>
      <c r="I750" s="398"/>
      <c r="J750" s="398"/>
      <c r="K750" s="398"/>
      <c r="L750" s="398"/>
      <c r="M750" s="398"/>
      <c r="N750" s="398"/>
      <c r="O750" s="398"/>
      <c r="P750" s="510"/>
      <c r="Q750" s="37"/>
      <c r="R750" s="398"/>
      <c r="S750" s="398"/>
      <c r="T750" s="398"/>
      <c r="U750" s="398"/>
      <c r="V750" s="398"/>
      <c r="W750" s="398"/>
      <c r="X750" s="398"/>
      <c r="Y750" s="398"/>
      <c r="Z750" s="398"/>
      <c r="AA750" s="398"/>
      <c r="AB750" s="398"/>
      <c r="AC750" s="398"/>
      <c r="AD750" s="398"/>
      <c r="AE750" s="398"/>
      <c r="AF750" s="66"/>
    </row>
    <row r="751" spans="2:31" ht="12.75">
      <c r="B751" s="38"/>
      <c r="C751" s="398"/>
      <c r="D751" s="398"/>
      <c r="E751" s="398"/>
      <c r="F751" s="398"/>
      <c r="G751" s="398"/>
      <c r="H751" s="398"/>
      <c r="I751" s="398"/>
      <c r="J751" s="398"/>
      <c r="K751" s="398"/>
      <c r="L751" s="398"/>
      <c r="M751" s="398"/>
      <c r="N751" s="398"/>
      <c r="O751" s="398"/>
      <c r="P751" s="398"/>
      <c r="R751" s="398"/>
      <c r="S751" s="398"/>
      <c r="T751" s="398"/>
      <c r="U751" s="398"/>
      <c r="V751" s="398"/>
      <c r="W751" s="398"/>
      <c r="X751" s="398"/>
      <c r="Y751" s="398"/>
      <c r="Z751" s="398"/>
      <c r="AA751" s="398"/>
      <c r="AB751" s="398"/>
      <c r="AC751" s="398"/>
      <c r="AD751" s="398"/>
      <c r="AE751" s="398"/>
    </row>
    <row r="752" spans="3:32" ht="15.75" customHeight="1">
      <c r="C752" s="460" t="s">
        <v>188</v>
      </c>
      <c r="D752" s="460"/>
      <c r="E752" s="460"/>
      <c r="F752" s="460"/>
      <c r="G752" s="460"/>
      <c r="H752" s="460"/>
      <c r="I752" s="460"/>
      <c r="J752" s="460"/>
      <c r="K752" s="460"/>
      <c r="Q752" s="101"/>
      <c r="R752" s="96"/>
      <c r="S752" s="96"/>
      <c r="T752" s="96"/>
      <c r="U752" s="96"/>
      <c r="V752" s="96"/>
      <c r="W752" s="96"/>
      <c r="X752" s="96"/>
      <c r="Y752" s="96"/>
      <c r="Z752" s="96"/>
      <c r="AA752" s="96"/>
      <c r="AB752" s="96"/>
      <c r="AC752" s="96"/>
      <c r="AD752" s="96"/>
      <c r="AE752" s="96"/>
      <c r="AF752" s="66"/>
    </row>
    <row r="753" spans="2:31" ht="15.75">
      <c r="B753" s="36">
        <v>3</v>
      </c>
      <c r="C753" s="398" t="s">
        <v>189</v>
      </c>
      <c r="D753" s="398"/>
      <c r="E753" s="398"/>
      <c r="F753" s="398"/>
      <c r="G753" s="398"/>
      <c r="H753" s="398"/>
      <c r="I753" s="398"/>
      <c r="J753" s="398"/>
      <c r="K753" s="398"/>
      <c r="L753" s="398"/>
      <c r="M753" s="398"/>
      <c r="N753" s="398"/>
      <c r="O753" s="398"/>
      <c r="P753" s="398"/>
      <c r="Q753" s="36">
        <v>3</v>
      </c>
      <c r="R753" s="537" t="s">
        <v>436</v>
      </c>
      <c r="S753" s="537"/>
      <c r="T753" s="537"/>
      <c r="U753" s="537"/>
      <c r="V753" s="537"/>
      <c r="W753" s="537"/>
      <c r="X753" s="537"/>
      <c r="Y753" s="537"/>
      <c r="Z753" s="537"/>
      <c r="AA753" s="537"/>
      <c r="AB753" s="537"/>
      <c r="AC753" s="537"/>
      <c r="AD753" s="537"/>
      <c r="AE753" s="537"/>
    </row>
    <row r="754" spans="2:31" ht="15.75">
      <c r="B754" s="37"/>
      <c r="C754" s="398"/>
      <c r="D754" s="398"/>
      <c r="E754" s="398"/>
      <c r="F754" s="398"/>
      <c r="G754" s="398"/>
      <c r="H754" s="398"/>
      <c r="I754" s="398"/>
      <c r="J754" s="398"/>
      <c r="K754" s="398"/>
      <c r="L754" s="398"/>
      <c r="M754" s="398"/>
      <c r="N754" s="398"/>
      <c r="O754" s="398"/>
      <c r="P754" s="398"/>
      <c r="Q754" s="37"/>
      <c r="R754" s="398"/>
      <c r="S754" s="398"/>
      <c r="T754" s="398"/>
      <c r="U754" s="398"/>
      <c r="V754" s="398"/>
      <c r="W754" s="398"/>
      <c r="X754" s="398"/>
      <c r="Y754" s="398"/>
      <c r="Z754" s="398"/>
      <c r="AA754" s="398"/>
      <c r="AB754" s="398"/>
      <c r="AC754" s="398"/>
      <c r="AD754" s="398"/>
      <c r="AE754" s="398"/>
    </row>
    <row r="755" spans="2:31" ht="15.75">
      <c r="B755" s="37"/>
      <c r="C755" s="398"/>
      <c r="D755" s="398"/>
      <c r="E755" s="398"/>
      <c r="F755" s="398"/>
      <c r="G755" s="398"/>
      <c r="H755" s="398"/>
      <c r="I755" s="398"/>
      <c r="J755" s="398"/>
      <c r="K755" s="398"/>
      <c r="L755" s="398"/>
      <c r="M755" s="398"/>
      <c r="N755" s="398"/>
      <c r="O755" s="398"/>
      <c r="P755" s="398"/>
      <c r="Q755" s="37"/>
      <c r="R755" s="398"/>
      <c r="S755" s="398"/>
      <c r="T755" s="398"/>
      <c r="U755" s="398"/>
      <c r="V755" s="398"/>
      <c r="W755" s="398"/>
      <c r="X755" s="398"/>
      <c r="Y755" s="398"/>
      <c r="Z755" s="398"/>
      <c r="AA755" s="398"/>
      <c r="AB755" s="398"/>
      <c r="AC755" s="398"/>
      <c r="AD755" s="398"/>
      <c r="AE755" s="398"/>
    </row>
    <row r="756" spans="2:31" ht="15.75">
      <c r="B756" s="37"/>
      <c r="C756" s="398"/>
      <c r="D756" s="398"/>
      <c r="E756" s="398"/>
      <c r="F756" s="398"/>
      <c r="G756" s="398"/>
      <c r="H756" s="398"/>
      <c r="I756" s="398"/>
      <c r="J756" s="398"/>
      <c r="K756" s="398"/>
      <c r="L756" s="398"/>
      <c r="M756" s="398"/>
      <c r="N756" s="398"/>
      <c r="O756" s="398"/>
      <c r="P756" s="398"/>
      <c r="Q756" s="37"/>
      <c r="R756" s="398"/>
      <c r="S756" s="398"/>
      <c r="T756" s="398"/>
      <c r="U756" s="398"/>
      <c r="V756" s="398"/>
      <c r="W756" s="398"/>
      <c r="X756" s="398"/>
      <c r="Y756" s="398"/>
      <c r="Z756" s="398"/>
      <c r="AA756" s="398"/>
      <c r="AB756" s="398"/>
      <c r="AC756" s="398"/>
      <c r="AD756" s="398"/>
      <c r="AE756" s="398"/>
    </row>
    <row r="757" spans="2:31" ht="95.25" customHeight="1">
      <c r="B757" s="38"/>
      <c r="C757" s="398"/>
      <c r="D757" s="398"/>
      <c r="E757" s="398"/>
      <c r="F757" s="398"/>
      <c r="G757" s="398"/>
      <c r="H757" s="398"/>
      <c r="I757" s="398"/>
      <c r="J757" s="398"/>
      <c r="K757" s="398"/>
      <c r="L757" s="398"/>
      <c r="M757" s="398"/>
      <c r="N757" s="398"/>
      <c r="O757" s="398"/>
      <c r="P757" s="398"/>
      <c r="R757" s="538"/>
      <c r="S757" s="538"/>
      <c r="T757" s="538"/>
      <c r="U757" s="538"/>
      <c r="V757" s="538"/>
      <c r="W757" s="538"/>
      <c r="X757" s="538"/>
      <c r="Y757" s="538"/>
      <c r="Z757" s="538"/>
      <c r="AA757" s="538"/>
      <c r="AB757" s="538"/>
      <c r="AC757" s="538"/>
      <c r="AD757" s="538"/>
      <c r="AE757" s="538"/>
    </row>
    <row r="758" spans="3:32" ht="12.75" customHeight="1">
      <c r="C758" s="460" t="s">
        <v>186</v>
      </c>
      <c r="D758" s="460"/>
      <c r="E758" s="460"/>
      <c r="F758" s="460"/>
      <c r="G758" s="460"/>
      <c r="H758" s="460"/>
      <c r="I758" s="460"/>
      <c r="J758" s="460"/>
      <c r="K758" s="460"/>
      <c r="Q758" s="101"/>
      <c r="R758" s="96"/>
      <c r="S758" s="96"/>
      <c r="T758" s="96"/>
      <c r="U758" s="96"/>
      <c r="V758" s="96"/>
      <c r="W758" s="96"/>
      <c r="X758" s="96"/>
      <c r="Y758" s="96"/>
      <c r="Z758" s="96"/>
      <c r="AA758" s="96"/>
      <c r="AB758" s="96"/>
      <c r="AC758" s="96"/>
      <c r="AD758" s="96"/>
      <c r="AE758" s="96"/>
      <c r="AF758" s="66"/>
    </row>
    <row r="759" spans="2:31" ht="12.75" customHeight="1">
      <c r="B759" s="36">
        <v>4</v>
      </c>
      <c r="C759" s="398" t="s">
        <v>187</v>
      </c>
      <c r="D759" s="398"/>
      <c r="E759" s="398"/>
      <c r="F759" s="398"/>
      <c r="G759" s="398"/>
      <c r="H759" s="398"/>
      <c r="I759" s="398"/>
      <c r="J759" s="398"/>
      <c r="K759" s="398"/>
      <c r="L759" s="398"/>
      <c r="M759" s="398"/>
      <c r="N759" s="398"/>
      <c r="O759" s="398"/>
      <c r="P759" s="398"/>
      <c r="Q759" s="36">
        <v>4</v>
      </c>
      <c r="R759" s="537" t="s">
        <v>307</v>
      </c>
      <c r="S759" s="537"/>
      <c r="T759" s="537"/>
      <c r="U759" s="537"/>
      <c r="V759" s="537"/>
      <c r="W759" s="537"/>
      <c r="X759" s="537"/>
      <c r="Y759" s="537"/>
      <c r="Z759" s="537"/>
      <c r="AA759" s="537"/>
      <c r="AB759" s="537"/>
      <c r="AC759" s="537"/>
      <c r="AD759" s="537"/>
      <c r="AE759" s="537"/>
    </row>
    <row r="760" spans="2:31" ht="12.75" customHeight="1">
      <c r="B760" s="37"/>
      <c r="C760" s="398"/>
      <c r="D760" s="398"/>
      <c r="E760" s="398"/>
      <c r="F760" s="398"/>
      <c r="G760" s="398"/>
      <c r="H760" s="398"/>
      <c r="I760" s="398"/>
      <c r="J760" s="398"/>
      <c r="K760" s="398"/>
      <c r="L760" s="398"/>
      <c r="M760" s="398"/>
      <c r="N760" s="398"/>
      <c r="O760" s="398"/>
      <c r="P760" s="398"/>
      <c r="Q760" s="37"/>
      <c r="R760" s="398"/>
      <c r="S760" s="398"/>
      <c r="T760" s="398"/>
      <c r="U760" s="398"/>
      <c r="V760" s="398"/>
      <c r="W760" s="398"/>
      <c r="X760" s="398"/>
      <c r="Y760" s="398"/>
      <c r="Z760" s="398"/>
      <c r="AA760" s="398"/>
      <c r="AB760" s="398"/>
      <c r="AC760" s="398"/>
      <c r="AD760" s="398"/>
      <c r="AE760" s="398"/>
    </row>
    <row r="761" spans="2:31" ht="12.75" customHeight="1">
      <c r="B761" s="37"/>
      <c r="C761" s="398"/>
      <c r="D761" s="398"/>
      <c r="E761" s="398"/>
      <c r="F761" s="398"/>
      <c r="G761" s="398"/>
      <c r="H761" s="398"/>
      <c r="I761" s="398"/>
      <c r="J761" s="398"/>
      <c r="K761" s="398"/>
      <c r="L761" s="398"/>
      <c r="M761" s="398"/>
      <c r="N761" s="398"/>
      <c r="O761" s="398"/>
      <c r="P761" s="398"/>
      <c r="Q761" s="37"/>
      <c r="R761" s="398"/>
      <c r="S761" s="398"/>
      <c r="T761" s="398"/>
      <c r="U761" s="398"/>
      <c r="V761" s="398"/>
      <c r="W761" s="398"/>
      <c r="X761" s="398"/>
      <c r="Y761" s="398"/>
      <c r="Z761" s="398"/>
      <c r="AA761" s="398"/>
      <c r="AB761" s="398"/>
      <c r="AC761" s="398"/>
      <c r="AD761" s="398"/>
      <c r="AE761" s="398"/>
    </row>
    <row r="762" spans="2:31" ht="12.75" customHeight="1">
      <c r="B762" s="37"/>
      <c r="C762" s="398"/>
      <c r="D762" s="398"/>
      <c r="E762" s="398"/>
      <c r="F762" s="398"/>
      <c r="G762" s="398"/>
      <c r="H762" s="398"/>
      <c r="I762" s="398"/>
      <c r="J762" s="398"/>
      <c r="K762" s="398"/>
      <c r="L762" s="398"/>
      <c r="M762" s="398"/>
      <c r="N762" s="398"/>
      <c r="O762" s="398"/>
      <c r="P762" s="398"/>
      <c r="Q762" s="37"/>
      <c r="R762" s="398"/>
      <c r="S762" s="398"/>
      <c r="T762" s="398"/>
      <c r="U762" s="398"/>
      <c r="V762" s="398"/>
      <c r="W762" s="398"/>
      <c r="X762" s="398"/>
      <c r="Y762" s="398"/>
      <c r="Z762" s="398"/>
      <c r="AA762" s="398"/>
      <c r="AB762" s="398"/>
      <c r="AC762" s="398"/>
      <c r="AD762" s="398"/>
      <c r="AE762" s="398"/>
    </row>
    <row r="763" spans="2:31" ht="28.5" customHeight="1">
      <c r="B763" s="38"/>
      <c r="C763" s="398"/>
      <c r="D763" s="398"/>
      <c r="E763" s="398"/>
      <c r="F763" s="398"/>
      <c r="G763" s="398"/>
      <c r="H763" s="398"/>
      <c r="I763" s="398"/>
      <c r="J763" s="398"/>
      <c r="K763" s="398"/>
      <c r="L763" s="398"/>
      <c r="M763" s="398"/>
      <c r="N763" s="398"/>
      <c r="O763" s="398"/>
      <c r="P763" s="398"/>
      <c r="R763" s="398"/>
      <c r="S763" s="398"/>
      <c r="T763" s="398"/>
      <c r="U763" s="398"/>
      <c r="V763" s="398"/>
      <c r="W763" s="398"/>
      <c r="X763" s="398"/>
      <c r="Y763" s="398"/>
      <c r="Z763" s="398"/>
      <c r="AA763" s="398"/>
      <c r="AB763" s="398"/>
      <c r="AC763" s="398"/>
      <c r="AD763" s="398"/>
      <c r="AE763" s="398"/>
    </row>
    <row r="764" spans="2:31" ht="12.75" customHeight="1">
      <c r="B764" s="38"/>
      <c r="C764" s="460" t="s">
        <v>203</v>
      </c>
      <c r="D764" s="460"/>
      <c r="E764" s="460"/>
      <c r="F764" s="460"/>
      <c r="G764" s="460"/>
      <c r="H764" s="460"/>
      <c r="I764" s="460"/>
      <c r="J764" s="460"/>
      <c r="K764" s="460"/>
      <c r="Q764" s="86"/>
      <c r="R764" s="87"/>
      <c r="S764" s="87"/>
      <c r="T764" s="87"/>
      <c r="U764" s="87"/>
      <c r="V764" s="87"/>
      <c r="W764" s="87"/>
      <c r="X764" s="87"/>
      <c r="Y764" s="87"/>
      <c r="Z764" s="87"/>
      <c r="AA764" s="87"/>
      <c r="AB764" s="87"/>
      <c r="AC764" s="87"/>
      <c r="AD764" s="87"/>
      <c r="AE764" s="88"/>
    </row>
    <row r="765" spans="2:31" ht="12.75" customHeight="1">
      <c r="B765" s="36">
        <v>5</v>
      </c>
      <c r="C765" s="398" t="s">
        <v>202</v>
      </c>
      <c r="D765" s="398"/>
      <c r="E765" s="398"/>
      <c r="F765" s="398"/>
      <c r="G765" s="398"/>
      <c r="H765" s="398"/>
      <c r="I765" s="398"/>
      <c r="J765" s="398"/>
      <c r="K765" s="398"/>
      <c r="L765" s="398"/>
      <c r="M765" s="398"/>
      <c r="N765" s="398"/>
      <c r="O765" s="398"/>
      <c r="P765" s="398"/>
      <c r="Q765" s="36">
        <v>5</v>
      </c>
      <c r="R765" s="398" t="s">
        <v>308</v>
      </c>
      <c r="S765" s="398"/>
      <c r="T765" s="398"/>
      <c r="U765" s="398"/>
      <c r="V765" s="398"/>
      <c r="W765" s="398"/>
      <c r="X765" s="398"/>
      <c r="Y765" s="398"/>
      <c r="Z765" s="398"/>
      <c r="AA765" s="398"/>
      <c r="AB765" s="398"/>
      <c r="AC765" s="398"/>
      <c r="AD765" s="398"/>
      <c r="AE765" s="398"/>
    </row>
    <row r="766" spans="2:31" ht="12.75" customHeight="1">
      <c r="B766" s="37"/>
      <c r="C766" s="398"/>
      <c r="D766" s="398"/>
      <c r="E766" s="398"/>
      <c r="F766" s="398"/>
      <c r="G766" s="398"/>
      <c r="H766" s="398"/>
      <c r="I766" s="398"/>
      <c r="J766" s="398"/>
      <c r="K766" s="398"/>
      <c r="L766" s="398"/>
      <c r="M766" s="398"/>
      <c r="N766" s="398"/>
      <c r="O766" s="398"/>
      <c r="P766" s="398"/>
      <c r="Q766" s="37"/>
      <c r="R766" s="398"/>
      <c r="S766" s="398"/>
      <c r="T766" s="398"/>
      <c r="U766" s="398"/>
      <c r="V766" s="398"/>
      <c r="W766" s="398"/>
      <c r="X766" s="398"/>
      <c r="Y766" s="398"/>
      <c r="Z766" s="398"/>
      <c r="AA766" s="398"/>
      <c r="AB766" s="398"/>
      <c r="AC766" s="398"/>
      <c r="AD766" s="398"/>
      <c r="AE766" s="398"/>
    </row>
    <row r="767" spans="2:31" ht="12.75" customHeight="1">
      <c r="B767" s="37"/>
      <c r="C767" s="398"/>
      <c r="D767" s="398"/>
      <c r="E767" s="398"/>
      <c r="F767" s="398"/>
      <c r="G767" s="398"/>
      <c r="H767" s="398"/>
      <c r="I767" s="398"/>
      <c r="J767" s="398"/>
      <c r="K767" s="398"/>
      <c r="L767" s="398"/>
      <c r="M767" s="398"/>
      <c r="N767" s="398"/>
      <c r="O767" s="398"/>
      <c r="P767" s="398"/>
      <c r="Q767" s="37"/>
      <c r="R767" s="398"/>
      <c r="S767" s="398"/>
      <c r="T767" s="398"/>
      <c r="U767" s="398"/>
      <c r="V767" s="398"/>
      <c r="W767" s="398"/>
      <c r="X767" s="398"/>
      <c r="Y767" s="398"/>
      <c r="Z767" s="398"/>
      <c r="AA767" s="398"/>
      <c r="AB767" s="398"/>
      <c r="AC767" s="398"/>
      <c r="AD767" s="398"/>
      <c r="AE767" s="398"/>
    </row>
    <row r="768" spans="2:31" ht="12.75" customHeight="1">
      <c r="B768" s="37"/>
      <c r="C768" s="398"/>
      <c r="D768" s="398"/>
      <c r="E768" s="398"/>
      <c r="F768" s="398"/>
      <c r="G768" s="398"/>
      <c r="H768" s="398"/>
      <c r="I768" s="398"/>
      <c r="J768" s="398"/>
      <c r="K768" s="398"/>
      <c r="L768" s="398"/>
      <c r="M768" s="398"/>
      <c r="N768" s="398"/>
      <c r="O768" s="398"/>
      <c r="P768" s="398"/>
      <c r="Q768" s="37"/>
      <c r="R768" s="398"/>
      <c r="S768" s="398"/>
      <c r="T768" s="398"/>
      <c r="U768" s="398"/>
      <c r="V768" s="398"/>
      <c r="W768" s="398"/>
      <c r="X768" s="398"/>
      <c r="Y768" s="398"/>
      <c r="Z768" s="398"/>
      <c r="AA768" s="398"/>
      <c r="AB768" s="398"/>
      <c r="AC768" s="398"/>
      <c r="AD768" s="398"/>
      <c r="AE768" s="398"/>
    </row>
    <row r="769" spans="2:31" ht="12.75">
      <c r="B769" s="38"/>
      <c r="C769" s="398"/>
      <c r="D769" s="398"/>
      <c r="E769" s="398"/>
      <c r="F769" s="398"/>
      <c r="G769" s="398"/>
      <c r="H769" s="398"/>
      <c r="I769" s="398"/>
      <c r="J769" s="398"/>
      <c r="K769" s="398"/>
      <c r="L769" s="398"/>
      <c r="M769" s="398"/>
      <c r="N769" s="398"/>
      <c r="O769" s="398"/>
      <c r="P769" s="398"/>
      <c r="R769" s="398"/>
      <c r="S769" s="398"/>
      <c r="T769" s="398"/>
      <c r="U769" s="398"/>
      <c r="V769" s="398"/>
      <c r="W769" s="398"/>
      <c r="X769" s="398"/>
      <c r="Y769" s="398"/>
      <c r="Z769" s="398"/>
      <c r="AA769" s="398"/>
      <c r="AB769" s="398"/>
      <c r="AC769" s="398"/>
      <c r="AD769" s="398"/>
      <c r="AE769" s="398"/>
    </row>
    <row r="770" spans="2:11" ht="12.75">
      <c r="B770" s="38"/>
      <c r="C770" s="460" t="s">
        <v>205</v>
      </c>
      <c r="D770" s="460"/>
      <c r="E770" s="460"/>
      <c r="F770" s="460"/>
      <c r="G770" s="460"/>
      <c r="H770" s="460"/>
      <c r="I770" s="460"/>
      <c r="J770" s="460"/>
      <c r="K770" s="460"/>
    </row>
    <row r="771" spans="2:31" ht="15.75">
      <c r="B771" s="36">
        <v>6</v>
      </c>
      <c r="C771" s="398" t="s">
        <v>206</v>
      </c>
      <c r="D771" s="398"/>
      <c r="E771" s="398"/>
      <c r="F771" s="398"/>
      <c r="G771" s="398"/>
      <c r="H771" s="398"/>
      <c r="I771" s="398"/>
      <c r="J771" s="398"/>
      <c r="K771" s="398"/>
      <c r="L771" s="398"/>
      <c r="M771" s="398"/>
      <c r="N771" s="398"/>
      <c r="O771" s="398"/>
      <c r="P771" s="398"/>
      <c r="Q771" s="36">
        <v>6</v>
      </c>
      <c r="R771" s="398" t="s">
        <v>439</v>
      </c>
      <c r="S771" s="398"/>
      <c r="T771" s="398"/>
      <c r="U771" s="398"/>
      <c r="V771" s="398"/>
      <c r="W771" s="398"/>
      <c r="X771" s="398"/>
      <c r="Y771" s="398"/>
      <c r="Z771" s="398"/>
      <c r="AA771" s="398"/>
      <c r="AB771" s="398"/>
      <c r="AC771" s="398"/>
      <c r="AD771" s="398"/>
      <c r="AE771" s="398"/>
    </row>
    <row r="772" spans="2:31" ht="15.75">
      <c r="B772" s="37"/>
      <c r="C772" s="398"/>
      <c r="D772" s="398"/>
      <c r="E772" s="398"/>
      <c r="F772" s="398"/>
      <c r="G772" s="398"/>
      <c r="H772" s="398"/>
      <c r="I772" s="398"/>
      <c r="J772" s="398"/>
      <c r="K772" s="398"/>
      <c r="L772" s="398"/>
      <c r="M772" s="398"/>
      <c r="N772" s="398"/>
      <c r="O772" s="398"/>
      <c r="P772" s="398"/>
      <c r="Q772" s="37"/>
      <c r="R772" s="398"/>
      <c r="S772" s="398"/>
      <c r="T772" s="398"/>
      <c r="U772" s="398"/>
      <c r="V772" s="398"/>
      <c r="W772" s="398"/>
      <c r="X772" s="398"/>
      <c r="Y772" s="398"/>
      <c r="Z772" s="398"/>
      <c r="AA772" s="398"/>
      <c r="AB772" s="398"/>
      <c r="AC772" s="398"/>
      <c r="AD772" s="398"/>
      <c r="AE772" s="398"/>
    </row>
    <row r="773" spans="2:31" ht="15.75">
      <c r="B773" s="37"/>
      <c r="C773" s="398"/>
      <c r="D773" s="398"/>
      <c r="E773" s="398"/>
      <c r="F773" s="398"/>
      <c r="G773" s="398"/>
      <c r="H773" s="398"/>
      <c r="I773" s="398"/>
      <c r="J773" s="398"/>
      <c r="K773" s="398"/>
      <c r="L773" s="398"/>
      <c r="M773" s="398"/>
      <c r="N773" s="398"/>
      <c r="O773" s="398"/>
      <c r="P773" s="398"/>
      <c r="Q773" s="37"/>
      <c r="R773" s="398"/>
      <c r="S773" s="398"/>
      <c r="T773" s="398"/>
      <c r="U773" s="398"/>
      <c r="V773" s="398"/>
      <c r="W773" s="398"/>
      <c r="X773" s="398"/>
      <c r="Y773" s="398"/>
      <c r="Z773" s="398"/>
      <c r="AA773" s="398"/>
      <c r="AB773" s="398"/>
      <c r="AC773" s="398"/>
      <c r="AD773" s="398"/>
      <c r="AE773" s="398"/>
    </row>
    <row r="774" spans="2:31" ht="15.75">
      <c r="B774" s="37"/>
      <c r="C774" s="398"/>
      <c r="D774" s="398"/>
      <c r="E774" s="398"/>
      <c r="F774" s="398"/>
      <c r="G774" s="398"/>
      <c r="H774" s="398"/>
      <c r="I774" s="398"/>
      <c r="J774" s="398"/>
      <c r="K774" s="398"/>
      <c r="L774" s="398"/>
      <c r="M774" s="398"/>
      <c r="N774" s="398"/>
      <c r="O774" s="398"/>
      <c r="P774" s="398"/>
      <c r="Q774" s="37"/>
      <c r="R774" s="398"/>
      <c r="S774" s="398"/>
      <c r="T774" s="398"/>
      <c r="U774" s="398"/>
      <c r="V774" s="398"/>
      <c r="W774" s="398"/>
      <c r="X774" s="398"/>
      <c r="Y774" s="398"/>
      <c r="Z774" s="398"/>
      <c r="AA774" s="398"/>
      <c r="AB774" s="398"/>
      <c r="AC774" s="398"/>
      <c r="AD774" s="398"/>
      <c r="AE774" s="398"/>
    </row>
    <row r="775" spans="2:31" ht="12.75">
      <c r="B775" s="38"/>
      <c r="C775" s="398"/>
      <c r="D775" s="398"/>
      <c r="E775" s="398"/>
      <c r="F775" s="398"/>
      <c r="G775" s="398"/>
      <c r="H775" s="398"/>
      <c r="I775" s="398"/>
      <c r="J775" s="398"/>
      <c r="K775" s="398"/>
      <c r="L775" s="398"/>
      <c r="M775" s="398"/>
      <c r="N775" s="398"/>
      <c r="O775" s="398"/>
      <c r="P775" s="398"/>
      <c r="R775" s="398"/>
      <c r="S775" s="398"/>
      <c r="T775" s="398"/>
      <c r="U775" s="398"/>
      <c r="V775" s="398"/>
      <c r="W775" s="398"/>
      <c r="X775" s="398"/>
      <c r="Y775" s="398"/>
      <c r="Z775" s="398"/>
      <c r="AA775" s="398"/>
      <c r="AB775" s="398"/>
      <c r="AC775" s="398"/>
      <c r="AD775" s="398"/>
      <c r="AE775" s="398"/>
    </row>
  </sheetData>
  <sheetProtection password="C4F3" sheet="1"/>
  <mergeCells count="1130">
    <mergeCell ref="S633:AF634"/>
    <mergeCell ref="S629:AF630"/>
    <mergeCell ref="S516:AF517"/>
    <mergeCell ref="S541:AF542"/>
    <mergeCell ref="S579:AF580"/>
    <mergeCell ref="S554:AF555"/>
    <mergeCell ref="S560:AF561"/>
    <mergeCell ref="S562:AF563"/>
    <mergeCell ref="S574:AF575"/>
    <mergeCell ref="S568:AF569"/>
    <mergeCell ref="S423:AF424"/>
    <mergeCell ref="S595:AF596"/>
    <mergeCell ref="S572:AF573"/>
    <mergeCell ref="S547:AF548"/>
    <mergeCell ref="S518:AF519"/>
    <mergeCell ref="S489:AF490"/>
    <mergeCell ref="S457:AF458"/>
    <mergeCell ref="S439:AF440"/>
    <mergeCell ref="S449:AF450"/>
    <mergeCell ref="S535:AF536"/>
    <mergeCell ref="B489:B490"/>
    <mergeCell ref="Q489:Q490"/>
    <mergeCell ref="C423:P424"/>
    <mergeCell ref="Q423:Q424"/>
    <mergeCell ref="R423:R424"/>
    <mergeCell ref="S682:AF683"/>
    <mergeCell ref="S669:AF670"/>
    <mergeCell ref="S652:AF653"/>
    <mergeCell ref="S635:AF636"/>
    <mergeCell ref="S616:AF617"/>
    <mergeCell ref="R498:R499"/>
    <mergeCell ref="B508:B509"/>
    <mergeCell ref="R502:R503"/>
    <mergeCell ref="R504:R505"/>
    <mergeCell ref="A457:A458"/>
    <mergeCell ref="B457:B458"/>
    <mergeCell ref="C457:P458"/>
    <mergeCell ref="Q457:Q458"/>
    <mergeCell ref="R457:R458"/>
    <mergeCell ref="A489:A490"/>
    <mergeCell ref="A518:A519"/>
    <mergeCell ref="B518:B519"/>
    <mergeCell ref="C518:P519"/>
    <mergeCell ref="Q518:Q519"/>
    <mergeCell ref="R516:R517"/>
    <mergeCell ref="Q516:Q517"/>
    <mergeCell ref="A516:A517"/>
    <mergeCell ref="B635:B636"/>
    <mergeCell ref="A547:A548"/>
    <mergeCell ref="B547:B548"/>
    <mergeCell ref="C547:P548"/>
    <mergeCell ref="Q547:Q548"/>
    <mergeCell ref="A616:A617"/>
    <mergeCell ref="B616:B617"/>
    <mergeCell ref="C616:P617"/>
    <mergeCell ref="Q616:Q617"/>
    <mergeCell ref="A608:A609"/>
    <mergeCell ref="Q676:Q677"/>
    <mergeCell ref="R616:R617"/>
    <mergeCell ref="A595:A596"/>
    <mergeCell ref="B595:B596"/>
    <mergeCell ref="C595:P596"/>
    <mergeCell ref="B652:B653"/>
    <mergeCell ref="C652:P653"/>
    <mergeCell ref="Q652:Q653"/>
    <mergeCell ref="R652:R653"/>
    <mergeCell ref="A635:A636"/>
    <mergeCell ref="A706:A707"/>
    <mergeCell ref="C682:P683"/>
    <mergeCell ref="Q682:Q683"/>
    <mergeCell ref="R682:R683"/>
    <mergeCell ref="A669:A670"/>
    <mergeCell ref="B669:B670"/>
    <mergeCell ref="C669:P670"/>
    <mergeCell ref="Q669:Q670"/>
    <mergeCell ref="R669:R670"/>
    <mergeCell ref="A676:A677"/>
    <mergeCell ref="A704:A705"/>
    <mergeCell ref="B704:B705"/>
    <mergeCell ref="C704:P705"/>
    <mergeCell ref="Q704:Q705"/>
    <mergeCell ref="R704:R705"/>
    <mergeCell ref="S704:AF705"/>
    <mergeCell ref="A262:A264"/>
    <mergeCell ref="C262:P264"/>
    <mergeCell ref="C365:P367"/>
    <mergeCell ref="C368:P370"/>
    <mergeCell ref="A712:A713"/>
    <mergeCell ref="B712:B713"/>
    <mergeCell ref="C712:P713"/>
    <mergeCell ref="A694:A695"/>
    <mergeCell ref="B694:B695"/>
    <mergeCell ref="C694:P695"/>
    <mergeCell ref="C214:P214"/>
    <mergeCell ref="Q602:Q603"/>
    <mergeCell ref="R602:R603"/>
    <mergeCell ref="R648:R649"/>
    <mergeCell ref="R625:R626"/>
    <mergeCell ref="Q558:Q559"/>
    <mergeCell ref="Q562:Q563"/>
    <mergeCell ref="Q627:Q628"/>
    <mergeCell ref="R489:R490"/>
    <mergeCell ref="R496:R497"/>
    <mergeCell ref="R508:R509"/>
    <mergeCell ref="S508:AF509"/>
    <mergeCell ref="Q510:Q511"/>
    <mergeCell ref="R510:R511"/>
    <mergeCell ref="R547:R548"/>
    <mergeCell ref="R554:R555"/>
    <mergeCell ref="R514:R515"/>
    <mergeCell ref="S514:AF515"/>
    <mergeCell ref="S531:AF532"/>
    <mergeCell ref="S510:AF511"/>
    <mergeCell ref="R661:R662"/>
    <mergeCell ref="R541:R542"/>
    <mergeCell ref="S585:AF586"/>
    <mergeCell ref="Q663:Q664"/>
    <mergeCell ref="C583:P584"/>
    <mergeCell ref="S648:AF649"/>
    <mergeCell ref="S642:AF643"/>
    <mergeCell ref="S661:AF662"/>
    <mergeCell ref="S604:AF605"/>
    <mergeCell ref="R564:R565"/>
    <mergeCell ref="Q564:Q565"/>
    <mergeCell ref="R606:R607"/>
    <mergeCell ref="S587:AF588"/>
    <mergeCell ref="R570:R571"/>
    <mergeCell ref="Q595:Q596"/>
    <mergeCell ref="R595:R596"/>
    <mergeCell ref="S602:AF603"/>
    <mergeCell ref="S570:AF571"/>
    <mergeCell ref="Q572:Q573"/>
    <mergeCell ref="R574:R575"/>
    <mergeCell ref="R771:AE775"/>
    <mergeCell ref="R765:AE769"/>
    <mergeCell ref="R759:AE763"/>
    <mergeCell ref="R753:AE757"/>
    <mergeCell ref="R747:AE751"/>
    <mergeCell ref="S644:AF645"/>
    <mergeCell ref="S663:AF664"/>
    <mergeCell ref="S678:AF679"/>
    <mergeCell ref="R712:R713"/>
    <mergeCell ref="S712:AF713"/>
    <mergeCell ref="S676:AF677"/>
    <mergeCell ref="Q529:Q530"/>
    <mergeCell ref="S627:AF628"/>
    <mergeCell ref="A627:A628"/>
    <mergeCell ref="S625:AF626"/>
    <mergeCell ref="S631:AF632"/>
    <mergeCell ref="Q604:Q605"/>
    <mergeCell ref="R604:R605"/>
    <mergeCell ref="Q635:Q636"/>
    <mergeCell ref="R635:R636"/>
    <mergeCell ref="Q614:Q615"/>
    <mergeCell ref="R741:AE745"/>
    <mergeCell ref="A625:A626"/>
    <mergeCell ref="A642:A643"/>
    <mergeCell ref="A629:A630"/>
    <mergeCell ref="A631:A632"/>
    <mergeCell ref="B625:B626"/>
    <mergeCell ref="R627:R628"/>
    <mergeCell ref="C635:P636"/>
    <mergeCell ref="R676:R677"/>
    <mergeCell ref="C593:P594"/>
    <mergeCell ref="B579:B580"/>
    <mergeCell ref="A614:A615"/>
    <mergeCell ref="Q608:Q609"/>
    <mergeCell ref="B614:B615"/>
    <mergeCell ref="A612:A613"/>
    <mergeCell ref="B612:B613"/>
    <mergeCell ref="C612:P613"/>
    <mergeCell ref="Q612:Q613"/>
    <mergeCell ref="A610:A611"/>
    <mergeCell ref="A604:A605"/>
    <mergeCell ref="A579:A580"/>
    <mergeCell ref="A583:A584"/>
    <mergeCell ref="A591:A592"/>
    <mergeCell ref="A589:A590"/>
    <mergeCell ref="A593:A594"/>
    <mergeCell ref="A597:A598"/>
    <mergeCell ref="R587:R588"/>
    <mergeCell ref="B572:B573"/>
    <mergeCell ref="C572:P573"/>
    <mergeCell ref="A585:A586"/>
    <mergeCell ref="C585:P586"/>
    <mergeCell ref="R585:R586"/>
    <mergeCell ref="B581:B582"/>
    <mergeCell ref="B585:B586"/>
    <mergeCell ref="R572:R573"/>
    <mergeCell ref="R556:R557"/>
    <mergeCell ref="A667:A668"/>
    <mergeCell ref="A512:A513"/>
    <mergeCell ref="B512:B513"/>
    <mergeCell ref="R591:R592"/>
    <mergeCell ref="R593:R594"/>
    <mergeCell ref="A602:A603"/>
    <mergeCell ref="A529:A530"/>
    <mergeCell ref="Q512:Q513"/>
    <mergeCell ref="R512:R513"/>
    <mergeCell ref="S512:AF513"/>
    <mergeCell ref="C510:P511"/>
    <mergeCell ref="S539:AF540"/>
    <mergeCell ref="Q539:Q540"/>
    <mergeCell ref="R529:R530"/>
    <mergeCell ref="S533:AF534"/>
    <mergeCell ref="S527:AF528"/>
    <mergeCell ref="C512:P513"/>
    <mergeCell ref="C539:P540"/>
    <mergeCell ref="C531:P532"/>
    <mergeCell ref="A663:A664"/>
    <mergeCell ref="B663:B664"/>
    <mergeCell ref="C663:P664"/>
    <mergeCell ref="A665:A666"/>
    <mergeCell ref="B665:B666"/>
    <mergeCell ref="R663:R664"/>
    <mergeCell ref="B676:B677"/>
    <mergeCell ref="A671:A672"/>
    <mergeCell ref="Q437:Q438"/>
    <mergeCell ref="Q451:Q452"/>
    <mergeCell ref="A439:A440"/>
    <mergeCell ref="A441:A442"/>
    <mergeCell ref="C441:P442"/>
    <mergeCell ref="A443:A444"/>
    <mergeCell ref="C443:P444"/>
    <mergeCell ref="C437:P438"/>
    <mergeCell ref="A417:A418"/>
    <mergeCell ref="R437:R438"/>
    <mergeCell ref="Q445:Q446"/>
    <mergeCell ref="R445:R446"/>
    <mergeCell ref="Q439:Q440"/>
    <mergeCell ref="R439:R440"/>
    <mergeCell ref="Q443:Q444"/>
    <mergeCell ref="R443:R444"/>
    <mergeCell ref="A423:A424"/>
    <mergeCell ref="B423:B424"/>
    <mergeCell ref="C187:P189"/>
    <mergeCell ref="A411:A412"/>
    <mergeCell ref="C411:P412"/>
    <mergeCell ref="A413:A414"/>
    <mergeCell ref="C413:P414"/>
    <mergeCell ref="A415:A416"/>
    <mergeCell ref="B415:B416"/>
    <mergeCell ref="C415:P416"/>
    <mergeCell ref="C212:E212"/>
    <mergeCell ref="C213:P213"/>
    <mergeCell ref="C154:E154"/>
    <mergeCell ref="C193:P195"/>
    <mergeCell ref="A253:A255"/>
    <mergeCell ref="C253:P255"/>
    <mergeCell ref="C155:P157"/>
    <mergeCell ref="C96:E96"/>
    <mergeCell ref="C184:P186"/>
    <mergeCell ref="C164:P166"/>
    <mergeCell ref="C167:P169"/>
    <mergeCell ref="C128:P130"/>
    <mergeCell ref="C122:P124"/>
    <mergeCell ref="C170:P173"/>
    <mergeCell ref="C174:P177"/>
    <mergeCell ref="C178:P180"/>
    <mergeCell ref="C104:P106"/>
    <mergeCell ref="C107:P109"/>
    <mergeCell ref="C116:P118"/>
    <mergeCell ref="C131:P133"/>
    <mergeCell ref="C137:P139"/>
    <mergeCell ref="C134:P136"/>
    <mergeCell ref="C50:E50"/>
    <mergeCell ref="C53:P54"/>
    <mergeCell ref="C30:P32"/>
    <mergeCell ref="C153:E153"/>
    <mergeCell ref="C61:P63"/>
    <mergeCell ref="C64:P66"/>
    <mergeCell ref="C67:P68"/>
    <mergeCell ref="C69:P70"/>
    <mergeCell ref="C71:P72"/>
    <mergeCell ref="C78:P80"/>
    <mergeCell ref="C770:K770"/>
    <mergeCell ref="C771:P775"/>
    <mergeCell ref="C752:K752"/>
    <mergeCell ref="C753:P757"/>
    <mergeCell ref="C758:K758"/>
    <mergeCell ref="C759:P763"/>
    <mergeCell ref="C765:P769"/>
    <mergeCell ref="C764:K764"/>
    <mergeCell ref="C735:P736"/>
    <mergeCell ref="C625:P626"/>
    <mergeCell ref="C602:P603"/>
    <mergeCell ref="Q623:Q624"/>
    <mergeCell ref="C642:P643"/>
    <mergeCell ref="C729:P730"/>
    <mergeCell ref="C614:P615"/>
    <mergeCell ref="Q606:Q607"/>
    <mergeCell ref="Q625:Q626"/>
    <mergeCell ref="C604:P605"/>
    <mergeCell ref="C741:P745"/>
    <mergeCell ref="C728:E728"/>
    <mergeCell ref="C59:P60"/>
    <mergeCell ref="S431:AF432"/>
    <mergeCell ref="R407:R408"/>
    <mergeCell ref="S407:AF408"/>
    <mergeCell ref="Q401:Q402"/>
    <mergeCell ref="R401:R402"/>
    <mergeCell ref="C181:P183"/>
    <mergeCell ref="C734:E734"/>
    <mergeCell ref="S435:AF436"/>
    <mergeCell ref="S437:AF438"/>
    <mergeCell ref="Q435:Q436"/>
    <mergeCell ref="R435:R436"/>
    <mergeCell ref="C298:P300"/>
    <mergeCell ref="C319:P321"/>
    <mergeCell ref="C329:E329"/>
    <mergeCell ref="C417:P418"/>
    <mergeCell ref="C330:P332"/>
    <mergeCell ref="C343:E343"/>
    <mergeCell ref="C747:P751"/>
    <mergeCell ref="C739:F739"/>
    <mergeCell ref="C746:K746"/>
    <mergeCell ref="R735:AE736"/>
    <mergeCell ref="S589:AF590"/>
    <mergeCell ref="S443:AF444"/>
    <mergeCell ref="Q447:Q448"/>
    <mergeCell ref="R447:R448"/>
    <mergeCell ref="S447:AF448"/>
    <mergeCell ref="C740:E740"/>
    <mergeCell ref="S445:AF446"/>
    <mergeCell ref="A431:A432"/>
    <mergeCell ref="C431:P432"/>
    <mergeCell ref="B409:B410"/>
    <mergeCell ref="B411:B412"/>
    <mergeCell ref="B413:B414"/>
    <mergeCell ref="B417:B418"/>
    <mergeCell ref="A409:A410"/>
    <mergeCell ref="C409:P410"/>
    <mergeCell ref="A421:A422"/>
    <mergeCell ref="A405:A406"/>
    <mergeCell ref="Q407:Q408"/>
    <mergeCell ref="A407:A408"/>
    <mergeCell ref="A397:A398"/>
    <mergeCell ref="C407:P408"/>
    <mergeCell ref="B405:B406"/>
    <mergeCell ref="C397:P398"/>
    <mergeCell ref="A399:A400"/>
    <mergeCell ref="C399:P400"/>
    <mergeCell ref="C405:P406"/>
    <mergeCell ref="A395:A396"/>
    <mergeCell ref="A401:A402"/>
    <mergeCell ref="C401:P402"/>
    <mergeCell ref="A403:A404"/>
    <mergeCell ref="C403:P404"/>
    <mergeCell ref="C242:P243"/>
    <mergeCell ref="C295:P297"/>
    <mergeCell ref="C344:P346"/>
    <mergeCell ref="C347:P349"/>
    <mergeCell ref="C358:P360"/>
    <mergeCell ref="A236:A237"/>
    <mergeCell ref="A238:A239"/>
    <mergeCell ref="A240:A241"/>
    <mergeCell ref="A242:A243"/>
    <mergeCell ref="A244:A246"/>
    <mergeCell ref="A247:A249"/>
    <mergeCell ref="A228:A229"/>
    <mergeCell ref="A230:A231"/>
    <mergeCell ref="A232:A233"/>
    <mergeCell ref="A234:A235"/>
    <mergeCell ref="C25:P26"/>
    <mergeCell ref="C27:P29"/>
    <mergeCell ref="C75:P77"/>
    <mergeCell ref="C113:P115"/>
    <mergeCell ref="C125:P127"/>
    <mergeCell ref="C55:P56"/>
    <mergeCell ref="C21:P22"/>
    <mergeCell ref="C23:P24"/>
    <mergeCell ref="C9:P10"/>
    <mergeCell ref="C11:P12"/>
    <mergeCell ref="C13:P14"/>
    <mergeCell ref="A226:A227"/>
    <mergeCell ref="C15:P16"/>
    <mergeCell ref="C17:P18"/>
    <mergeCell ref="C19:P20"/>
    <mergeCell ref="C57:P58"/>
    <mergeCell ref="C216:E216"/>
    <mergeCell ref="C217:E217"/>
    <mergeCell ref="C223:E223"/>
    <mergeCell ref="C224:P225"/>
    <mergeCell ref="C1:E1"/>
    <mergeCell ref="C3:E3"/>
    <mergeCell ref="C4:E4"/>
    <mergeCell ref="C5:P6"/>
    <mergeCell ref="C7:P8"/>
    <mergeCell ref="C49:E49"/>
    <mergeCell ref="C285:P286"/>
    <mergeCell ref="C228:P229"/>
    <mergeCell ref="C230:P231"/>
    <mergeCell ref="C232:P233"/>
    <mergeCell ref="C240:P241"/>
    <mergeCell ref="C308:E308"/>
    <mergeCell ref="C244:P246"/>
    <mergeCell ref="C247:P249"/>
    <mergeCell ref="C280:P280"/>
    <mergeCell ref="C302:P304"/>
    <mergeCell ref="C309:P311"/>
    <mergeCell ref="C312:P314"/>
    <mergeCell ref="Q285:AD286"/>
    <mergeCell ref="C234:P235"/>
    <mergeCell ref="C236:P237"/>
    <mergeCell ref="C238:P239"/>
    <mergeCell ref="C275:P277"/>
    <mergeCell ref="C278:P279"/>
    <mergeCell ref="C281:E281"/>
    <mergeCell ref="C250:P252"/>
    <mergeCell ref="R413:R414"/>
    <mergeCell ref="S413:AF414"/>
    <mergeCell ref="R441:R442"/>
    <mergeCell ref="S441:AF442"/>
    <mergeCell ref="Q433:Q434"/>
    <mergeCell ref="R433:R434"/>
    <mergeCell ref="S433:AF434"/>
    <mergeCell ref="Q441:Q442"/>
    <mergeCell ref="Q431:Q432"/>
    <mergeCell ref="R431:R432"/>
    <mergeCell ref="R415:R416"/>
    <mergeCell ref="S415:AF416"/>
    <mergeCell ref="Q417:Q418"/>
    <mergeCell ref="R417:R418"/>
    <mergeCell ref="S417:AF418"/>
    <mergeCell ref="S467:AF468"/>
    <mergeCell ref="Q449:Q450"/>
    <mergeCell ref="Q453:Q454"/>
    <mergeCell ref="R461:R462"/>
    <mergeCell ref="R453:R454"/>
    <mergeCell ref="B441:B442"/>
    <mergeCell ref="R449:R450"/>
    <mergeCell ref="R467:R468"/>
    <mergeCell ref="Q409:Q410"/>
    <mergeCell ref="R409:R410"/>
    <mergeCell ref="S409:AF410"/>
    <mergeCell ref="Q411:Q412"/>
    <mergeCell ref="R411:R412"/>
    <mergeCell ref="S411:AF412"/>
    <mergeCell ref="Q415:Q416"/>
    <mergeCell ref="R473:R474"/>
    <mergeCell ref="S473:AF474"/>
    <mergeCell ref="R469:R470"/>
    <mergeCell ref="Q467:Q468"/>
    <mergeCell ref="S451:AF452"/>
    <mergeCell ref="R451:R452"/>
    <mergeCell ref="Q469:Q470"/>
    <mergeCell ref="S469:AF470"/>
    <mergeCell ref="S461:AF462"/>
    <mergeCell ref="A445:A446"/>
    <mergeCell ref="C445:P446"/>
    <mergeCell ref="A433:A434"/>
    <mergeCell ref="C433:P434"/>
    <mergeCell ref="A435:A436"/>
    <mergeCell ref="C435:P436"/>
    <mergeCell ref="A437:A438"/>
    <mergeCell ref="B435:B436"/>
    <mergeCell ref="B437:B438"/>
    <mergeCell ref="B433:B434"/>
    <mergeCell ref="A465:A466"/>
    <mergeCell ref="C465:P466"/>
    <mergeCell ref="B445:B446"/>
    <mergeCell ref="B447:B448"/>
    <mergeCell ref="B465:B466"/>
    <mergeCell ref="A449:A450"/>
    <mergeCell ref="C449:P450"/>
    <mergeCell ref="A451:A452"/>
    <mergeCell ref="B451:B452"/>
    <mergeCell ref="C451:P452"/>
    <mergeCell ref="A467:A468"/>
    <mergeCell ref="C467:P468"/>
    <mergeCell ref="A469:A470"/>
    <mergeCell ref="C469:P470"/>
    <mergeCell ref="A471:A472"/>
    <mergeCell ref="C471:P472"/>
    <mergeCell ref="B467:B468"/>
    <mergeCell ref="B469:B470"/>
    <mergeCell ref="B471:B472"/>
    <mergeCell ref="A473:A474"/>
    <mergeCell ref="C473:P474"/>
    <mergeCell ref="A475:A476"/>
    <mergeCell ref="C475:P476"/>
    <mergeCell ref="A477:A478"/>
    <mergeCell ref="C477:P478"/>
    <mergeCell ref="B473:B474"/>
    <mergeCell ref="B475:B476"/>
    <mergeCell ref="B477:B478"/>
    <mergeCell ref="A479:A480"/>
    <mergeCell ref="C479:P480"/>
    <mergeCell ref="A496:A497"/>
    <mergeCell ref="C496:P497"/>
    <mergeCell ref="A498:A499"/>
    <mergeCell ref="C498:P499"/>
    <mergeCell ref="B479:B480"/>
    <mergeCell ref="B496:B497"/>
    <mergeCell ref="B498:B499"/>
    <mergeCell ref="A483:A484"/>
    <mergeCell ref="R479:R480"/>
    <mergeCell ref="S479:AF480"/>
    <mergeCell ref="Q481:Q482"/>
    <mergeCell ref="S401:AF402"/>
    <mergeCell ref="Q403:Q404"/>
    <mergeCell ref="R403:R404"/>
    <mergeCell ref="S403:AF404"/>
    <mergeCell ref="Q405:Q406"/>
    <mergeCell ref="R405:R406"/>
    <mergeCell ref="Q473:Q474"/>
    <mergeCell ref="S496:AF497"/>
    <mergeCell ref="R481:R482"/>
    <mergeCell ref="S405:AF406"/>
    <mergeCell ref="Q395:Q396"/>
    <mergeCell ref="R395:R396"/>
    <mergeCell ref="S395:AF396"/>
    <mergeCell ref="Q397:Q398"/>
    <mergeCell ref="R397:R398"/>
    <mergeCell ref="Q479:Q480"/>
    <mergeCell ref="S483:AF484"/>
    <mergeCell ref="S498:AF499"/>
    <mergeCell ref="Q500:Q501"/>
    <mergeCell ref="S397:AF398"/>
    <mergeCell ref="Q399:Q400"/>
    <mergeCell ref="R399:R400"/>
    <mergeCell ref="S399:AF400"/>
    <mergeCell ref="S500:AF501"/>
    <mergeCell ref="S481:AF482"/>
    <mergeCell ref="Q496:Q497"/>
    <mergeCell ref="R483:R484"/>
    <mergeCell ref="R500:R501"/>
    <mergeCell ref="Q527:Q528"/>
    <mergeCell ref="R527:R528"/>
    <mergeCell ref="B527:B528"/>
    <mergeCell ref="Q504:Q505"/>
    <mergeCell ref="Q506:Q507"/>
    <mergeCell ref="C514:P515"/>
    <mergeCell ref="C516:P517"/>
    <mergeCell ref="Q514:Q515"/>
    <mergeCell ref="R518:R519"/>
    <mergeCell ref="A514:A515"/>
    <mergeCell ref="C508:P509"/>
    <mergeCell ref="A506:A507"/>
    <mergeCell ref="A558:A559"/>
    <mergeCell ref="C558:P559"/>
    <mergeCell ref="A537:A538"/>
    <mergeCell ref="C537:P538"/>
    <mergeCell ref="A554:A555"/>
    <mergeCell ref="A556:A557"/>
    <mergeCell ref="A539:A540"/>
    <mergeCell ref="A541:A542"/>
    <mergeCell ref="C543:P544"/>
    <mergeCell ref="B556:B557"/>
    <mergeCell ref="A527:A528"/>
    <mergeCell ref="C527:P528"/>
    <mergeCell ref="Q543:Q544"/>
    <mergeCell ref="A531:A532"/>
    <mergeCell ref="A533:A534"/>
    <mergeCell ref="C541:P542"/>
    <mergeCell ref="Q541:Q542"/>
    <mergeCell ref="Q502:Q503"/>
    <mergeCell ref="C529:P530"/>
    <mergeCell ref="C489:P490"/>
    <mergeCell ref="Q508:Q509"/>
    <mergeCell ref="A535:A536"/>
    <mergeCell ref="S537:AF538"/>
    <mergeCell ref="R533:R534"/>
    <mergeCell ref="B535:B536"/>
    <mergeCell ref="Q537:Q538"/>
    <mergeCell ref="R537:R538"/>
    <mergeCell ref="Q535:Q536"/>
    <mergeCell ref="R535:R536"/>
    <mergeCell ref="B537:B538"/>
    <mergeCell ref="C533:P534"/>
    <mergeCell ref="R566:R567"/>
    <mergeCell ref="S566:AF567"/>
    <mergeCell ref="S556:AF557"/>
    <mergeCell ref="B558:B559"/>
    <mergeCell ref="B554:B555"/>
    <mergeCell ref="B543:B544"/>
    <mergeCell ref="C566:P567"/>
    <mergeCell ref="A587:A588"/>
    <mergeCell ref="R506:R507"/>
    <mergeCell ref="Q566:Q567"/>
    <mergeCell ref="C535:P536"/>
    <mergeCell ref="R562:R563"/>
    <mergeCell ref="C562:P563"/>
    <mergeCell ref="Q556:Q557"/>
    <mergeCell ref="C554:P555"/>
    <mergeCell ref="R560:R561"/>
    <mergeCell ref="A562:A563"/>
    <mergeCell ref="B562:B563"/>
    <mergeCell ref="B570:B571"/>
    <mergeCell ref="A566:A567"/>
    <mergeCell ref="B583:B584"/>
    <mergeCell ref="B566:B567"/>
    <mergeCell ref="A572:A573"/>
    <mergeCell ref="A568:A569"/>
    <mergeCell ref="B623:B624"/>
    <mergeCell ref="A574:A575"/>
    <mergeCell ref="B574:B575"/>
    <mergeCell ref="C574:P575"/>
    <mergeCell ref="A581:A582"/>
    <mergeCell ref="A623:A624"/>
    <mergeCell ref="C623:P624"/>
    <mergeCell ref="A570:A571"/>
    <mergeCell ref="A606:A607"/>
    <mergeCell ref="B541:B542"/>
    <mergeCell ref="B539:B540"/>
    <mergeCell ref="B627:B628"/>
    <mergeCell ref="B560:B561"/>
    <mergeCell ref="B604:B605"/>
    <mergeCell ref="B608:B609"/>
    <mergeCell ref="B610:B611"/>
    <mergeCell ref="B602:B603"/>
    <mergeCell ref="B597:B598"/>
    <mergeCell ref="B491:B492"/>
    <mergeCell ref="B545:B546"/>
    <mergeCell ref="B502:B503"/>
    <mergeCell ref="B516:B517"/>
    <mergeCell ref="B587:B588"/>
    <mergeCell ref="B564:B565"/>
    <mergeCell ref="B568:B569"/>
    <mergeCell ref="B529:B530"/>
    <mergeCell ref="B531:B532"/>
    <mergeCell ref="B533:B534"/>
    <mergeCell ref="B407:B408"/>
    <mergeCell ref="C395:P396"/>
    <mergeCell ref="C379:P381"/>
    <mergeCell ref="C387:P388"/>
    <mergeCell ref="C392:P394"/>
    <mergeCell ref="B606:B607"/>
    <mergeCell ref="B449:B450"/>
    <mergeCell ref="B514:B515"/>
    <mergeCell ref="B483:B484"/>
    <mergeCell ref="B591:B592"/>
    <mergeCell ref="C372:P374"/>
    <mergeCell ref="C375:P377"/>
    <mergeCell ref="C386:E386"/>
    <mergeCell ref="C556:P557"/>
    <mergeCell ref="C560:P561"/>
    <mergeCell ref="C483:P484"/>
    <mergeCell ref="C506:P507"/>
    <mergeCell ref="C439:P440"/>
    <mergeCell ref="C570:P571"/>
    <mergeCell ref="C676:P677"/>
    <mergeCell ref="C564:P565"/>
    <mergeCell ref="C646:P647"/>
    <mergeCell ref="C545:P546"/>
    <mergeCell ref="C650:P651"/>
    <mergeCell ref="C587:P588"/>
    <mergeCell ref="C644:P645"/>
    <mergeCell ref="C606:P607"/>
    <mergeCell ref="C627:P628"/>
    <mergeCell ref="C305:P307"/>
    <mergeCell ref="C337:P339"/>
    <mergeCell ref="C336:E336"/>
    <mergeCell ref="C315:E315"/>
    <mergeCell ref="B395:B396"/>
    <mergeCell ref="C389:E389"/>
    <mergeCell ref="C390:P391"/>
    <mergeCell ref="C333:P335"/>
    <mergeCell ref="C340:P342"/>
    <mergeCell ref="C361:P363"/>
    <mergeCell ref="B506:B507"/>
    <mergeCell ref="B504:B505"/>
    <mergeCell ref="B500:B501"/>
    <mergeCell ref="C357:E357"/>
    <mergeCell ref="C288:E288"/>
    <mergeCell ref="C289:P290"/>
    <mergeCell ref="C291:P292"/>
    <mergeCell ref="C294:E294"/>
    <mergeCell ref="C293:P293"/>
    <mergeCell ref="C301:E301"/>
    <mergeCell ref="A500:A501"/>
    <mergeCell ref="C500:P501"/>
    <mergeCell ref="A502:A503"/>
    <mergeCell ref="C502:P503"/>
    <mergeCell ref="A504:A505"/>
    <mergeCell ref="C504:P505"/>
    <mergeCell ref="R471:R472"/>
    <mergeCell ref="S471:AF472"/>
    <mergeCell ref="B485:B486"/>
    <mergeCell ref="Q475:Q476"/>
    <mergeCell ref="Q477:Q478"/>
    <mergeCell ref="R477:R478"/>
    <mergeCell ref="Q485:Q486"/>
    <mergeCell ref="R485:R486"/>
    <mergeCell ref="S475:AF476"/>
    <mergeCell ref="Q483:Q484"/>
    <mergeCell ref="A481:A482"/>
    <mergeCell ref="B481:B482"/>
    <mergeCell ref="C481:P482"/>
    <mergeCell ref="A510:A511"/>
    <mergeCell ref="B510:B511"/>
    <mergeCell ref="A487:A488"/>
    <mergeCell ref="B487:B488"/>
    <mergeCell ref="C487:P488"/>
    <mergeCell ref="A508:A509"/>
    <mergeCell ref="C485:P486"/>
    <mergeCell ref="C610:P611"/>
    <mergeCell ref="Q610:Q611"/>
    <mergeCell ref="R610:R611"/>
    <mergeCell ref="B589:B590"/>
    <mergeCell ref="C589:P590"/>
    <mergeCell ref="Q589:Q590"/>
    <mergeCell ref="R589:R590"/>
    <mergeCell ref="R608:R609"/>
    <mergeCell ref="C608:P609"/>
    <mergeCell ref="B593:B594"/>
    <mergeCell ref="R633:R634"/>
    <mergeCell ref="B631:B632"/>
    <mergeCell ref="B642:B643"/>
    <mergeCell ref="Q642:Q643"/>
    <mergeCell ref="R642:R643"/>
    <mergeCell ref="R644:R645"/>
    <mergeCell ref="C633:P634"/>
    <mergeCell ref="Q637:Q638"/>
    <mergeCell ref="C631:P632"/>
    <mergeCell ref="C637:P638"/>
    <mergeCell ref="A661:A662"/>
    <mergeCell ref="B661:B662"/>
    <mergeCell ref="C661:P662"/>
    <mergeCell ref="Q661:Q662"/>
    <mergeCell ref="A646:A647"/>
    <mergeCell ref="Q633:Q634"/>
    <mergeCell ref="A644:A645"/>
    <mergeCell ref="A633:A634"/>
    <mergeCell ref="A652:A653"/>
    <mergeCell ref="B650:B651"/>
    <mergeCell ref="B403:B404"/>
    <mergeCell ref="C350:E350"/>
    <mergeCell ref="C351:P353"/>
    <mergeCell ref="B397:B398"/>
    <mergeCell ref="B399:B400"/>
    <mergeCell ref="B401:B402"/>
    <mergeCell ref="C378:E378"/>
    <mergeCell ref="C354:P356"/>
    <mergeCell ref="C364:E364"/>
    <mergeCell ref="C371:E371"/>
    <mergeCell ref="C447:P448"/>
    <mergeCell ref="C382:P384"/>
    <mergeCell ref="S419:AF420"/>
    <mergeCell ref="B421:B422"/>
    <mergeCell ref="C421:P422"/>
    <mergeCell ref="Q465:Q466"/>
    <mergeCell ref="Q419:Q420"/>
    <mergeCell ref="C419:P420"/>
    <mergeCell ref="S455:AF456"/>
    <mergeCell ref="B453:B454"/>
    <mergeCell ref="B431:B432"/>
    <mergeCell ref="B439:B440"/>
    <mergeCell ref="C33:P35"/>
    <mergeCell ref="C36:P38"/>
    <mergeCell ref="C81:P83"/>
    <mergeCell ref="C196:P198"/>
    <mergeCell ref="C84:P86"/>
    <mergeCell ref="C222:P222"/>
    <mergeCell ref="C218:P220"/>
    <mergeCell ref="C221:P221"/>
    <mergeCell ref="C39:P41"/>
    <mergeCell ref="C87:P89"/>
    <mergeCell ref="S421:AF422"/>
    <mergeCell ref="A419:A420"/>
    <mergeCell ref="R419:R420"/>
    <mergeCell ref="A543:A544"/>
    <mergeCell ref="S453:AF454"/>
    <mergeCell ref="A455:A456"/>
    <mergeCell ref="B455:B456"/>
    <mergeCell ref="C455:P456"/>
    <mergeCell ref="B419:B420"/>
    <mergeCell ref="S477:AF478"/>
    <mergeCell ref="S459:AF460"/>
    <mergeCell ref="A461:A462"/>
    <mergeCell ref="B461:B462"/>
    <mergeCell ref="R465:R466"/>
    <mergeCell ref="S465:AF466"/>
    <mergeCell ref="C461:P462"/>
    <mergeCell ref="Q461:Q462"/>
    <mergeCell ref="R475:R476"/>
    <mergeCell ref="Q471:Q472"/>
    <mergeCell ref="S487:AF488"/>
    <mergeCell ref="S529:AF530"/>
    <mergeCell ref="Q531:Q532"/>
    <mergeCell ref="R531:R532"/>
    <mergeCell ref="S491:AF492"/>
    <mergeCell ref="S485:AF486"/>
    <mergeCell ref="S502:AF503"/>
    <mergeCell ref="S504:AF505"/>
    <mergeCell ref="S506:AF507"/>
    <mergeCell ref="Q498:Q499"/>
    <mergeCell ref="Q533:Q534"/>
    <mergeCell ref="S564:AF565"/>
    <mergeCell ref="Q545:Q546"/>
    <mergeCell ref="R545:R546"/>
    <mergeCell ref="R543:R544"/>
    <mergeCell ref="S543:AF544"/>
    <mergeCell ref="R558:R559"/>
    <mergeCell ref="R539:R540"/>
    <mergeCell ref="Q554:Q555"/>
    <mergeCell ref="A564:A565"/>
    <mergeCell ref="A560:A561"/>
    <mergeCell ref="S545:AF546"/>
    <mergeCell ref="S558:AF559"/>
    <mergeCell ref="Q560:Q561"/>
    <mergeCell ref="Q585:Q586"/>
    <mergeCell ref="A545:A546"/>
    <mergeCell ref="Q581:Q582"/>
    <mergeCell ref="Q568:Q569"/>
    <mergeCell ref="R568:R569"/>
    <mergeCell ref="S583:AF584"/>
    <mergeCell ref="R583:R584"/>
    <mergeCell ref="Q591:Q592"/>
    <mergeCell ref="Q593:Q594"/>
    <mergeCell ref="C579:P580"/>
    <mergeCell ref="R581:R582"/>
    <mergeCell ref="C581:P582"/>
    <mergeCell ref="Q587:Q588"/>
    <mergeCell ref="Q579:Q580"/>
    <mergeCell ref="R579:R580"/>
    <mergeCell ref="Q570:Q571"/>
    <mergeCell ref="Q574:Q575"/>
    <mergeCell ref="S612:AF613"/>
    <mergeCell ref="S606:AF607"/>
    <mergeCell ref="S610:AF611"/>
    <mergeCell ref="R612:R613"/>
    <mergeCell ref="S591:AF592"/>
    <mergeCell ref="S593:AF594"/>
    <mergeCell ref="S581:AF582"/>
    <mergeCell ref="Q583:Q584"/>
    <mergeCell ref="R623:R624"/>
    <mergeCell ref="S623:AF624"/>
    <mergeCell ref="S608:AF609"/>
    <mergeCell ref="R614:R615"/>
    <mergeCell ref="S614:AF615"/>
    <mergeCell ref="B633:B634"/>
    <mergeCell ref="B629:B630"/>
    <mergeCell ref="C629:P630"/>
    <mergeCell ref="Q629:Q630"/>
    <mergeCell ref="R629:R630"/>
    <mergeCell ref="Q631:Q632"/>
    <mergeCell ref="R631:R632"/>
    <mergeCell ref="Q650:Q651"/>
    <mergeCell ref="B644:B645"/>
    <mergeCell ref="A648:A649"/>
    <mergeCell ref="B648:B649"/>
    <mergeCell ref="C648:P649"/>
    <mergeCell ref="Q646:Q647"/>
    <mergeCell ref="Q648:Q649"/>
    <mergeCell ref="R646:R647"/>
    <mergeCell ref="Q644:Q645"/>
    <mergeCell ref="B646:B647"/>
    <mergeCell ref="A650:A651"/>
    <mergeCell ref="R690:R691"/>
    <mergeCell ref="S690:AF691"/>
    <mergeCell ref="Q690:Q691"/>
    <mergeCell ref="B667:B668"/>
    <mergeCell ref="C667:P668"/>
    <mergeCell ref="Q667:Q668"/>
    <mergeCell ref="R667:R668"/>
    <mergeCell ref="S667:AF668"/>
    <mergeCell ref="B678:B679"/>
    <mergeCell ref="Q680:Q681"/>
    <mergeCell ref="R680:R681"/>
    <mergeCell ref="S680:AF681"/>
    <mergeCell ref="C665:P666"/>
    <mergeCell ref="Q665:Q666"/>
    <mergeCell ref="R665:R666"/>
    <mergeCell ref="S665:AF666"/>
    <mergeCell ref="C678:P679"/>
    <mergeCell ref="Q678:Q679"/>
    <mergeCell ref="R678:R679"/>
    <mergeCell ref="S673:AF674"/>
    <mergeCell ref="R702:R703"/>
    <mergeCell ref="S702:AF703"/>
    <mergeCell ref="A692:A693"/>
    <mergeCell ref="B692:B693"/>
    <mergeCell ref="C692:P693"/>
    <mergeCell ref="Q692:Q693"/>
    <mergeCell ref="R692:R693"/>
    <mergeCell ref="S692:AF693"/>
    <mergeCell ref="S694:AF695"/>
    <mergeCell ref="R694:R695"/>
    <mergeCell ref="A702:A703"/>
    <mergeCell ref="B702:B703"/>
    <mergeCell ref="C702:P703"/>
    <mergeCell ref="Q702:Q703"/>
    <mergeCell ref="R696:R697"/>
    <mergeCell ref="S696:AF697"/>
    <mergeCell ref="A698:A699"/>
    <mergeCell ref="A690:A691"/>
    <mergeCell ref="B690:B691"/>
    <mergeCell ref="B696:B697"/>
    <mergeCell ref="C696:P697"/>
    <mergeCell ref="Q696:Q697"/>
    <mergeCell ref="Q694:Q695"/>
    <mergeCell ref="A682:A683"/>
    <mergeCell ref="A491:A492"/>
    <mergeCell ref="R732:AE733"/>
    <mergeCell ref="R729:AE730"/>
    <mergeCell ref="C274:F274"/>
    <mergeCell ref="C282:P284"/>
    <mergeCell ref="C287:P287"/>
    <mergeCell ref="S646:AF647"/>
    <mergeCell ref="R650:R651"/>
    <mergeCell ref="S650:AF651"/>
    <mergeCell ref="C42:P44"/>
    <mergeCell ref="C45:P47"/>
    <mergeCell ref="C90:P92"/>
    <mergeCell ref="C146:P148"/>
    <mergeCell ref="C140:P142"/>
    <mergeCell ref="C51:P52"/>
    <mergeCell ref="C110:P112"/>
    <mergeCell ref="C119:P121"/>
    <mergeCell ref="C98:P100"/>
    <mergeCell ref="C73:P74"/>
    <mergeCell ref="C731:E731"/>
    <mergeCell ref="A678:A679"/>
    <mergeCell ref="B682:B683"/>
    <mergeCell ref="A680:A681"/>
    <mergeCell ref="B680:B681"/>
    <mergeCell ref="C680:P681"/>
    <mergeCell ref="A684:A685"/>
    <mergeCell ref="B684:B685"/>
    <mergeCell ref="C684:P685"/>
    <mergeCell ref="A696:A697"/>
    <mergeCell ref="C732:P733"/>
    <mergeCell ref="C323:P325"/>
    <mergeCell ref="C326:P328"/>
    <mergeCell ref="C226:P227"/>
    <mergeCell ref="C690:P691"/>
    <mergeCell ref="C322:E322"/>
    <mergeCell ref="C591:P592"/>
    <mergeCell ref="C568:P569"/>
    <mergeCell ref="C259:P261"/>
    <mergeCell ref="C316:P318"/>
    <mergeCell ref="C93:P95"/>
    <mergeCell ref="C207:P209"/>
    <mergeCell ref="C149:P151"/>
    <mergeCell ref="C199:P201"/>
    <mergeCell ref="C158:P160"/>
    <mergeCell ref="C161:P163"/>
    <mergeCell ref="C143:P145"/>
    <mergeCell ref="C202:P203"/>
    <mergeCell ref="C101:P103"/>
    <mergeCell ref="C97:E97"/>
    <mergeCell ref="S425:AF426"/>
    <mergeCell ref="A425:A426"/>
    <mergeCell ref="B425:B426"/>
    <mergeCell ref="C425:P426"/>
    <mergeCell ref="Q425:Q426"/>
    <mergeCell ref="R425:R426"/>
    <mergeCell ref="Q413:Q414"/>
    <mergeCell ref="A459:A460"/>
    <mergeCell ref="B459:B460"/>
    <mergeCell ref="C459:P460"/>
    <mergeCell ref="Q459:Q460"/>
    <mergeCell ref="R459:R460"/>
    <mergeCell ref="Q455:Q456"/>
    <mergeCell ref="R455:R456"/>
    <mergeCell ref="Q421:Q422"/>
    <mergeCell ref="R421:R422"/>
    <mergeCell ref="A427:A428"/>
    <mergeCell ref="B427:B428"/>
    <mergeCell ref="C427:P428"/>
    <mergeCell ref="Q427:Q428"/>
    <mergeCell ref="R427:R428"/>
    <mergeCell ref="S427:AF428"/>
    <mergeCell ref="C453:P454"/>
    <mergeCell ref="A447:A448"/>
    <mergeCell ref="B443:B444"/>
    <mergeCell ref="C491:P492"/>
    <mergeCell ref="Q491:Q492"/>
    <mergeCell ref="R491:R492"/>
    <mergeCell ref="Q487:Q488"/>
    <mergeCell ref="R487:R488"/>
    <mergeCell ref="A485:A486"/>
    <mergeCell ref="A453:A454"/>
    <mergeCell ref="A493:A494"/>
    <mergeCell ref="B493:B494"/>
    <mergeCell ref="C493:P494"/>
    <mergeCell ref="Q493:Q494"/>
    <mergeCell ref="R493:R494"/>
    <mergeCell ref="S493:AF494"/>
    <mergeCell ref="A520:A521"/>
    <mergeCell ref="B520:B521"/>
    <mergeCell ref="C520:P521"/>
    <mergeCell ref="Q520:Q521"/>
    <mergeCell ref="R520:R521"/>
    <mergeCell ref="S520:AF521"/>
    <mergeCell ref="A522:A523"/>
    <mergeCell ref="B522:B523"/>
    <mergeCell ref="C522:P523"/>
    <mergeCell ref="Q522:Q523"/>
    <mergeCell ref="R522:R523"/>
    <mergeCell ref="S522:AF523"/>
    <mergeCell ref="A549:A550"/>
    <mergeCell ref="B549:B550"/>
    <mergeCell ref="C549:P550"/>
    <mergeCell ref="Q549:Q550"/>
    <mergeCell ref="R549:R550"/>
    <mergeCell ref="S549:AF550"/>
    <mergeCell ref="A551:A552"/>
    <mergeCell ref="B551:B552"/>
    <mergeCell ref="C551:P552"/>
    <mergeCell ref="Q551:Q552"/>
    <mergeCell ref="R551:R552"/>
    <mergeCell ref="S551:AF552"/>
    <mergeCell ref="A576:A577"/>
    <mergeCell ref="B576:B577"/>
    <mergeCell ref="C576:P577"/>
    <mergeCell ref="Q576:Q577"/>
    <mergeCell ref="R576:R577"/>
    <mergeCell ref="S576:AF577"/>
    <mergeCell ref="C597:P598"/>
    <mergeCell ref="Q597:Q598"/>
    <mergeCell ref="R597:R598"/>
    <mergeCell ref="S597:AF598"/>
    <mergeCell ref="A599:A600"/>
    <mergeCell ref="B599:B600"/>
    <mergeCell ref="C599:P600"/>
    <mergeCell ref="Q599:Q600"/>
    <mergeCell ref="R599:R600"/>
    <mergeCell ref="S599:AF600"/>
    <mergeCell ref="A618:A619"/>
    <mergeCell ref="B618:B619"/>
    <mergeCell ref="C618:P619"/>
    <mergeCell ref="Q618:Q619"/>
    <mergeCell ref="R618:R619"/>
    <mergeCell ref="S618:AF619"/>
    <mergeCell ref="A620:A621"/>
    <mergeCell ref="B620:B621"/>
    <mergeCell ref="C620:P621"/>
    <mergeCell ref="Q620:Q621"/>
    <mergeCell ref="R620:R621"/>
    <mergeCell ref="S620:AF621"/>
    <mergeCell ref="S637:AF638"/>
    <mergeCell ref="A639:A640"/>
    <mergeCell ref="B639:B640"/>
    <mergeCell ref="C639:P640"/>
    <mergeCell ref="Q639:Q640"/>
    <mergeCell ref="R639:R640"/>
    <mergeCell ref="S639:AF640"/>
    <mergeCell ref="B637:B638"/>
    <mergeCell ref="R637:R638"/>
    <mergeCell ref="A637:A638"/>
    <mergeCell ref="A654:A655"/>
    <mergeCell ref="B654:B655"/>
    <mergeCell ref="C654:P655"/>
    <mergeCell ref="Q654:Q655"/>
    <mergeCell ref="R654:R655"/>
    <mergeCell ref="S654:AF655"/>
    <mergeCell ref="A656:A657"/>
    <mergeCell ref="B656:B657"/>
    <mergeCell ref="C656:P657"/>
    <mergeCell ref="Q656:Q657"/>
    <mergeCell ref="R656:R657"/>
    <mergeCell ref="S656:AF657"/>
    <mergeCell ref="B671:B672"/>
    <mergeCell ref="C671:P672"/>
    <mergeCell ref="Q671:Q672"/>
    <mergeCell ref="R671:R672"/>
    <mergeCell ref="S671:AF672"/>
    <mergeCell ref="A673:A674"/>
    <mergeCell ref="B673:B674"/>
    <mergeCell ref="C673:P674"/>
    <mergeCell ref="Q673:Q674"/>
    <mergeCell ref="R673:R674"/>
    <mergeCell ref="Q684:Q685"/>
    <mergeCell ref="R684:R685"/>
    <mergeCell ref="S684:AF685"/>
    <mergeCell ref="A686:A687"/>
    <mergeCell ref="B686:B687"/>
    <mergeCell ref="C686:P687"/>
    <mergeCell ref="Q686:Q687"/>
    <mergeCell ref="R686:R687"/>
    <mergeCell ref="S686:AF687"/>
    <mergeCell ref="B698:B699"/>
    <mergeCell ref="C698:P699"/>
    <mergeCell ref="Q698:Q699"/>
    <mergeCell ref="R698:R699"/>
    <mergeCell ref="S698:AF699"/>
    <mergeCell ref="B706:B707"/>
    <mergeCell ref="C706:P707"/>
    <mergeCell ref="Q706:Q707"/>
    <mergeCell ref="R706:R707"/>
    <mergeCell ref="S706:AF707"/>
    <mergeCell ref="R714:R715"/>
    <mergeCell ref="S714:AF715"/>
    <mergeCell ref="A708:A709"/>
    <mergeCell ref="B708:B709"/>
    <mergeCell ref="C708:P709"/>
    <mergeCell ref="Q708:Q709"/>
    <mergeCell ref="R708:R709"/>
    <mergeCell ref="S708:AF709"/>
    <mergeCell ref="Q712:Q713"/>
    <mergeCell ref="A716:A717"/>
    <mergeCell ref="B716:B717"/>
    <mergeCell ref="C716:P717"/>
    <mergeCell ref="Q716:Q717"/>
    <mergeCell ref="R716:R717"/>
    <mergeCell ref="A714:A715"/>
    <mergeCell ref="B714:B715"/>
    <mergeCell ref="C714:P715"/>
    <mergeCell ref="Q714:Q715"/>
    <mergeCell ref="S716:AF717"/>
    <mergeCell ref="A719:A720"/>
    <mergeCell ref="B719:B720"/>
    <mergeCell ref="C719:P720"/>
    <mergeCell ref="Q719:Q720"/>
    <mergeCell ref="R719:R720"/>
    <mergeCell ref="S719:AF720"/>
    <mergeCell ref="A721:A722"/>
    <mergeCell ref="B721:B722"/>
    <mergeCell ref="C721:P722"/>
    <mergeCell ref="Q721:Q722"/>
    <mergeCell ref="R721:R722"/>
    <mergeCell ref="S721:AF722"/>
    <mergeCell ref="A265:A267"/>
    <mergeCell ref="A268:A270"/>
    <mergeCell ref="C268:P270"/>
    <mergeCell ref="C190:P192"/>
    <mergeCell ref="A256:A258"/>
    <mergeCell ref="A259:A261"/>
    <mergeCell ref="C256:P258"/>
    <mergeCell ref="C204:P206"/>
    <mergeCell ref="C265:P267"/>
    <mergeCell ref="A250:A252"/>
    <mergeCell ref="A723:A724"/>
    <mergeCell ref="B723:B724"/>
    <mergeCell ref="C723:P724"/>
    <mergeCell ref="Q723:Q724"/>
    <mergeCell ref="R723:R724"/>
    <mergeCell ref="S723:AF724"/>
  </mergeCells>
  <printOptions/>
  <pageMargins left="0.511811024" right="0.511811024" top="0.787401575" bottom="0.787401575" header="0.31496062" footer="0.3149606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Márcio</dc:creator>
  <cp:keywords/>
  <dc:description/>
  <cp:lastModifiedBy>Usuario</cp:lastModifiedBy>
  <cp:lastPrinted>2015-04-24T14:12:25Z</cp:lastPrinted>
  <dcterms:created xsi:type="dcterms:W3CDTF">2012-02-03T18:00:31Z</dcterms:created>
  <dcterms:modified xsi:type="dcterms:W3CDTF">2021-09-20T13:21:35Z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