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Sintese" sheetId="1" state="visible" r:id="rId2"/>
    <sheet name="Info_Docente" sheetId="2" state="visible" r:id="rId3"/>
    <sheet name="Produtos" sheetId="3" state="visible" r:id="rId4"/>
    <sheet name="Discentes_Pos-grad" sheetId="4" state="visible" r:id="rId5"/>
    <sheet name="Discentes_Grad" sheetId="5" state="visible" r:id="rId6"/>
    <sheet name="Colaboradores" sheetId="6" state="visible" r:id="rId7"/>
    <sheet name="Titulados" sheetId="7" state="visible" r:id="rId8"/>
    <sheet name="Projetos" sheetId="8" state="visible" r:id="rId9"/>
    <sheet name="Infraestrutura" sheetId="9" state="visible" r:id="rId10"/>
    <sheet name="Ativ_Relevantes" sheetId="10" state="visible" r:id="rId11"/>
    <sheet name="PPG_info" sheetId="11" state="visible" r:id="rId12"/>
    <sheet name="CAPES_INFO" sheetId="12" state="visible" r:id="rId13"/>
  </sheets>
  <definedNames>
    <definedName function="false" hidden="false" localSheetId="2" name="_xlnm.Print_Titles" vbProcedure="false">Produtos!$4:$6</definedName>
    <definedName function="false" hidden="false" name="Artigo" vbProcedure="false">CAPES_INFO!$A$5:$A$11</definedName>
    <definedName function="false" hidden="false" name="Artigos" vbProcedure="false">CAPES_INFO!$A$5:$A$11</definedName>
    <definedName function="false" hidden="false" name="CapLivro" vbProcedure="false">CAPES_INFO!$C$5:$C$8</definedName>
    <definedName function="false" hidden="false" name="CapLivros" vbProcedure="false">CAPES_INFO!$C$5:$C$8</definedName>
    <definedName function="false" hidden="false" name="ColaboradoresAutores" vbProcedure="false">Produtos!$M$6:$N$12</definedName>
    <definedName function="false" hidden="false" name="DiscentesGraduacao" vbProcedure="false">Produtos!$L$6:$L$12</definedName>
    <definedName function="false" hidden="false" name="INDEX_Qualis" vbProcedure="false">"INDEX(Qualis;;MATCH(B6;Tipo_Produtos;0))"</definedName>
    <definedName function="false" hidden="false" name="ListaProjetos" vbProcedure="false">#REF!</definedName>
    <definedName function="false" hidden="false" name="Livro" vbProcedure="false">CAPES_INFO!$B$5:$B$8</definedName>
    <definedName function="false" hidden="false" name="Livros" vbProcedure="false">CAPES_INFO!$B$5:$B$8</definedName>
    <definedName function="false" hidden="false" name="numero_titulados" vbProcedure="false">MATCH(#REF!,Titulados,0)</definedName>
    <definedName function="false" hidden="false" name="pesosqualis" vbProcedure="false">CAPES_INFO!$H$5:$K$11</definedName>
    <definedName function="false" hidden="false" name="Projetos" vbProcedure="false">Projetos!$A$3:$A$104</definedName>
    <definedName function="false" hidden="false" name="ProjetosDocente" vbProcedure="false">Projetos!$A$4:$A$105</definedName>
    <definedName function="false" hidden="false" name="Qualis" vbProcedure="false">CAPES_INFO!$A$5:$D$11</definedName>
    <definedName function="false" hidden="false" name="Tecnica" vbProcedure="false">CAPES_INFO!$D$5:$D$8</definedName>
    <definedName function="false" hidden="false" name="Tipos_Produtos" vbProcedure="false">CAPES_INFO!$A$4:$D$4</definedName>
    <definedName function="false" hidden="false" name="Tipo_Produtos" vbProcedure="false">Produtos!$V$4</definedName>
    <definedName function="false" hidden="false" name="Titulados" vbProcedure="false">Titulados!$A$3:$A$1000</definedName>
    <definedName function="false" hidden="false" name="todoscoautores" vbProcedure="false">Produtos!$K$6:$N$12</definedName>
    <definedName function="false" hidden="false" localSheetId="2" name="DiscentesCoautores" vbProcedure="false">Produtos!$K$6:$K$12</definedName>
    <definedName function="false" hidden="false" localSheetId="2" name="SelQualis" vbProcedure="false">"INDEX(Qualis,,MATCH(B6,Tipo_Produtos,0))"</definedName>
    <definedName function="false" hidden="false" localSheetId="2" name="_xlnm.Print_Titles" vbProcedure="false">Produtos!$4:$6</definedName>
    <definedName function="false" hidden="false" localSheetId="2" name="_xlnm.Print_Titles_0" vbProcedure="false">Produtos!$4:$6</definedName>
    <definedName function="false" hidden="false" localSheetId="2" name="_xlnm.Print_Titles_0_0" vbProcedure="false">Produtos!$4:$6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<sst xmlns="http://schemas.openxmlformats.org/spreadsheetml/2006/main" count="2705" uniqueCount="345">
  <si>
    <t xml:space="preserve">SÍNTESE DA PRODUÇÃO QUALIFICADA DO DOCENTE:</t>
  </si>
  <si>
    <t xml:space="preserve">Natureza / Peso da produção</t>
  </si>
  <si>
    <r>
      <rPr>
        <b val="true"/>
        <sz val="11"/>
        <rFont val="Arial"/>
        <family val="2"/>
        <charset val="1"/>
      </rPr>
      <t xml:space="preserve">Produção Anual
</t>
    </r>
    <r>
      <rPr>
        <sz val="10"/>
        <color rgb="FFCE181E"/>
        <rFont val="Times New Roman"/>
        <family val="0"/>
        <charset val="1"/>
      </rPr>
      <t xml:space="preserve">(preenchimento automático a partir da planilha “Produtos”)</t>
    </r>
  </si>
  <si>
    <t xml:space="preserve">Média dos Índices</t>
  </si>
  <si>
    <t xml:space="preserve">Período
(até hoje):</t>
  </si>
  <si>
    <t xml:space="preserve">Período
(quadriênio):</t>
  </si>
  <si>
    <t xml:space="preserve">Tipo</t>
  </si>
  <si>
    <t xml:space="preserve">Natureza/Peso</t>
  </si>
  <si>
    <t xml:space="preserve">A1</t>
  </si>
  <si>
    <t xml:space="preserve">A2</t>
  </si>
  <si>
    <t xml:space="preserve">B1</t>
  </si>
  <si>
    <t xml:space="preserve">B2</t>
  </si>
  <si>
    <t xml:space="preserve">B3</t>
  </si>
  <si>
    <t xml:space="preserve">B4</t>
  </si>
  <si>
    <t xml:space="preserve">B5</t>
  </si>
  <si>
    <t xml:space="preserve">meses</t>
  </si>
  <si>
    <t xml:space="preserve">Artigos</t>
  </si>
  <si>
    <t xml:space="preserve">Sem participação de discente</t>
  </si>
  <si>
    <t xml:space="preserve">IndArt</t>
  </si>
  <si>
    <t xml:space="preserve">Discente do PPG
Autor/coautor</t>
  </si>
  <si>
    <t xml:space="preserve">IndArtEstSup</t>
  </si>
  <si>
    <t xml:space="preserve">IndArt (docente)</t>
  </si>
  <si>
    <r>
      <rPr>
        <b val="true"/>
        <sz val="9"/>
        <color rgb="FF333333"/>
        <rFont val="Arial Narrow"/>
        <family val="2"/>
        <charset val="1"/>
      </rPr>
      <t xml:space="preserve">IndArt (docente) corrigido
</t>
    </r>
    <r>
      <rPr>
        <sz val="9"/>
        <color rgb="FFB60F02"/>
        <rFont val="Times New Roman"/>
        <family val="0"/>
        <charset val="1"/>
      </rPr>
      <t xml:space="preserve">Quando % (B4+B5)  &gt;20% do  total </t>
    </r>
  </si>
  <si>
    <t xml:space="preserve">IndArt (discente)</t>
  </si>
  <si>
    <t xml:space="preserve">IQTF</t>
  </si>
  <si>
    <t xml:space="preserve">L4</t>
  </si>
  <si>
    <t xml:space="preserve">L3</t>
  </si>
  <si>
    <t xml:space="preserve">L2</t>
  </si>
  <si>
    <t xml:space="preserve">L1</t>
  </si>
  <si>
    <t xml:space="preserve">Livros</t>
  </si>
  <si>
    <t xml:space="preserve">IndLiv</t>
  </si>
  <si>
    <t xml:space="preserve">Discente do PPG
 Autor/coautor</t>
  </si>
  <si>
    <t xml:space="preserve">IndLivEstSup</t>
  </si>
  <si>
    <t xml:space="preserve">IndLiv (docente)</t>
  </si>
  <si>
    <t xml:space="preserve">IndLiv (discente)</t>
  </si>
  <si>
    <t xml:space="preserve">C4</t>
  </si>
  <si>
    <t xml:space="preserve">C3</t>
  </si>
  <si>
    <t xml:space="preserve">C2</t>
  </si>
  <si>
    <t xml:space="preserve">C1</t>
  </si>
  <si>
    <t xml:space="preserve">CapLivros</t>
  </si>
  <si>
    <t xml:space="preserve">IndCap</t>
  </si>
  <si>
    <t xml:space="preserve">IndCapEstSup</t>
  </si>
  <si>
    <t xml:space="preserve">IndCap (docente)</t>
  </si>
  <si>
    <t xml:space="preserve">IndCap (discente)</t>
  </si>
  <si>
    <t xml:space="preserve">Natureza/Peso*</t>
  </si>
  <si>
    <t xml:space="preserve">T4</t>
  </si>
  <si>
    <t xml:space="preserve">T3</t>
  </si>
  <si>
    <t xml:space="preserve">T2</t>
  </si>
  <si>
    <t xml:space="preserve">T1</t>
  </si>
  <si>
    <t xml:space="preserve">Prod-Técnica</t>
  </si>
  <si>
    <t xml:space="preserve">Sem Participação de discente</t>
  </si>
  <si>
    <t xml:space="preserve">IndTec</t>
  </si>
  <si>
    <t xml:space="preserve">IndTecEstSup</t>
  </si>
  <si>
    <t xml:space="preserve">IndTec (docente)</t>
  </si>
  <si>
    <r>
      <rPr>
        <b val="true"/>
        <sz val="9"/>
        <color rgb="FF333333"/>
        <rFont val="Arial Narrow"/>
        <family val="2"/>
        <charset val="1"/>
      </rPr>
      <t xml:space="preserve">IndTec (docente) corrigido
</t>
    </r>
    <r>
      <rPr>
        <sz val="9"/>
        <color rgb="FFB60F02"/>
        <rFont val="Times New Roman"/>
        <family val="0"/>
        <charset val="1"/>
      </rPr>
      <t xml:space="preserve">Quando % T1 &gt;20% do  total </t>
    </r>
  </si>
  <si>
    <t xml:space="preserve">IndTec (discente)</t>
  </si>
  <si>
    <t xml:space="preserve">Total de Produtos do Docente</t>
  </si>
  <si>
    <t xml:space="preserve">Total de Produtos com Discentes</t>
  </si>
  <si>
    <t xml:space="preserve">INDPROD 
DO DOCENTE ANUAL</t>
  </si>
  <si>
    <t xml:space="preserve">MÉDIA DO INDPROD DO DOCENTE</t>
  </si>
  <si>
    <t xml:space="preserve">Até hoje</t>
  </si>
  <si>
    <t xml:space="preserve">Quadriênio</t>
  </si>
  <si>
    <t xml:space="preserve">Data de Hoje:</t>
  </si>
  <si>
    <t xml:space="preserve">Início Quadriênio:</t>
  </si>
  <si>
    <r>
      <rPr>
        <b val="true"/>
        <sz val="10"/>
        <rFont val="Arial"/>
        <family val="2"/>
        <charset val="1"/>
      </rPr>
      <t xml:space="preserve">*INDPROD DE COAUTORIA DOCENTES DO PPG
</t>
    </r>
    <r>
      <rPr>
        <b val="true"/>
        <sz val="10"/>
        <color rgb="FFCE181E"/>
        <rFont val="Arial"/>
        <family val="2"/>
        <charset val="1"/>
      </rPr>
      <t xml:space="preserve"> </t>
    </r>
  </si>
  <si>
    <t xml:space="preserve">MÉDIA DO INDPROD DE COAUTORIA DOCENTE  DO PPG</t>
  </si>
  <si>
    <t xml:space="preserve">* Considera-se neste indice a soma do INDPROD de trabalhos com coautoria de docentes do PPG pelo numero de docentes coautores, evitando desta forma somar a pontuação de um produto mais de uma vez</t>
  </si>
  <si>
    <t xml:space="preserve">IndArt=</t>
  </si>
  <si>
    <t xml:space="preserve">Indicador médio de artigos</t>
  </si>
  <si>
    <t xml:space="preserve">IQTF=</t>
  </si>
  <si>
    <t xml:space="preserve">Indicador de Qualidade dos Trabalhos Finais (INDPROD de artigos com discentes coautores)</t>
  </si>
  <si>
    <t xml:space="preserve">IndLiv=</t>
  </si>
  <si>
    <t xml:space="preserve">Indicador médio de livros</t>
  </si>
  <si>
    <t xml:space="preserve">IndCap=</t>
  </si>
  <si>
    <t xml:space="preserve">Indicador médio de capítulos de livros</t>
  </si>
  <si>
    <t xml:space="preserve">IndTec=</t>
  </si>
  <si>
    <t xml:space="preserve">Indicador de médio de produção técnica</t>
  </si>
  <si>
    <t xml:space="preserve">IndArtEstSup=</t>
  </si>
  <si>
    <t xml:space="preserve">Indicador médio de artigos em estratos superiores (A1, A2 e B1)</t>
  </si>
  <si>
    <t xml:space="preserve">InLivEstSup=</t>
  </si>
  <si>
    <t xml:space="preserve">Indicador médio de livros em estratos superiores (L4 e L3)</t>
  </si>
  <si>
    <t xml:space="preserve">IndCapEstSup=</t>
  </si>
  <si>
    <t xml:space="preserve">Indicador médio de capítulos de livros em estratos superiores (C4 e C3)</t>
  </si>
  <si>
    <t xml:space="preserve">IndTecEstSup=</t>
  </si>
  <si>
    <t xml:space="preserve">Indicador de médio de produção técnica em estratos superios (T4 e T3)</t>
  </si>
  <si>
    <t xml:space="preserve">IndArt (docente) corrigido</t>
  </si>
  <si>
    <t xml:space="preserve">Indicador de médio de artigos excluindo os de estratos B4 e B5</t>
  </si>
  <si>
    <t xml:space="preserve">IndTec (docente) corrigido</t>
  </si>
  <si>
    <t xml:space="preserve">Indicador de médio de produtos tecnicos excluindo os de estratos T1</t>
  </si>
  <si>
    <r>
      <rPr>
        <b val="true"/>
        <sz val="13"/>
        <color rgb="FF000000"/>
        <rFont val="Arial"/>
        <family val="2"/>
        <charset val="1"/>
      </rPr>
      <t xml:space="preserve"> INFORMAÇÕES GERAIS DO DOCENTE
</t>
    </r>
    <r>
      <rPr>
        <b val="true"/>
        <sz val="13"/>
        <color rgb="FFC00000"/>
        <rFont val="Arial"/>
        <family val="2"/>
        <charset val="1"/>
      </rPr>
      <t xml:space="preserve">(Preencher todos os campos)</t>
    </r>
  </si>
  <si>
    <t xml:space="preserve">Nome completo do docente</t>
  </si>
  <si>
    <t xml:space="preserve">CPF ou 
passaporte do colaborador</t>
  </si>
  <si>
    <t xml:space="preserve">Ano Titulação Doutorado</t>
  </si>
  <si>
    <r>
      <rPr>
        <sz val="11"/>
        <rFont val="Arial narrow"/>
        <family val="2"/>
        <charset val="1"/>
      </rPr>
      <t xml:space="preserve">Laboratório/Unidade/IES
</t>
    </r>
    <r>
      <rPr>
        <sz val="10"/>
        <color rgb="FFFF4000"/>
        <rFont val="Arial narrow"/>
        <family val="2"/>
        <charset val="1"/>
      </rPr>
      <t xml:space="preserve">(do vínculo atual)</t>
    </r>
  </si>
  <si>
    <r>
      <rPr>
        <sz val="11"/>
        <rFont val="Arial narrow"/>
        <family val="2"/>
        <charset val="1"/>
      </rPr>
      <t xml:space="preserve">Cidade/País
</t>
    </r>
    <r>
      <rPr>
        <sz val="10"/>
        <color rgb="FFFF4000"/>
        <rFont val="Arial narrow"/>
        <family val="2"/>
        <charset val="1"/>
      </rPr>
      <t xml:space="preserve">(do vínculo atual)</t>
    </r>
  </si>
  <si>
    <t xml:space="preserve">Início do docente na IES
(dia/mês/ano)</t>
  </si>
  <si>
    <t xml:space="preserve">Vínculo com a Instituição</t>
  </si>
  <si>
    <t xml:space="preserve">Vínculo com o PPG</t>
  </si>
  <si>
    <t xml:space="preserve">Bolsista Produtividade CNPq</t>
  </si>
  <si>
    <t xml:space="preserve">     </t>
  </si>
  <si>
    <t xml:space="preserve">E-mail</t>
  </si>
  <si>
    <t xml:space="preserve">Instituição da titulação do doutorado</t>
  </si>
  <si>
    <t xml:space="preserve">Área do título de doutorado</t>
  </si>
  <si>
    <r>
      <rPr>
        <b val="true"/>
        <sz val="10"/>
        <color rgb="FF000000"/>
        <rFont val="Arial Narrow"/>
        <family val="2"/>
        <charset val="1"/>
      </rPr>
      <t xml:space="preserve">Instituição da titulação de Mestrado
</t>
    </r>
    <r>
      <rPr>
        <b val="true"/>
        <sz val="10"/>
        <color rgb="FFCE181E"/>
        <rFont val="Arial Narrow"/>
        <family val="2"/>
        <charset val="1"/>
      </rPr>
      <t xml:space="preserve">(se houver)</t>
    </r>
  </si>
  <si>
    <t xml:space="preserve">Instituição da titulação de graduação</t>
  </si>
  <si>
    <t xml:space="preserve">Curso de Graduação</t>
  </si>
  <si>
    <t xml:space="preserve">Atuação Acadêmica em Programas de pós-graduação</t>
  </si>
  <si>
    <t xml:space="preserve">Informar os Programas de Pós-graduação (PPG) com vinculo</t>
  </si>
  <si>
    <t xml:space="preserve">Início (dia/mês/ano)</t>
  </si>
  <si>
    <t xml:space="preserve">Fim
 (dia/mês/ano)</t>
  </si>
  <si>
    <t xml:space="preserve">% de seu tempo dedicado ao PPG</t>
  </si>
  <si>
    <t xml:space="preserve">Situação no Programa é:</t>
  </si>
  <si>
    <t xml:space="preserve">Cargos, funções e atividades exercidas no quadriênio</t>
  </si>
  <si>
    <r>
      <rPr>
        <b val="true"/>
        <sz val="10"/>
        <rFont val="Arial Narrow"/>
        <family val="2"/>
        <charset val="1"/>
      </rPr>
      <t xml:space="preserve">Disciplinas ministradas na </t>
    </r>
    <r>
      <rPr>
        <b val="true"/>
        <sz val="10"/>
        <color rgb="FFB60F02"/>
        <rFont val="Arial Narrow"/>
        <family val="2"/>
        <charset val="1"/>
      </rPr>
      <t xml:space="preserve">graduação</t>
    </r>
  </si>
  <si>
    <t xml:space="preserve">Instituição ou órgão</t>
  </si>
  <si>
    <t xml:space="preserve">Atividade</t>
  </si>
  <si>
    <t xml:space="preserve">Nome da disciplina</t>
  </si>
  <si>
    <r>
      <rPr>
        <b val="true"/>
        <sz val="10"/>
        <rFont val="Arial Narrow"/>
        <family val="2"/>
        <charset val="1"/>
      </rPr>
      <t xml:space="preserve">Período
</t>
    </r>
    <r>
      <rPr>
        <b val="true"/>
        <sz val="10"/>
        <color rgb="FFB60F02"/>
        <rFont val="Arial Narrow"/>
        <family val="2"/>
        <charset val="1"/>
      </rPr>
      <t xml:space="preserve">(ano/semeste)</t>
    </r>
  </si>
  <si>
    <t xml:space="preserve">Curso</t>
  </si>
  <si>
    <t xml:space="preserve">Carga horária ministrada</t>
  </si>
  <si>
    <r>
      <rPr>
        <b val="true"/>
        <sz val="10"/>
        <rFont val="Arial Narrow"/>
        <family val="2"/>
        <charset val="1"/>
      </rPr>
      <t xml:space="preserve">Número de alunos da turma 
</t>
    </r>
    <r>
      <rPr>
        <b val="true"/>
        <sz val="10"/>
        <color rgb="FFB60F02"/>
        <rFont val="Arial Narrow"/>
        <family val="2"/>
        <charset val="1"/>
      </rPr>
      <t xml:space="preserve">(estimativa)</t>
    </r>
  </si>
  <si>
    <t xml:space="preserve">Lista de Produtos Quantificados pela CAPES</t>
  </si>
  <si>
    <t xml:space="preserve">Campos automáticos</t>
  </si>
  <si>
    <t xml:space="preserve">Docente:</t>
  </si>
  <si>
    <t xml:space="preserve">Autor principal discente do PPG</t>
  </si>
  <si>
    <r>
      <rPr>
        <b val="true"/>
        <sz val="10.5"/>
        <rFont val="Arial Narrow"/>
        <family val="2"/>
        <charset val="1"/>
      </rPr>
      <t xml:space="preserve">Selecione o número de docentes permanentes do PPG  coautores
</t>
    </r>
    <r>
      <rPr>
        <b val="true"/>
        <sz val="10.5"/>
        <color rgb="FFCE181E"/>
        <rFont val="Arial Narrow"/>
        <family val="2"/>
        <charset val="1"/>
      </rPr>
      <t xml:space="preserve">Se houver</t>
    </r>
  </si>
  <si>
    <t xml:space="preserve">Linhas de Pesquisas do PPG com  aderência ao produto</t>
  </si>
  <si>
    <t xml:space="preserve">Nome do projeto vinculado ao produto(lista definida na planilha de projetos)</t>
  </si>
  <si>
    <t xml:space="preserve">Pontuação do Produto para o INDPROD do docente</t>
  </si>
  <si>
    <t xml:space="preserve">Pontuação do Produto para o INDPROD do PPG</t>
  </si>
  <si>
    <t xml:space="preserve">Selecione as opções listadas</t>
  </si>
  <si>
    <t xml:space="preserve">Campos com preenchimento automático</t>
  </si>
  <si>
    <t xml:space="preserve">Veículo de Divulgação</t>
  </si>
  <si>
    <t xml:space="preserve">Título do Trabalho</t>
  </si>
  <si>
    <t xml:space="preserve">Os dados de coautores devem ser lançados em planilha específica para que possam ser selecionados aqui</t>
  </si>
  <si>
    <t xml:space="preserve">Num. Produto</t>
  </si>
  <si>
    <t xml:space="preserve">Ano</t>
  </si>
  <si>
    <r>
      <rPr>
        <b val="true"/>
        <sz val="11"/>
        <rFont val="Arial narrow"/>
        <family val="2"/>
        <charset val="1"/>
      </rPr>
      <t xml:space="preserve">Qualis CAPES - 
</t>
    </r>
    <r>
      <rPr>
        <b val="true"/>
        <sz val="9"/>
        <color rgb="FFB60F02"/>
        <rFont val="Arial narrow"/>
        <family val="2"/>
        <charset val="1"/>
      </rPr>
      <t xml:space="preserve">Área do PPG</t>
    </r>
  </si>
  <si>
    <t xml:space="preserve">Docente do PPG 
Coautor</t>
  </si>
  <si>
    <t xml:space="preserve">Tipo de Discente no Produto </t>
  </si>
  <si>
    <r>
      <rPr>
        <b val="true"/>
        <sz val="11"/>
        <rFont val="Arial narrow"/>
        <family val="2"/>
        <charset val="1"/>
      </rPr>
      <t xml:space="preserve">Discentes do PPG autores ou coautores 
</t>
    </r>
    <r>
      <rPr>
        <b val="true"/>
        <sz val="11"/>
        <color rgb="FFA80000"/>
        <rFont val="Arial narrow"/>
        <family val="2"/>
        <charset val="1"/>
      </rPr>
      <t xml:space="preserve">(max. 7)
</t>
    </r>
    <r>
      <rPr>
        <sz val="11"/>
        <color rgb="FF0000FF"/>
        <rFont val="Arial narrow"/>
        <family val="2"/>
        <charset val="1"/>
      </rPr>
      <t xml:space="preserve">Se houver</t>
    </r>
  </si>
  <si>
    <r>
      <rPr>
        <b val="true"/>
        <sz val="11"/>
        <rFont val="Arial narrow"/>
        <family val="2"/>
        <charset val="1"/>
      </rPr>
      <t xml:space="preserve">Discentes de graduação coautores
 </t>
    </r>
    <r>
      <rPr>
        <sz val="11"/>
        <color rgb="FF000000"/>
        <rFont val="Arial Narrow"/>
        <family val="2"/>
        <charset val="1"/>
      </rPr>
      <t xml:space="preserve">(orientandos)
</t>
    </r>
    <r>
      <rPr>
        <b val="true"/>
        <sz val="11"/>
        <color rgb="FFA80000"/>
        <rFont val="Arial narrow"/>
        <family val="2"/>
        <charset val="1"/>
      </rPr>
      <t xml:space="preserve">(max. 7)
</t>
    </r>
    <r>
      <rPr>
        <sz val="11"/>
        <color rgb="FF0000FF"/>
        <rFont val="Arial narrow"/>
        <family val="2"/>
        <charset val="1"/>
      </rPr>
      <t xml:space="preserve">Se houver</t>
    </r>
  </si>
  <si>
    <r>
      <rPr>
        <b val="true"/>
        <sz val="12"/>
        <rFont val="ARIAL NARROW"/>
        <family val="2"/>
        <charset val="1"/>
      </rPr>
      <t xml:space="preserve">Pesquisadores colaboradores coautores
</t>
    </r>
    <r>
      <rPr>
        <sz val="10"/>
        <rFont val="Arial Narrow"/>
        <family val="2"/>
        <charset val="1"/>
      </rPr>
      <t xml:space="preserve">Somente os mais importantes
</t>
    </r>
    <r>
      <rPr>
        <b val="true"/>
        <sz val="10"/>
        <color rgb="FFA80000"/>
        <rFont val="Arial narrow"/>
        <family val="2"/>
        <charset val="1"/>
      </rPr>
      <t xml:space="preserve">(max. 14)
</t>
    </r>
    <r>
      <rPr>
        <sz val="10"/>
        <color rgb="FF0000FF"/>
        <rFont val="Arial narrow"/>
        <family val="2"/>
        <charset val="1"/>
      </rPr>
      <t xml:space="preserve">Se houver</t>
    </r>
  </si>
  <si>
    <r>
      <rPr>
        <b val="true"/>
        <sz val="14"/>
        <color rgb="FF000000"/>
        <rFont val="Arial Narrow"/>
        <family val="2"/>
        <charset val="1"/>
      </rPr>
      <t xml:space="preserve">INFORMAÇÕES DOS DISCENTES DE PÓS-GRADUAÇÃO
</t>
    </r>
    <r>
      <rPr>
        <b val="true"/>
        <sz val="14"/>
        <color rgb="FF800000"/>
        <rFont val="Arial Narrow"/>
        <family val="2"/>
        <charset val="1"/>
      </rPr>
      <t xml:space="preserve">(Orientandos; coorientandos; titulados; discentes do PPG co-autores)</t>
    </r>
  </si>
  <si>
    <r>
      <rPr>
        <b val="true"/>
        <sz val="12"/>
        <color rgb="FF000000"/>
        <rFont val="Arial Narrow"/>
        <family val="2"/>
        <charset val="1"/>
      </rPr>
      <t xml:space="preserve">Nomes completo dos orientandos e titulados discentes do PPG
</t>
    </r>
    <r>
      <rPr>
        <b val="true"/>
        <sz val="12"/>
        <color rgb="FF800000"/>
        <rFont val="Arial narrow"/>
        <family val="2"/>
        <charset val="1"/>
      </rPr>
      <t xml:space="preserve">(obrigatório)</t>
    </r>
  </si>
  <si>
    <r>
      <rPr>
        <b val="true"/>
        <sz val="14"/>
        <color rgb="FF000000"/>
        <rFont val="Arial Narrow"/>
        <family val="2"/>
        <charset val="1"/>
      </rPr>
      <t xml:space="preserve">Vínculo do discente com o docente no final de cada ano do quadriênio
</t>
    </r>
    <r>
      <rPr>
        <b val="true"/>
        <sz val="12"/>
        <color rgb="FFCE181E"/>
        <rFont val="Arial Narrow"/>
        <family val="2"/>
        <charset val="1"/>
      </rPr>
      <t xml:space="preserve">(obrigatório)</t>
    </r>
  </si>
  <si>
    <r>
      <rPr>
        <b val="true"/>
        <sz val="12"/>
        <rFont val="ARIAL NARROW"/>
        <family val="2"/>
        <charset val="1"/>
      </rPr>
      <t xml:space="preserve">Início do discente no PPG
(dia/mês/ano)
</t>
    </r>
    <r>
      <rPr>
        <sz val="9"/>
        <color rgb="FF800000"/>
        <rFont val="Arial narrow"/>
        <family val="2"/>
        <charset val="1"/>
      </rPr>
      <t xml:space="preserve">(obrigatório)</t>
    </r>
  </si>
  <si>
    <t xml:space="preserve">CPF do discente</t>
  </si>
  <si>
    <t xml:space="preserve">Data de Nascimento</t>
  </si>
  <si>
    <r>
      <rPr>
        <b val="true"/>
        <sz val="12"/>
        <rFont val="ARIAL NARROW"/>
        <family val="2"/>
        <charset val="1"/>
      </rPr>
      <t xml:space="preserve">Raça/Cor
</t>
    </r>
    <r>
      <rPr>
        <sz val="8"/>
        <color rgb="FF800000"/>
        <rFont val="Arial narrow"/>
        <family val="2"/>
        <charset val="1"/>
      </rPr>
      <t xml:space="preserve">(obrigatório)</t>
    </r>
  </si>
  <si>
    <r>
      <rPr>
        <b val="true"/>
        <sz val="12"/>
        <rFont val="ARIAL NARROW"/>
        <family val="2"/>
        <charset val="1"/>
      </rPr>
      <t xml:space="preserve">Portador de deficiência?
</t>
    </r>
    <r>
      <rPr>
        <b val="true"/>
        <sz val="9"/>
        <color rgb="FF800000"/>
        <rFont val="Arial Narrow"/>
        <family val="2"/>
        <charset val="1"/>
      </rPr>
      <t xml:space="preserve">(obrigatório)</t>
    </r>
  </si>
  <si>
    <r>
      <rPr>
        <b val="true"/>
        <sz val="12"/>
        <rFont val="ARIAL NARROW"/>
        <family val="2"/>
        <charset val="1"/>
      </rPr>
      <t xml:space="preserve">Sexo
</t>
    </r>
    <r>
      <rPr>
        <b val="true"/>
        <sz val="7"/>
        <color rgb="FF800000"/>
        <rFont val="Arial narrow"/>
        <family val="2"/>
        <charset val="1"/>
      </rPr>
      <t xml:space="preserve">(obrigatório)</t>
    </r>
  </si>
  <si>
    <r>
      <rPr>
        <b val="true"/>
        <sz val="12"/>
        <rFont val="ARIAL NARROW"/>
        <family val="2"/>
        <charset val="1"/>
      </rPr>
      <t xml:space="preserve">Nacionalidade
</t>
    </r>
    <r>
      <rPr>
        <sz val="7"/>
        <color rgb="FF800000"/>
        <rFont val="Arial narrow"/>
        <family val="2"/>
        <charset val="1"/>
      </rPr>
      <t xml:space="preserve">(obrigatório)</t>
    </r>
  </si>
  <si>
    <r>
      <rPr>
        <b val="true"/>
        <sz val="12"/>
        <rFont val="ARIAL NARROW"/>
        <family val="2"/>
        <charset val="1"/>
      </rPr>
      <t xml:space="preserve">E-mail
</t>
    </r>
    <r>
      <rPr>
        <sz val="10"/>
        <color rgb="FF800000"/>
        <rFont val="Arial narrow"/>
        <family val="2"/>
        <charset val="1"/>
      </rPr>
      <t xml:space="preserve">(obrigatório)</t>
    </r>
  </si>
  <si>
    <r>
      <rPr>
        <b val="true"/>
        <sz val="12"/>
        <rFont val="ARIAL NARROW"/>
        <family val="2"/>
        <charset val="1"/>
      </rPr>
      <t xml:space="preserve">Se bolsista
</t>
    </r>
    <r>
      <rPr>
        <b val="true"/>
        <sz val="7"/>
        <color rgb="FF800000"/>
        <rFont val="Arial narrow"/>
        <family val="2"/>
        <charset val="1"/>
      </rPr>
      <t xml:space="preserve">(obrigatório)</t>
    </r>
  </si>
  <si>
    <r>
      <rPr>
        <b val="true"/>
        <sz val="12"/>
        <rFont val="ARIAL NARROW"/>
        <family val="2"/>
        <charset val="1"/>
      </rPr>
      <t xml:space="preserve">Nome do projeto vinculado ao discente
</t>
    </r>
    <r>
      <rPr>
        <b val="true"/>
        <sz val="12"/>
        <color rgb="FF800000"/>
        <rFont val="Arial narrow"/>
        <family val="2"/>
        <charset val="1"/>
      </rPr>
      <t xml:space="preserve">(lista definida na planilha de projetos)
</t>
    </r>
    <r>
      <rPr>
        <b val="true"/>
        <sz val="7"/>
        <color rgb="FF800000"/>
        <rFont val="Arial narrow"/>
        <family val="2"/>
        <charset val="1"/>
      </rPr>
      <t xml:space="preserve">(obrigatório)</t>
    </r>
  </si>
  <si>
    <r>
      <rPr>
        <b val="true"/>
        <sz val="14"/>
        <color rgb="FF000000"/>
        <rFont val="Arial"/>
        <family val="2"/>
        <charset val="1"/>
      </rPr>
      <t xml:space="preserve">INFORMAÇÕES DOS ALUNOS DE GRADUAÇÃO
</t>
    </r>
    <r>
      <rPr>
        <b val="true"/>
        <sz val="13"/>
        <color rgb="FF0000FF"/>
        <rFont val="Arial"/>
        <family val="2"/>
        <charset val="1"/>
      </rPr>
      <t xml:space="preserve">Orientandos e Orientados
</t>
    </r>
    <r>
      <rPr>
        <b val="true"/>
        <sz val="11"/>
        <color rgb="FF800000"/>
        <rFont val="Arial"/>
        <family val="2"/>
        <charset val="1"/>
      </rPr>
      <t xml:space="preserve">(Todos os campos são obrigatórios)</t>
    </r>
  </si>
  <si>
    <t xml:space="preserve">Nomes dos alunos de graduação</t>
  </si>
  <si>
    <r>
      <rPr>
        <b val="true"/>
        <sz val="12"/>
        <color rgb="FF000000"/>
        <rFont val="Arial Narrow"/>
        <family val="2"/>
        <charset val="1"/>
      </rPr>
      <t xml:space="preserve">Vínculo do graduando com o docente no final de cada ano do quadriênio
</t>
    </r>
    <r>
      <rPr>
        <b val="true"/>
        <sz val="11"/>
        <color rgb="FFCE181E"/>
        <rFont val="Arial Narrow"/>
        <family val="2"/>
        <charset val="1"/>
      </rPr>
      <t xml:space="preserve">(obrigatório)</t>
    </r>
  </si>
  <si>
    <t xml:space="preserve">Início do curso de graduação</t>
  </si>
  <si>
    <t xml:space="preserve">Se Bolsista
</t>
  </si>
  <si>
    <t xml:space="preserve">CPF </t>
  </si>
  <si>
    <t xml:space="preserve">Data de Nascimento
</t>
  </si>
  <si>
    <t xml:space="preserve">Raça/Cor</t>
  </si>
  <si>
    <t xml:space="preserve">Portador de deficiência?</t>
  </si>
  <si>
    <t xml:space="preserve">Sexo</t>
  </si>
  <si>
    <t xml:space="preserve">Nacionalidade</t>
  </si>
  <si>
    <r>
      <rPr>
        <b val="true"/>
        <sz val="11"/>
        <rFont val="Arial narrow"/>
        <family val="2"/>
        <charset val="1"/>
      </rPr>
      <t xml:space="preserve">Nome do projeto vinculado ao discente
</t>
    </r>
    <r>
      <rPr>
        <b val="true"/>
        <sz val="10"/>
        <color rgb="FF800000"/>
        <rFont val="Arial narrow"/>
        <family val="2"/>
        <charset val="1"/>
      </rPr>
      <t xml:space="preserve">(lista definida na planilha de projetos)</t>
    </r>
  </si>
  <si>
    <t xml:space="preserve">(dia/mes/ano)</t>
  </si>
  <si>
    <r>
      <rPr>
        <b val="true"/>
        <sz val="13"/>
        <color rgb="FF000000"/>
        <rFont val="Arial"/>
        <family val="2"/>
        <charset val="1"/>
      </rPr>
      <t xml:space="preserve">PESQUISADORES COLABORADORES
</t>
    </r>
    <r>
      <rPr>
        <b val="true"/>
        <sz val="11"/>
        <color rgb="FF0000FF"/>
        <rFont val="Arial"/>
        <family val="2"/>
        <charset val="1"/>
      </rPr>
      <t xml:space="preserve">Colaboração efetivadas em produtos, projetos, parcerias etc.
</t>
    </r>
    <r>
      <rPr>
        <b val="true"/>
        <sz val="9"/>
        <color rgb="FF800000"/>
        <rFont val="Arial"/>
        <family val="2"/>
        <charset val="1"/>
      </rPr>
      <t xml:space="preserve">(Preencher todos os campos para correto cadastro na plataforma sucupira)</t>
    </r>
  </si>
  <si>
    <r>
      <rPr>
        <sz val="18"/>
        <rFont val="Arial narrow"/>
        <family val="2"/>
        <charset val="1"/>
      </rPr>
      <t xml:space="preserve">Selecionar os projetos aos quais o colaborador está vinculado ou relacionado
</t>
    </r>
    <r>
      <rPr>
        <sz val="18"/>
        <color rgb="FF0000FF"/>
        <rFont val="Arial narrow"/>
        <family val="2"/>
        <charset val="1"/>
      </rPr>
      <t xml:space="preserve">(lista definida na planilha de projetos)
</t>
    </r>
    <r>
      <rPr>
        <sz val="18"/>
        <color rgb="FFB60F02"/>
        <rFont val="Arial narrow"/>
        <family val="2"/>
        <charset val="1"/>
      </rPr>
      <t xml:space="preserve">Máx – 5</t>
    </r>
  </si>
  <si>
    <t xml:space="preserve">Nomes completo dos Colaboradores</t>
  </si>
  <si>
    <t xml:space="preserve">Nível
</t>
  </si>
  <si>
    <t xml:space="preserve">Área de Pesquisa</t>
  </si>
  <si>
    <t xml:space="preserve">Docente do mesmo PPG?</t>
  </si>
  <si>
    <r>
      <rPr>
        <b val="true"/>
        <sz val="14"/>
        <color rgb="FF000000"/>
        <rFont val="Arial Narrow"/>
        <family val="2"/>
        <charset val="1"/>
      </rPr>
      <t xml:space="preserve">Vínculo do colaborador com o docente
</t>
    </r>
    <r>
      <rPr>
        <b val="true"/>
        <sz val="12"/>
        <color rgb="FFCE181E"/>
        <rFont val="Arial Narrow"/>
        <family val="2"/>
        <charset val="1"/>
      </rPr>
      <t xml:space="preserve">(obrigatório)</t>
    </r>
  </si>
  <si>
    <t xml:space="preserve">Instituição de vínculo do colaborador</t>
  </si>
  <si>
    <t xml:space="preserve">Laboratório/Unidade</t>
  </si>
  <si>
    <t xml:space="preserve">Cidade/País</t>
  </si>
  <si>
    <t xml:space="preserve">Área de conhecimento</t>
  </si>
  <si>
    <r>
      <rPr>
        <b val="true"/>
        <sz val="11"/>
        <rFont val="Arial narrow"/>
        <family val="2"/>
        <charset val="1"/>
      </rPr>
      <t xml:space="preserve">Início da
Colaboração
</t>
    </r>
    <r>
      <rPr>
        <b val="true"/>
        <sz val="10"/>
        <color rgb="FF800000"/>
        <rFont val="Arial narrow"/>
        <family val="2"/>
        <charset val="1"/>
      </rPr>
      <t xml:space="preserve">(dia/mês/ano)</t>
    </r>
  </si>
  <si>
    <r>
      <rPr>
        <b val="true"/>
        <sz val="11"/>
        <rFont val="Arial narrow"/>
        <family val="2"/>
        <charset val="1"/>
      </rPr>
      <t xml:space="preserve">Fim da colaboração
</t>
    </r>
    <r>
      <rPr>
        <b val="true"/>
        <sz val="9"/>
        <color rgb="FFB60F02"/>
        <rFont val="Arial narrow"/>
        <family val="2"/>
        <charset val="1"/>
      </rPr>
      <t xml:space="preserve">(se finalizado)</t>
    </r>
  </si>
  <si>
    <t xml:space="preserve">   </t>
  </si>
  <si>
    <r>
      <rPr>
        <b val="true"/>
        <sz val="14"/>
        <rFont val="Arial Narrow"/>
        <family val="2"/>
        <charset val="1"/>
      </rPr>
      <t xml:space="preserve">INFORMAÇÕES DOS DISCENTES TITULADOS NO PPG E ORIENTADOS PELO DOCENTE
</t>
    </r>
    <r>
      <rPr>
        <b val="true"/>
        <sz val="14"/>
        <color rgb="FFB60F02"/>
        <rFont val="Arial Narrow"/>
        <family val="2"/>
        <charset val="1"/>
      </rPr>
      <t xml:space="preserve">(Todos egressos do PPG orientados pelo docente)</t>
    </r>
  </si>
  <si>
    <r>
      <rPr>
        <b val="true"/>
        <sz val="13"/>
        <rFont val="Arial Narrow"/>
        <family val="2"/>
        <charset val="1"/>
      </rPr>
      <t xml:space="preserve">Discentes titulados orientados  pelo docente no PPG
</t>
    </r>
    <r>
      <rPr>
        <b val="true"/>
        <sz val="10"/>
        <color rgb="FF0000FF"/>
        <rFont val="Arial Narrow"/>
        <family val="2"/>
        <charset val="1"/>
      </rPr>
      <t xml:space="preserve">Listados na planilha Discentes_Pos-grad
</t>
    </r>
    <r>
      <rPr>
        <b val="true"/>
        <sz val="9"/>
        <color rgb="FF800000"/>
        <rFont val="Arial Narrow"/>
        <family val="2"/>
        <charset val="1"/>
      </rPr>
      <t xml:space="preserve">(obrigatório)</t>
    </r>
  </si>
  <si>
    <r>
      <rPr>
        <b val="true"/>
        <sz val="12"/>
        <rFont val="ARIAL NARROW"/>
        <family val="2"/>
        <charset val="1"/>
      </rPr>
      <t xml:space="preserve">Curso do Titulado
</t>
    </r>
    <r>
      <rPr>
        <b val="true"/>
        <sz val="7"/>
        <color rgb="FF800000"/>
        <rFont val="Arial narrow"/>
        <family val="2"/>
        <charset val="1"/>
      </rPr>
      <t xml:space="preserve">(obrigatório)</t>
    </r>
  </si>
  <si>
    <r>
      <rPr>
        <b val="true"/>
        <sz val="12"/>
        <rFont val="ARIAL NARROW"/>
        <family val="2"/>
        <charset val="1"/>
      </rPr>
      <t xml:space="preserve">Data da defesa
(titulação)
</t>
    </r>
    <r>
      <rPr>
        <b val="true"/>
        <sz val="10.5"/>
        <color rgb="FF800000"/>
        <rFont val="Arial narrow"/>
        <family val="2"/>
        <charset val="1"/>
      </rPr>
      <t xml:space="preserve">Dia/mês/ano</t>
    </r>
  </si>
  <si>
    <r>
      <rPr>
        <b val="true"/>
        <sz val="12"/>
        <rFont val="ARIAL NARROW"/>
        <family val="2"/>
        <charset val="1"/>
      </rPr>
      <t xml:space="preserve">Situação atual do discente titulado
</t>
    </r>
    <r>
      <rPr>
        <b val="true"/>
        <sz val="7"/>
        <color rgb="FF800000"/>
        <rFont val="Arial narrow"/>
        <family val="2"/>
        <charset val="1"/>
      </rPr>
      <t xml:space="preserve">(obrigatório)</t>
    </r>
  </si>
  <si>
    <t xml:space="preserve">Projetos do Docente no quadriênio</t>
  </si>
  <si>
    <t xml:space="preserve">Nome do Projeto
</t>
  </si>
  <si>
    <r>
      <rPr>
        <b val="true"/>
        <sz val="12"/>
        <rFont val="ARIAL NARROW"/>
        <family val="2"/>
        <charset val="1"/>
      </rPr>
      <t xml:space="preserve">Descrição ou resumo do projeto
</t>
    </r>
    <r>
      <rPr>
        <b val="true"/>
        <sz val="10"/>
        <color rgb="FF800000"/>
        <rFont val="Arial narrow"/>
        <family val="2"/>
        <charset val="1"/>
      </rPr>
      <t xml:space="preserve">(não precisa formatar este campo)</t>
    </r>
  </si>
  <si>
    <t xml:space="preserve">Data 
De início</t>
  </si>
  <si>
    <r>
      <rPr>
        <b val="true"/>
        <sz val="10"/>
        <rFont val="Arial Narrow"/>
        <family val="2"/>
        <charset val="1"/>
      </rPr>
      <t xml:space="preserve">Data de término 
</t>
    </r>
    <r>
      <rPr>
        <b val="true"/>
        <sz val="8"/>
        <color rgb="FF800000"/>
        <rFont val="Arial Narrow"/>
        <family val="2"/>
        <charset val="1"/>
      </rPr>
      <t xml:space="preserve">(se concluído)</t>
    </r>
  </si>
  <si>
    <t xml:space="preserve">Linha de Pesquisa do projeto</t>
  </si>
  <si>
    <r>
      <rPr>
        <b val="true"/>
        <sz val="10"/>
        <rFont val="Arial Narrow"/>
        <family val="2"/>
        <charset val="1"/>
      </rPr>
      <t xml:space="preserve">Financiador do projeto
</t>
    </r>
    <r>
      <rPr>
        <b val="true"/>
        <sz val="8"/>
        <color rgb="FF800000"/>
        <rFont val="Arial Narrow"/>
        <family val="2"/>
        <charset val="1"/>
      </rPr>
      <t xml:space="preserve"> (se houver)</t>
    </r>
  </si>
  <si>
    <r>
      <rPr>
        <b val="true"/>
        <sz val="10"/>
        <rFont val="Arial Narrow"/>
        <family val="2"/>
        <charset val="1"/>
      </rPr>
      <t xml:space="preserve">Valor (R$) do projeto
</t>
    </r>
    <r>
      <rPr>
        <b val="true"/>
        <sz val="8"/>
        <color rgb="FF800000"/>
        <rFont val="Arial Narrow"/>
        <family val="2"/>
        <charset val="1"/>
      </rPr>
      <t xml:space="preserve"> (se houver)</t>
    </r>
  </si>
  <si>
    <t xml:space="preserve">MEMBROS COLABORADORES</t>
  </si>
  <si>
    <t xml:space="preserve">MEMBROS DISCENTES DO PPG</t>
  </si>
  <si>
    <t xml:space="preserve">MEMBROS DISCENTES DE GRADUAÇÃO</t>
  </si>
  <si>
    <t xml:space="preserve"> INFRAESTRUTURA DE LABORATÓRIO DO DOCENTE
(Atual e prevista por recursos captados de agências de fomento)</t>
  </si>
  <si>
    <r>
      <rPr>
        <b val="true"/>
        <sz val="16"/>
        <color rgb="FF000000"/>
        <rFont val="Arial Narrow"/>
        <family val="2"/>
        <charset val="1"/>
      </rPr>
      <t xml:space="preserve">Nome(s) do(s) Principal (is) Laboratório(s) onde são desenvolvidas as atividades de pesquisa dos seus orientados no PPG
</t>
    </r>
    <r>
      <rPr>
        <b val="true"/>
        <sz val="16"/>
        <color rgb="FF1C99E0"/>
        <rFont val="Arial Narrow"/>
        <family val="2"/>
        <charset val="1"/>
      </rPr>
      <t xml:space="preserve">(máx 20)</t>
    </r>
  </si>
  <si>
    <r>
      <rPr>
        <b val="true"/>
        <sz val="10"/>
        <rFont val="Arial"/>
        <family val="2"/>
        <charset val="1"/>
      </rPr>
      <t xml:space="preserve">RECURSOS/EQUIPAMENTOS PREVISTOS A PARTIR DE PROJETOS JÁ APROVADOS POR AGÊNCIAS DE FOMENTO, MAS NÃO AINDA ADQUIRIDOS
</t>
    </r>
    <r>
      <rPr>
        <b val="true"/>
        <sz val="10"/>
        <color rgb="FF800000"/>
        <rFont val="Arial"/>
        <family val="2"/>
        <charset val="1"/>
      </rPr>
      <t xml:space="preserve">(importante as informações deste item para quantificar a potencialidade de captação de recursos dos docentes do curso)</t>
    </r>
  </si>
  <si>
    <r>
      <rPr>
        <b val="true"/>
        <sz val="11"/>
        <rFont val="Arial narrow"/>
        <family val="2"/>
        <charset val="1"/>
      </rPr>
      <t xml:space="preserve">Valor total de projetos aprovados
</t>
    </r>
    <r>
      <rPr>
        <b val="true"/>
        <sz val="7"/>
        <color rgb="FFFF4000"/>
        <rFont val="Arial Narrow"/>
        <family val="2"/>
        <charset val="1"/>
      </rPr>
      <t xml:space="preserve">Calculado automaticamente</t>
    </r>
  </si>
  <si>
    <t xml:space="preserve">Identificação da chamada</t>
  </si>
  <si>
    <t xml:space="preserve">Data da aprovação</t>
  </si>
  <si>
    <t xml:space="preserve">Equipamentos/materiais</t>
  </si>
  <si>
    <r>
      <rPr>
        <b val="true"/>
        <sz val="11"/>
        <rFont val="Arial narrow"/>
        <family val="2"/>
        <charset val="1"/>
      </rPr>
      <t xml:space="preserve">Valor (R$)
</t>
    </r>
    <r>
      <rPr>
        <b val="true"/>
        <sz val="9"/>
        <color rgb="FFFF4000"/>
        <rFont val="Arial Narrow"/>
        <family val="2"/>
        <charset val="1"/>
      </rPr>
      <t xml:space="preserve">(aproximado)</t>
    </r>
  </si>
  <si>
    <t xml:space="preserve">EQUIPAMENTOS DO LABORATÓRIO VINCULADO OU SOB A RESPONSABILIDADE DO DOCENTE
(Equipamentos disponíveis na unidade)</t>
  </si>
  <si>
    <r>
      <rPr>
        <b val="true"/>
        <sz val="10"/>
        <rFont val="Arial"/>
        <family val="2"/>
        <charset val="1"/>
      </rPr>
      <t xml:space="preserve">Ano da aquisição
</t>
    </r>
    <r>
      <rPr>
        <sz val="8"/>
        <color rgb="FFFF0000"/>
        <rFont val="Arial"/>
        <family val="2"/>
        <charset val="1"/>
      </rPr>
      <t xml:space="preserve">(não obrigatório)</t>
    </r>
  </si>
  <si>
    <t xml:space="preserve">Fonte do Recurso</t>
  </si>
  <si>
    <t xml:space="preserve">Listar os equipamentos/materiais mais relevantes de seu laboratório vinculado ao PPG</t>
  </si>
  <si>
    <r>
      <rPr>
        <b val="true"/>
        <sz val="11"/>
        <rFont val="Arial narrow"/>
        <family val="2"/>
        <charset val="1"/>
      </rPr>
      <t xml:space="preserve">Valor (R$)
</t>
    </r>
    <r>
      <rPr>
        <sz val="11"/>
        <color rgb="FFFF4000"/>
        <rFont val="Arial Narrow"/>
        <family val="2"/>
        <charset val="1"/>
      </rPr>
      <t xml:space="preserve">(aproximado)</t>
    </r>
  </si>
  <si>
    <r>
      <rPr>
        <b val="true"/>
        <sz val="11"/>
        <rFont val="Arial narrow"/>
        <family val="2"/>
        <charset val="1"/>
      </rPr>
      <t xml:space="preserve">Valor total do laboratório
</t>
    </r>
    <r>
      <rPr>
        <sz val="11"/>
        <color rgb="FFFF4000"/>
        <rFont val="Arial Narrow"/>
        <family val="2"/>
        <charset val="1"/>
      </rPr>
      <t xml:space="preserve">Calculado automaticamente</t>
    </r>
  </si>
  <si>
    <t xml:space="preserve">    </t>
  </si>
  <si>
    <r>
      <rPr>
        <b val="true"/>
        <sz val="20"/>
        <color rgb="FF000000"/>
        <rFont val="Arial Narrow"/>
        <family val="2"/>
        <charset val="1"/>
      </rPr>
      <t xml:space="preserve">ATIVIDADES RELEVANTES DO DOCENTE
</t>
    </r>
    <r>
      <rPr>
        <b val="true"/>
        <sz val="10"/>
        <color rgb="FFCE181E"/>
        <rFont val="Arial Narrow"/>
        <family val="2"/>
        <charset val="1"/>
      </rPr>
      <t xml:space="preserve">(durante o quadriênio)</t>
    </r>
  </si>
  <si>
    <r>
      <rPr>
        <b val="true"/>
        <sz val="13"/>
        <color rgb="FF000000"/>
        <rFont val="Arial Narrow"/>
        <family val="2"/>
        <charset val="1"/>
      </rPr>
      <t xml:space="preserve">Esta planilha contem os seguintes itens a serem informados:
</t>
    </r>
    <r>
      <rPr>
        <b val="true"/>
        <sz val="14"/>
        <color rgb="FF0000FF"/>
        <rFont val="Arial Narrow"/>
        <family val="2"/>
        <charset val="1"/>
      </rPr>
      <t xml:space="preserve">- Treinamentos/Qualificação do Docente iniciado ou realizado dentro do quadriênio
- Intercâmbios Nacionais
- Intercâmbios Internacionais
- Projetos de extensão e atividades relacionadas a inserção social</t>
    </r>
  </si>
  <si>
    <t xml:space="preserve">Treinamentos/Qualificação do Docente iniciado ou realizado dentro do quadriênio</t>
  </si>
  <si>
    <t xml:space="preserve">Instituição de Destino (Nome, sigla e país)</t>
  </si>
  <si>
    <t xml:space="preserve">Área</t>
  </si>
  <si>
    <t xml:space="preserve">Título ou descrição do treinamento</t>
  </si>
  <si>
    <t xml:space="preserve">Período (data/mês/ano)</t>
  </si>
  <si>
    <r>
      <rPr>
        <b val="true"/>
        <sz val="12"/>
        <rFont val="ARIAL NARROW"/>
        <family val="2"/>
        <charset val="1"/>
      </rPr>
      <t xml:space="preserve">Duração
</t>
    </r>
    <r>
      <rPr>
        <b val="true"/>
        <sz val="10"/>
        <color rgb="FF0000FF"/>
        <rFont val="Arial Narrow"/>
        <family val="2"/>
        <charset val="1"/>
      </rPr>
      <t xml:space="preserve">Meses
</t>
    </r>
    <r>
      <rPr>
        <sz val="8"/>
        <color rgb="FFCE181E"/>
        <rFont val="Arial Narrow"/>
        <family val="2"/>
        <charset val="1"/>
      </rPr>
      <t xml:space="preserve">(automático)</t>
    </r>
  </si>
  <si>
    <t xml:space="preserve">Início</t>
  </si>
  <si>
    <t xml:space="preserve">Fim</t>
  </si>
  <si>
    <r>
      <rPr>
        <b val="true"/>
        <sz val="18"/>
        <color rgb="FF000000"/>
        <rFont val="Arial"/>
        <family val="2"/>
        <charset val="1"/>
      </rPr>
      <t xml:space="preserve">INTERCÂMBIOS NACIONAIS
</t>
    </r>
    <r>
      <rPr>
        <b val="true"/>
        <sz val="12"/>
        <color rgb="FFCE181E"/>
        <rFont val="Arial"/>
        <family val="2"/>
        <charset val="1"/>
      </rPr>
      <t xml:space="preserve">(Se houver mais de 5 intercâmbios crie novas linhas abaixo e copie e cole nas linhas criadas)
</t>
    </r>
  </si>
  <si>
    <t xml:space="preserve">ANO</t>
  </si>
  <si>
    <t xml:space="preserve">Título do Intercâmbio →</t>
  </si>
  <si>
    <t xml:space="preserve">MEMBROS DO INTERCÂMBIO NACIONAL
(se for o caso)</t>
  </si>
  <si>
    <r>
      <rPr>
        <b val="true"/>
        <sz val="11"/>
        <rFont val="Arial narrow"/>
        <family val="2"/>
        <charset val="1"/>
      </rPr>
      <t xml:space="preserve">Descrever as parcerias em pesquisa concluídas ou em andamento com Instituições de Ensino e/ou Pesquisa, ou Empresas no Brasil.  </t>
    </r>
    <r>
      <rPr>
        <b val="true"/>
        <sz val="13"/>
        <rFont val="Arial Narrow"/>
        <family val="2"/>
        <charset val="1"/>
      </rPr>
      <t xml:space="preserve">→</t>
    </r>
  </si>
  <si>
    <r>
      <rPr>
        <b val="true"/>
        <sz val="11"/>
        <rFont val="Arial narrow"/>
        <family val="2"/>
        <charset val="1"/>
      </rPr>
      <t xml:space="preserve"> Colaboradores 
</t>
    </r>
    <r>
      <rPr>
        <b val="true"/>
        <sz val="7"/>
        <color rgb="FF800000"/>
        <rFont val="Arial narrow"/>
        <family val="2"/>
        <charset val="1"/>
      </rPr>
      <t xml:space="preserve">Somente os mais importantes
</t>
    </r>
    <r>
      <rPr>
        <b val="true"/>
        <sz val="8"/>
        <color rgb="FF800000"/>
        <rFont val="Arial Narrow"/>
        <family val="2"/>
        <charset val="1"/>
      </rPr>
      <t xml:space="preserve">(max 15)</t>
    </r>
  </si>
  <si>
    <r>
      <rPr>
        <b val="true"/>
        <sz val="11"/>
        <rFont val="Arial narrow"/>
        <family val="2"/>
        <charset val="1"/>
      </rPr>
      <t xml:space="preserve">Discentes da 
pós-graduação
</t>
    </r>
    <r>
      <rPr>
        <b val="true"/>
        <sz val="8"/>
        <color rgb="FF800000"/>
        <rFont val="Arial Narrow"/>
        <family val="2"/>
        <charset val="1"/>
      </rPr>
      <t xml:space="preserve">(max 15)</t>
    </r>
  </si>
  <si>
    <r>
      <rPr>
        <b val="true"/>
        <sz val="12"/>
        <rFont val="ARIAL NARROW"/>
        <family val="2"/>
        <charset val="1"/>
      </rPr>
      <t xml:space="preserve">Discentes da graduação
</t>
    </r>
    <r>
      <rPr>
        <b val="true"/>
        <sz val="8"/>
        <color rgb="FF800000"/>
        <rFont val="Arial Narrow"/>
        <family val="2"/>
        <charset val="1"/>
      </rPr>
      <t xml:space="preserve">(max15)</t>
    </r>
  </si>
  <si>
    <r>
      <rPr>
        <b val="true"/>
        <sz val="11"/>
        <rFont val="Arial narrow"/>
        <family val="2"/>
        <charset val="1"/>
      </rPr>
      <t xml:space="preserve">Descrever as parcerias em pesquisa concluídas ou em andamento com Instituições de Ensino e/ou Pesquisa, ou Empresas no Brasil. </t>
    </r>
    <r>
      <rPr>
        <b val="true"/>
        <sz val="13"/>
        <rFont val="Arial Narrow"/>
        <family val="2"/>
        <charset val="1"/>
      </rPr>
      <t xml:space="preserve">→</t>
    </r>
  </si>
  <si>
    <r>
      <rPr>
        <b val="true"/>
        <sz val="18"/>
        <rFont val="Arial"/>
        <family val="2"/>
        <charset val="1"/>
      </rPr>
      <t xml:space="preserve">INTERCÂMBIOS INTERNACIONAIS
</t>
    </r>
    <r>
      <rPr>
        <b val="true"/>
        <sz val="12"/>
        <rFont val="Arial"/>
        <family val="2"/>
        <charset val="1"/>
      </rPr>
      <t xml:space="preserve">
(Se houver mais de 5 intercâmbios crie novas linhas abaixo e copie e cole nas linhas criadas)</t>
    </r>
  </si>
  <si>
    <t xml:space="preserve">MEMBROS DO INTERCÂMBIO INTERNACIONAL
(se for o caso)</t>
  </si>
  <si>
    <r>
      <rPr>
        <sz val="10"/>
        <color rgb="FF000000"/>
        <rFont val="Arial Narrow"/>
        <family val="2"/>
        <charset val="1"/>
      </rPr>
      <t xml:space="preserve">Informar as parcerias em pesquisa concluídas ou em andamento com Instituições de Ensino e/ou Pesquisa, ou Empresas no exterior. São exemplos: estágios realizados no exterior, recebimento ou envio de alunos para estágio ou pesquisa em parceria no exterior, parcerias ou acordos com escolas do exterior, produções científicas (artigos, patentes, relatórios, etc) no exterior ou em parceria / co-autoria com estrangeiros. </t>
    </r>
    <r>
      <rPr>
        <b val="true"/>
        <sz val="13"/>
        <color rgb="FF000000"/>
        <rFont val="Arial Narrow"/>
        <family val="2"/>
        <charset val="1"/>
      </rPr>
      <t xml:space="preserve"> →</t>
    </r>
  </si>
  <si>
    <r>
      <rPr>
        <b val="true"/>
        <sz val="18"/>
        <color rgb="FF000000"/>
        <rFont val="Arial"/>
        <family val="2"/>
        <charset val="1"/>
      </rPr>
      <t xml:space="preserve">Projetos de extensão e atividades relacionadas a inserção social
</t>
    </r>
    <r>
      <rPr>
        <b val="true"/>
        <sz val="12"/>
        <color rgb="FF000000"/>
        <rFont val="Arial"/>
        <family val="2"/>
        <charset val="1"/>
      </rPr>
      <t xml:space="preserve">
</t>
    </r>
    <r>
      <rPr>
        <b val="true"/>
        <sz val="12"/>
        <color rgb="FFCE181E"/>
        <rFont val="Arial"/>
        <family val="2"/>
        <charset val="1"/>
      </rPr>
      <t xml:space="preserve">(Se houver mais de 5 projetos crie novas linhas abaixo e copie e cole nas linhas criadas)</t>
    </r>
  </si>
  <si>
    <r>
      <rPr>
        <b val="true"/>
        <sz val="13"/>
        <rFont val="Arial Narrow"/>
        <family val="2"/>
        <charset val="1"/>
      </rPr>
      <t xml:space="preserve">Título do Projeto ou da atividade </t>
    </r>
    <r>
      <rPr>
        <b val="true"/>
        <sz val="13"/>
        <color rgb="FF000000"/>
        <rFont val="Arial Narrow"/>
        <family val="2"/>
        <charset val="1"/>
      </rPr>
      <t xml:space="preserve">→</t>
    </r>
  </si>
  <si>
    <t xml:space="preserve">Espaço das Profissões</t>
  </si>
  <si>
    <r>
      <rPr>
        <b val="true"/>
        <sz val="12"/>
        <color rgb="FF0000FF"/>
        <rFont val="Arial Narrow"/>
        <family val="2"/>
        <charset val="1"/>
      </rPr>
      <t xml:space="preserve">MEMBROS DO PROJETO OU DAS ATIVIDADES
</t>
    </r>
    <r>
      <rPr>
        <b val="true"/>
        <sz val="12"/>
        <color rgb="FF000000"/>
        <rFont val="Arial Narrow"/>
        <family val="2"/>
        <charset val="1"/>
      </rPr>
      <t xml:space="preserve">(se for o caso)</t>
    </r>
  </si>
  <si>
    <r>
      <rPr>
        <b val="true"/>
        <sz val="14"/>
        <color rgb="FF0000FF"/>
        <rFont val="Arial"/>
        <family val="2"/>
        <charset val="1"/>
      </rPr>
      <t xml:space="preserve">Informar as atividades realizadas em extensão universitária </t>
    </r>
    <r>
      <rPr>
        <b val="true"/>
        <sz val="13"/>
        <color rgb="FF000000"/>
        <rFont val="Arial Narrow"/>
        <family val="2"/>
        <charset val="1"/>
      </rPr>
      <t xml:space="preserve">→</t>
    </r>
  </si>
  <si>
    <r>
      <rPr>
        <b val="true"/>
        <sz val="14"/>
        <color rgb="FF0000FF"/>
        <rFont val="Arial"/>
        <family val="2"/>
        <charset val="1"/>
      </rPr>
      <t xml:space="preserve">Informar as atividades realizadas com impacto social ou o no mercado </t>
    </r>
    <r>
      <rPr>
        <b val="true"/>
        <sz val="13"/>
        <color rgb="FF000000"/>
        <rFont val="Arial Narrow"/>
        <family val="2"/>
        <charset val="1"/>
      </rPr>
      <t xml:space="preserve">→</t>
    </r>
  </si>
  <si>
    <r>
      <rPr>
        <b val="true"/>
        <sz val="16"/>
        <color rgb="FF000000"/>
        <rFont val="Arial"/>
        <family val="2"/>
        <charset val="1"/>
      </rPr>
      <t xml:space="preserve">BANCO DE INFORMAÇÕES GERAIS DO
PROGRAMA DE PÓS GRADUAÇÃO
</t>
    </r>
    <r>
      <rPr>
        <b val="true"/>
        <sz val="11"/>
        <color rgb="FF0000FF"/>
        <rFont val="Arial"/>
        <family val="2"/>
        <charset val="1"/>
      </rPr>
      <t xml:space="preserve">OS DADOS AQUI SERÃO USADOS NAS OUTRAS PLANILHAS DO DOCUMENTO</t>
    </r>
  </si>
  <si>
    <t xml:space="preserve">(Planilha de uso exclusivo da Coordenação do PPG)</t>
  </si>
  <si>
    <t xml:space="preserve">Nome:</t>
  </si>
  <si>
    <t xml:space="preserve">Programa de Pós-graduação em Ciências Aplicadas à Saúde (PPGCAS)</t>
  </si>
  <si>
    <r>
      <rPr>
        <b val="true"/>
        <sz val="12"/>
        <rFont val="ARIAL NARROW"/>
        <family val="2"/>
        <charset val="1"/>
      </rPr>
      <t xml:space="preserve">Linhas de Pesquisa do PPG
</t>
    </r>
    <r>
      <rPr>
        <b val="true"/>
        <sz val="12"/>
        <color rgb="FFB60F02"/>
        <rFont val="ARIAL NARROW"/>
        <family val="2"/>
        <charset val="1"/>
      </rPr>
      <t xml:space="preserve">(max. 30)</t>
    </r>
  </si>
  <si>
    <r>
      <rPr>
        <b val="true"/>
        <sz val="12"/>
        <rFont val="ARIAL NARROW"/>
        <family val="2"/>
        <charset val="1"/>
      </rPr>
      <t xml:space="preserve">Áreas de Concentração do PPG
</t>
    </r>
    <r>
      <rPr>
        <b val="true"/>
        <sz val="12"/>
        <color rgb="FFB60F02"/>
        <rFont val="ARIAL NARROW"/>
        <family val="2"/>
        <charset val="1"/>
      </rPr>
      <t xml:space="preserve">(max. 20)</t>
    </r>
  </si>
  <si>
    <r>
      <rPr>
        <b val="true"/>
        <sz val="12"/>
        <rFont val="ARIAL NARROW"/>
        <family val="2"/>
        <charset val="1"/>
      </rPr>
      <t xml:space="preserve">Período considerado para avaliação
</t>
    </r>
    <r>
      <rPr>
        <b val="true"/>
        <sz val="11"/>
        <color rgb="FF800000"/>
        <rFont val="Arial Narrow"/>
        <family val="2"/>
        <charset val="1"/>
      </rPr>
      <t xml:space="preserve"> (informe o quadriênio)</t>
    </r>
  </si>
  <si>
    <r>
      <rPr>
        <sz val="14"/>
        <color rgb="FF000000"/>
        <rFont val="Arial Narrow"/>
        <family val="2"/>
        <charset val="1"/>
      </rPr>
      <t xml:space="preserve">Tipos de Vínculo de discente do PPG com o docente
</t>
    </r>
    <r>
      <rPr>
        <b val="true"/>
        <sz val="9"/>
        <color rgb="FFCE181E"/>
        <rFont val="Arial Narrow"/>
        <family val="2"/>
        <charset val="1"/>
      </rPr>
      <t xml:space="preserve">Max 20 opções</t>
    </r>
  </si>
  <si>
    <r>
      <rPr>
        <sz val="12"/>
        <color rgb="FF000000"/>
        <rFont val="Arial Narrow"/>
        <family val="2"/>
        <charset val="1"/>
      </rPr>
      <t xml:space="preserve">Tipos de Vínculo do Titulado ou Egresso
</t>
    </r>
    <r>
      <rPr>
        <sz val="11"/>
        <color rgb="FF000000"/>
        <rFont val="Arial Narrow"/>
        <family val="2"/>
        <charset val="1"/>
      </rPr>
      <t xml:space="preserve"> </t>
    </r>
    <r>
      <rPr>
        <b val="true"/>
        <sz val="9"/>
        <color rgb="FFCE181E"/>
        <rFont val="Arial Narrow"/>
        <family val="2"/>
        <charset val="1"/>
      </rPr>
      <t xml:space="preserve">Max 20 opções</t>
    </r>
  </si>
  <si>
    <r>
      <rPr>
        <sz val="14"/>
        <color rgb="FF000000"/>
        <rFont val="Arial Narrow"/>
        <family val="2"/>
        <charset val="1"/>
      </rPr>
      <t xml:space="preserve">Tipos de Vínculo de discente graduando com o docente no ano
</t>
    </r>
    <r>
      <rPr>
        <b val="true"/>
        <sz val="9"/>
        <color rgb="FFCE181E"/>
        <rFont val="Arial Narrow"/>
        <family val="2"/>
        <charset val="1"/>
      </rPr>
      <t xml:space="preserve">Max 20 opções</t>
    </r>
  </si>
  <si>
    <r>
      <rPr>
        <sz val="14"/>
        <color rgb="FF000000"/>
        <rFont val="Arial Narrow"/>
        <family val="2"/>
        <charset val="1"/>
      </rPr>
      <t xml:space="preserve">Tipos de Vínculo do Colaborador do docente
</t>
    </r>
    <r>
      <rPr>
        <b val="true"/>
        <sz val="9"/>
        <color rgb="FFCE181E"/>
        <rFont val="Arial Narrow"/>
        <family val="2"/>
        <charset val="1"/>
      </rPr>
      <t xml:space="preserve">Max  20 opções</t>
    </r>
  </si>
  <si>
    <r>
      <rPr>
        <sz val="14"/>
        <color rgb="FF000000"/>
        <rFont val="Arial Narrow"/>
        <family val="2"/>
        <charset val="1"/>
      </rPr>
      <t xml:space="preserve">Posição do Colaborador
</t>
    </r>
    <r>
      <rPr>
        <b val="true"/>
        <sz val="9"/>
        <color rgb="FFCE181E"/>
        <rFont val="Arial Narrow"/>
        <family val="2"/>
        <charset val="1"/>
      </rPr>
      <t xml:space="preserve">Max  20 opções</t>
    </r>
  </si>
  <si>
    <t xml:space="preserve">Mecanismos moleculares e funcionais envolvidos na manutenção da saúde</t>
  </si>
  <si>
    <t xml:space="preserve">MECANISMOS E PROCESSOS BIOLÓGICOS E BIOTECNOLÓGICOS</t>
  </si>
  <si>
    <t xml:space="preserve">Orientando Mestrado</t>
  </si>
  <si>
    <t xml:space="preserve">Cursando doutorado</t>
  </si>
  <si>
    <t xml:space="preserve">Orientando Iniciação Científica</t>
  </si>
  <si>
    <t xml:space="preserve">Coautor</t>
  </si>
  <si>
    <t xml:space="preserve">Docente do PPG</t>
  </si>
  <si>
    <t xml:space="preserve">Nanobiotecnologia, biomateriais e materiais biocompatíveis</t>
  </si>
  <si>
    <t xml:space="preserve">NOVOS MATERIAIS E METODOLOGIAS APLICADAS À SAÚDE</t>
  </si>
  <si>
    <t xml:space="preserve">Orientando Doutorado</t>
  </si>
  <si>
    <t xml:space="preserve">Cursando Pós-doutorado</t>
  </si>
  <si>
    <t xml:space="preserve">Graduado orientado co-autor</t>
  </si>
  <si>
    <t xml:space="preserve">Membro de banca</t>
  </si>
  <si>
    <t xml:space="preserve">Docente de outro PPG na mesma IES</t>
  </si>
  <si>
    <t xml:space="preserve">Métodos de diagnóstico e tratamento de doenças</t>
  </si>
  <si>
    <t xml:space="preserve">Coorientando Mestrado</t>
  </si>
  <si>
    <t xml:space="preserve">Trabalhando em empresa privada</t>
  </si>
  <si>
    <t xml:space="preserve">Egresso graduação orientado</t>
  </si>
  <si>
    <t xml:space="preserve">Coautor e Membro de banca</t>
  </si>
  <si>
    <t xml:space="preserve">Docente de outra IES</t>
  </si>
  <si>
    <t xml:space="preserve">Coorientando Doutorado</t>
  </si>
  <si>
    <t xml:space="preserve">Funcionário público</t>
  </si>
  <si>
    <t xml:space="preserve">Abandonou graduação</t>
  </si>
  <si>
    <t xml:space="preserve">Palestrante no PG</t>
  </si>
  <si>
    <t xml:space="preserve">Pós-doutorando no PPG</t>
  </si>
  <si>
    <t xml:space="preserve">Coautor Discente do PPG</t>
  </si>
  <si>
    <t xml:space="preserve">Docente em IES</t>
  </si>
  <si>
    <t xml:space="preserve">Sem Vínculo</t>
  </si>
  <si>
    <t xml:space="preserve">Docente do PPG Coautor</t>
  </si>
  <si>
    <t xml:space="preserve">Pós-doutorando na IES</t>
  </si>
  <si>
    <t xml:space="preserve">Titulado Mestre</t>
  </si>
  <si>
    <t xml:space="preserve">Docente em escola do ensino médio</t>
  </si>
  <si>
    <t xml:space="preserve">Outros</t>
  </si>
  <si>
    <t xml:space="preserve">Pós-doutorando de outra IES</t>
  </si>
  <si>
    <t xml:space="preserve">Titulado Doutorado</t>
  </si>
  <si>
    <t xml:space="preserve">Outra área (fora da educação)</t>
  </si>
  <si>
    <t xml:space="preserve">Pós-graduando do PPG</t>
  </si>
  <si>
    <t xml:space="preserve">Discente do PPG coautor</t>
  </si>
  <si>
    <t xml:space="preserve">Sem vínculo</t>
  </si>
  <si>
    <t xml:space="preserve">Pós-graduando da IES</t>
  </si>
  <si>
    <t xml:space="preserve">Pós-doutorando coautor egresso do PPG</t>
  </si>
  <si>
    <t xml:space="preserve">Sem informações</t>
  </si>
  <si>
    <t xml:space="preserve">Pós-graduando de outra IES</t>
  </si>
  <si>
    <t xml:space="preserve">Orientando egresso 
(&lt;= 5 anos titulado)</t>
  </si>
  <si>
    <t xml:space="preserve">Professor Visitante do PPG</t>
  </si>
  <si>
    <t xml:space="preserve">Coorientando egresso
(&lt;= 5 anos titulado)</t>
  </si>
  <si>
    <t xml:space="preserve">Professor Visitante de outro PPG da mesma IES</t>
  </si>
  <si>
    <t xml:space="preserve">Abandonou Mestrado</t>
  </si>
  <si>
    <t xml:space="preserve">Professor Visitante de outra IES</t>
  </si>
  <si>
    <t xml:space="preserve">Abandonou Doutorado</t>
  </si>
  <si>
    <t xml:space="preserve">Pesquisador Estrangeiro</t>
  </si>
  <si>
    <t xml:space="preserve">Graduando na IES</t>
  </si>
  <si>
    <t xml:space="preserve">Graduando de outra IES</t>
  </si>
  <si>
    <r>
      <rPr>
        <b val="true"/>
        <sz val="14"/>
        <color rgb="FF000000"/>
        <rFont val="Arial Narrow"/>
        <family val="2"/>
        <charset val="1"/>
      </rPr>
      <t xml:space="preserve">Financiadores de Projetos
</t>
    </r>
    <r>
      <rPr>
        <b val="true"/>
        <sz val="9"/>
        <color rgb="FFCE181E"/>
        <rFont val="Arial Narrow"/>
        <family val="2"/>
        <charset val="1"/>
      </rPr>
      <t xml:space="preserve">Max 40 opções</t>
    </r>
  </si>
  <si>
    <r>
      <rPr>
        <b val="true"/>
        <sz val="14"/>
        <color rgb="FF000000"/>
        <rFont val="Arial Narrow"/>
        <family val="2"/>
        <charset val="1"/>
      </rPr>
      <t xml:space="preserve">Financiadores de Bolsas
</t>
    </r>
    <r>
      <rPr>
        <b val="true"/>
        <sz val="9"/>
        <color rgb="FFCE181E"/>
        <rFont val="Arial Narrow"/>
        <family val="2"/>
        <charset val="1"/>
      </rPr>
      <t xml:space="preserve">Max 40 opções</t>
    </r>
  </si>
  <si>
    <t xml:space="preserve">CNPq</t>
  </si>
  <si>
    <t xml:space="preserve">CAPES</t>
  </si>
  <si>
    <t xml:space="preserve">FINEP</t>
  </si>
  <si>
    <t xml:space="preserve">FAPEG</t>
  </si>
  <si>
    <t xml:space="preserve">Empresa Privada</t>
  </si>
  <si>
    <t xml:space="preserve">Fundação do Exterior</t>
  </si>
  <si>
    <r>
      <rPr>
        <b val="true"/>
        <sz val="13"/>
        <color rgb="FF000000"/>
        <rFont val="Arial Narrow"/>
        <family val="2"/>
        <charset val="1"/>
      </rPr>
      <t xml:space="preserve"> INFORMAÇÕES GERAIS DE PARÂMETROS DA CAPES PARA AVALIAÇÃO
</t>
    </r>
    <r>
      <rPr>
        <b val="true"/>
        <sz val="11"/>
        <color rgb="FF0000FF"/>
        <rFont val="Arial"/>
        <family val="2"/>
      </rPr>
      <t xml:space="preserve">Planilha de uso exclusivo da coordenação</t>
    </r>
  </si>
  <si>
    <t xml:space="preserve">Opções de produtos quantificados pela CAPES</t>
  </si>
  <si>
    <t xml:space="preserve">Peso dos Qualis </t>
  </si>
  <si>
    <t xml:space="preserve">Artigo</t>
  </si>
  <si>
    <t xml:space="preserve">Livro</t>
  </si>
  <si>
    <t xml:space="preserve">CapLivro</t>
  </si>
  <si>
    <t xml:space="preserve">Tecnica</t>
  </si>
  <si>
    <t xml:space="preserve">TABELA – VALORES DOS PESOS PARA CADA TIPO DE PRODUTO</t>
  </si>
  <si>
    <t xml:space="preserve">PESOS ARTIGOS (Qualis)</t>
  </si>
  <si>
    <t xml:space="preserve">PESOS LIVROS</t>
  </si>
  <si>
    <t xml:space="preserve">PESOS CAPÍTULOS LIVROS</t>
  </si>
  <si>
    <t xml:space="preserve">PESOS EVENTOS</t>
  </si>
  <si>
    <t xml:space="preserve">E4</t>
  </si>
  <si>
    <t xml:space="preserve">E3</t>
  </si>
  <si>
    <t xml:space="preserve">E2</t>
  </si>
  <si>
    <t xml:space="preserve">E1</t>
  </si>
  <si>
    <t xml:space="preserve">PESOS PROD TÉCNICA</t>
  </si>
  <si>
    <t xml:space="preserve">Tipos de Eventos</t>
  </si>
  <si>
    <t xml:space="preserve">Internacional</t>
  </si>
  <si>
    <t xml:space="preserve">Nacional</t>
  </si>
  <si>
    <t xml:space="preserve">Regional</t>
  </si>
  <si>
    <t xml:space="preserve">Local</t>
  </si>
  <si>
    <r>
      <rPr>
        <b val="true"/>
        <sz val="10"/>
        <rFont val="Arial"/>
        <family val="2"/>
        <charset val="1"/>
      </rPr>
      <t xml:space="preserve">Tipos de produtos não qualificados
</t>
    </r>
    <r>
      <rPr>
        <b val="true"/>
        <sz val="8"/>
        <color rgb="FFCE181E"/>
        <rFont val="Arial"/>
        <family val="2"/>
        <charset val="1"/>
      </rPr>
      <t xml:space="preserve">Max 20</t>
    </r>
  </si>
  <si>
    <t xml:space="preserve">Tipos de produtos não qualificados</t>
  </si>
  <si>
    <t xml:space="preserve">Trabalho completo</t>
  </si>
  <si>
    <t xml:space="preserve">Resumo em anais</t>
  </si>
  <si>
    <t xml:space="preserve">Apresentação oral em eventos</t>
  </si>
  <si>
    <t xml:space="preserve">Palestra</t>
  </si>
  <si>
    <t xml:space="preserve">Entrevista</t>
  </si>
  <si>
    <t xml:space="preserve">Video de divulgação</t>
  </si>
</sst>
</file>

<file path=xl/styles.xml><?xml version="1.0" encoding="utf-8"?>
<styleSheet xmlns="http://schemas.openxmlformats.org/spreadsheetml/2006/main">
  <numFmts count="11">
    <numFmt numFmtId="164" formatCode="General"/>
    <numFmt numFmtId="165" formatCode="0"/>
    <numFmt numFmtId="166" formatCode="@"/>
    <numFmt numFmtId="167" formatCode="0.00"/>
    <numFmt numFmtId="168" formatCode="#,##0.00"/>
    <numFmt numFmtId="169" formatCode="0.0000"/>
    <numFmt numFmtId="170" formatCode="#,##0.0000"/>
    <numFmt numFmtId="171" formatCode="DD/MM/YY"/>
    <numFmt numFmtId="172" formatCode="D/M/YYYY"/>
    <numFmt numFmtId="173" formatCode="&quot;R$ &quot;#,##0.00"/>
    <numFmt numFmtId="174" formatCode="[$R$-416]\ #,##0.00;[RED]\-[$R$-416]\ #,##0.00"/>
  </numFmts>
  <fonts count="175">
    <font>
      <sz val="10"/>
      <name val="Arial"/>
      <family val="2"/>
      <charset val="1"/>
    </font>
    <font>
      <sz val="10"/>
      <name val="Arial"/>
      <family val="0"/>
    </font>
    <font>
      <sz val="10"/>
      <name val="Arial"/>
      <family val="0"/>
    </font>
    <font>
      <sz val="10"/>
      <name val="Arial"/>
      <family val="0"/>
    </font>
    <font>
      <b val="true"/>
      <sz val="24"/>
      <color rgb="FF000000"/>
      <name val="Arial"/>
      <family val="2"/>
      <charset val="1"/>
    </font>
    <font>
      <sz val="18"/>
      <color rgb="FF000000"/>
      <name val="Arial"/>
      <family val="2"/>
      <charset val="1"/>
    </font>
    <font>
      <sz val="12"/>
      <color rgb="FF000000"/>
      <name val="Arial"/>
      <family val="2"/>
      <charset val="1"/>
    </font>
    <font>
      <sz val="10"/>
      <color rgb="FF333333"/>
      <name val="Arial"/>
      <family val="2"/>
      <charset val="1"/>
    </font>
    <font>
      <i val="true"/>
      <sz val="10"/>
      <color rgb="FF808080"/>
      <name val="Arial"/>
      <family val="2"/>
      <charset val="1"/>
    </font>
    <font>
      <sz val="10"/>
      <color rgb="FF006600"/>
      <name val="Arial"/>
      <family val="2"/>
      <charset val="1"/>
    </font>
    <font>
      <sz val="10"/>
      <color rgb="FF996600"/>
      <name val="Arial"/>
      <family val="2"/>
      <charset val="1"/>
    </font>
    <font>
      <sz val="10"/>
      <color rgb="FFCC0000"/>
      <name val="Arial"/>
      <family val="2"/>
      <charset val="1"/>
    </font>
    <font>
      <b val="true"/>
      <sz val="10"/>
      <color rgb="FFFFFFFF"/>
      <name val="Arial"/>
      <family val="2"/>
      <charset val="1"/>
    </font>
    <font>
      <b val="true"/>
      <sz val="10"/>
      <color rgb="FF000000"/>
      <name val="Arial"/>
      <family val="2"/>
      <charset val="1"/>
    </font>
    <font>
      <sz val="10"/>
      <color rgb="FFFFFFFF"/>
      <name val="Arial"/>
      <family val="2"/>
      <charset val="1"/>
    </font>
    <font>
      <sz val="6"/>
      <name val="Arial"/>
      <family val="2"/>
      <charset val="1"/>
    </font>
    <font>
      <b val="true"/>
      <sz val="12"/>
      <color rgb="FFFFFFFF"/>
      <name val="Arial Narrow"/>
      <family val="2"/>
      <charset val="1"/>
    </font>
    <font>
      <b val="true"/>
      <sz val="14"/>
      <color rgb="FF000000"/>
      <name val="Arial Narrow"/>
      <family val="2"/>
      <charset val="1"/>
    </font>
    <font>
      <b val="true"/>
      <sz val="10"/>
      <name val="Arial"/>
      <family val="2"/>
      <charset val="1"/>
    </font>
    <font>
      <b val="true"/>
      <sz val="11"/>
      <name val="Arial"/>
      <family val="2"/>
      <charset val="1"/>
    </font>
    <font>
      <sz val="10"/>
      <color rgb="FFCE181E"/>
      <name val="Times New Roman"/>
      <family val="0"/>
      <charset val="1"/>
    </font>
    <font>
      <b val="true"/>
      <sz val="8"/>
      <color rgb="FF000000"/>
      <name val="Arial"/>
      <family val="2"/>
      <charset val="1"/>
    </font>
    <font>
      <b val="true"/>
      <sz val="10.5"/>
      <name val="Arial"/>
      <family val="2"/>
      <charset val="1"/>
    </font>
    <font>
      <b val="true"/>
      <sz val="9"/>
      <color rgb="FFFF0000"/>
      <name val="arial narrow"/>
      <family val="2"/>
      <charset val="1"/>
    </font>
    <font>
      <sz val="7"/>
      <name val="Arial"/>
      <family val="2"/>
      <charset val="1"/>
    </font>
    <font>
      <b val="true"/>
      <sz val="8"/>
      <name val="Arial"/>
      <family val="2"/>
      <charset val="1"/>
    </font>
    <font>
      <b val="true"/>
      <sz val="6"/>
      <name val="Arial"/>
      <family val="2"/>
      <charset val="1"/>
    </font>
    <font>
      <b val="true"/>
      <sz val="9"/>
      <color rgb="FFFF0000"/>
      <name val="Arial"/>
      <family val="2"/>
      <charset val="1"/>
    </font>
    <font>
      <b val="true"/>
      <sz val="10"/>
      <name val="Arial Narrow"/>
      <family val="2"/>
      <charset val="1"/>
    </font>
    <font>
      <sz val="8"/>
      <name val="Arial Narrow"/>
      <family val="2"/>
      <charset val="1"/>
    </font>
    <font>
      <b val="true"/>
      <sz val="6"/>
      <color rgb="FF000000"/>
      <name val="Arial"/>
      <family val="0"/>
      <charset val="1"/>
    </font>
    <font>
      <b val="true"/>
      <sz val="6"/>
      <name val="Arial"/>
      <family val="0"/>
      <charset val="1"/>
    </font>
    <font>
      <b val="true"/>
      <sz val="11"/>
      <color rgb="FF000000"/>
      <name val="Arial narrow"/>
      <family val="2"/>
      <charset val="1"/>
    </font>
    <font>
      <sz val="10"/>
      <name val="Arial Narrow"/>
      <family val="2"/>
      <charset val="1"/>
    </font>
    <font>
      <sz val="8"/>
      <color rgb="FF000000"/>
      <name val="Arial Narrow"/>
      <family val="2"/>
      <charset val="1"/>
    </font>
    <font>
      <b val="true"/>
      <sz val="9"/>
      <name val="Arial Narrow"/>
      <family val="2"/>
      <charset val="1"/>
    </font>
    <font>
      <b val="true"/>
      <sz val="11"/>
      <color rgb="FF000000"/>
      <name val="Arial"/>
      <family val="2"/>
      <charset val="1"/>
    </font>
    <font>
      <b val="true"/>
      <sz val="9"/>
      <color rgb="FF000000"/>
      <name val="Arial Narrow"/>
      <family val="2"/>
      <charset val="1"/>
    </font>
    <font>
      <b val="true"/>
      <sz val="12"/>
      <color rgb="FF000000"/>
      <name val="Arial Narrow"/>
      <family val="2"/>
      <charset val="1"/>
    </font>
    <font>
      <b val="true"/>
      <sz val="9"/>
      <color rgb="FF333333"/>
      <name val="Arial Narrow"/>
      <family val="2"/>
      <charset val="1"/>
    </font>
    <font>
      <sz val="9"/>
      <color rgb="FFB60F02"/>
      <name val="Times New Roman"/>
      <family val="0"/>
      <charset val="1"/>
    </font>
    <font>
      <b val="true"/>
      <sz val="11"/>
      <color rgb="FF0000FF"/>
      <name val="Arial Narrow"/>
      <family val="2"/>
      <charset val="1"/>
    </font>
    <font>
      <b val="true"/>
      <sz val="9"/>
      <color rgb="FF0000FF"/>
      <name val="Arial Narrow"/>
      <family val="2"/>
      <charset val="1"/>
    </font>
    <font>
      <b val="true"/>
      <sz val="10"/>
      <color rgb="FF0000FF"/>
      <name val="Arial Narrow"/>
      <family val="2"/>
      <charset val="1"/>
    </font>
    <font>
      <b val="true"/>
      <sz val="11"/>
      <color rgb="FF1F4E79"/>
      <name val="Arial"/>
      <family val="2"/>
      <charset val="1"/>
    </font>
    <font>
      <b val="true"/>
      <sz val="6"/>
      <color rgb="FF000000"/>
      <name val="Arial"/>
      <family val="2"/>
      <charset val="1"/>
    </font>
    <font>
      <sz val="9"/>
      <color rgb="FF000000"/>
      <name val="Arial"/>
      <family val="0"/>
      <charset val="1"/>
    </font>
    <font>
      <sz val="9"/>
      <color rgb="FF0000FF"/>
      <name val="Arial Narrow"/>
      <family val="2"/>
      <charset val="1"/>
    </font>
    <font>
      <sz val="10"/>
      <color rgb="FF000000"/>
      <name val="Arial"/>
      <family val="2"/>
      <charset val="1"/>
    </font>
    <font>
      <b val="true"/>
      <sz val="9"/>
      <color rgb="FF0E14FF"/>
      <name val="Arial Narrow"/>
      <family val="2"/>
      <charset val="1"/>
    </font>
    <font>
      <sz val="10"/>
      <color rgb="FF0E14FF"/>
      <name val="Arial"/>
      <family val="2"/>
      <charset val="1"/>
    </font>
    <font>
      <b val="true"/>
      <sz val="10"/>
      <color rgb="FF0E14FF"/>
      <name val="Arial"/>
      <family val="2"/>
      <charset val="1"/>
    </font>
    <font>
      <sz val="10"/>
      <color rgb="FF0E14FF"/>
      <name val="Arial Narrow"/>
      <family val="2"/>
      <charset val="1"/>
    </font>
    <font>
      <b val="true"/>
      <sz val="12"/>
      <name val="Arial"/>
      <family val="2"/>
      <charset val="1"/>
    </font>
    <font>
      <b val="true"/>
      <sz val="9"/>
      <color rgb="FF0E14FF"/>
      <name val="Arial"/>
      <family val="2"/>
      <charset val="1"/>
    </font>
    <font>
      <b val="true"/>
      <sz val="8"/>
      <color rgb="FF0000FF"/>
      <name val="Arial"/>
      <family val="2"/>
      <charset val="1"/>
    </font>
    <font>
      <b val="true"/>
      <sz val="12"/>
      <color rgb="FFFFFFFF"/>
      <name val="Arial"/>
      <family val="2"/>
      <charset val="1"/>
    </font>
    <font>
      <b val="true"/>
      <sz val="14"/>
      <color rgb="FF000000"/>
      <name val="Arial"/>
      <family val="2"/>
      <charset val="1"/>
    </font>
    <font>
      <b val="true"/>
      <sz val="13"/>
      <color rgb="FFFFFFFF"/>
      <name val="Arial Narrow"/>
      <family val="2"/>
      <charset val="1"/>
    </font>
    <font>
      <b val="true"/>
      <sz val="10"/>
      <color rgb="FFCE181E"/>
      <name val="Arial"/>
      <family val="2"/>
      <charset val="1"/>
    </font>
    <font>
      <sz val="8"/>
      <color rgb="FFC00000"/>
      <name val="Arial"/>
      <family val="2"/>
      <charset val="1"/>
    </font>
    <font>
      <sz val="12"/>
      <name val="Arial narrow"/>
      <family val="2"/>
      <charset val="1"/>
    </font>
    <font>
      <b val="true"/>
      <sz val="12"/>
      <color rgb="FF0E14FF"/>
      <name val="Arial narrow"/>
      <family val="2"/>
      <charset val="1"/>
    </font>
    <font>
      <sz val="12"/>
      <color rgb="FF0E14FF"/>
      <name val="Arial narrow"/>
      <family val="2"/>
      <charset val="1"/>
    </font>
    <font>
      <b val="true"/>
      <sz val="12"/>
      <name val="ARIAL NARROW"/>
      <family val="2"/>
      <charset val="1"/>
    </font>
    <font>
      <b val="true"/>
      <sz val="13"/>
      <color rgb="FF000000"/>
      <name val="Arial"/>
      <family val="2"/>
      <charset val="1"/>
    </font>
    <font>
      <b val="true"/>
      <sz val="13"/>
      <color rgb="FFC00000"/>
      <name val="Arial"/>
      <family val="2"/>
      <charset val="1"/>
    </font>
    <font>
      <b val="true"/>
      <sz val="12"/>
      <color rgb="FF000000"/>
      <name val="Arial"/>
      <family val="2"/>
      <charset val="1"/>
    </font>
    <font>
      <b val="true"/>
      <sz val="11"/>
      <name val="Arial narrow"/>
      <family val="2"/>
      <charset val="1"/>
    </font>
    <font>
      <b val="true"/>
      <sz val="9"/>
      <color rgb="FF000000"/>
      <name val="Arial"/>
      <family val="2"/>
      <charset val="1"/>
    </font>
    <font>
      <sz val="11"/>
      <name val="Arial narrow"/>
      <family val="2"/>
      <charset val="1"/>
    </font>
    <font>
      <sz val="10"/>
      <color rgb="FFFF4000"/>
      <name val="Arial narrow"/>
      <family val="2"/>
      <charset val="1"/>
    </font>
    <font>
      <sz val="10"/>
      <color rgb="FFB60F02"/>
      <name val="Arial"/>
      <family val="2"/>
      <charset val="1"/>
    </font>
    <font>
      <sz val="9"/>
      <name val="Arial Narrow"/>
      <family val="2"/>
      <charset val="1"/>
    </font>
    <font>
      <sz val="9"/>
      <name val="Arial narrow"/>
      <family val="2"/>
      <charset val="1"/>
    </font>
    <font>
      <sz val="11"/>
      <name val="Arial Narrow"/>
      <family val="2"/>
      <charset val="1"/>
    </font>
    <font>
      <b val="true"/>
      <sz val="10"/>
      <color rgb="FF000000"/>
      <name val="Arial Narrow"/>
      <family val="2"/>
      <charset val="1"/>
    </font>
    <font>
      <b val="true"/>
      <sz val="10"/>
      <color rgb="FFCE181E"/>
      <name val="Arial Narrow"/>
      <family val="2"/>
      <charset val="1"/>
    </font>
    <font>
      <b val="true"/>
      <sz val="10"/>
      <name val="Arial narrowl"/>
      <family val="0"/>
      <charset val="1"/>
    </font>
    <font>
      <sz val="10"/>
      <name val="Arial narrow"/>
      <family val="2"/>
      <charset val="1"/>
    </font>
    <font>
      <b val="true"/>
      <sz val="10"/>
      <color rgb="FFB60F02"/>
      <name val="Arial Narrow"/>
      <family val="2"/>
      <charset val="1"/>
    </font>
    <font>
      <sz val="9"/>
      <name val="Arial"/>
      <family val="2"/>
      <charset val="1"/>
    </font>
    <font>
      <sz val="8"/>
      <name val="Arial"/>
      <family val="2"/>
      <charset val="1"/>
    </font>
    <font>
      <b val="true"/>
      <sz val="18"/>
      <name val="Arial"/>
      <family val="2"/>
      <charset val="1"/>
    </font>
    <font>
      <b val="true"/>
      <sz val="10"/>
      <color rgb="FF800000"/>
      <name val="Arial"/>
      <family val="2"/>
      <charset val="1"/>
    </font>
    <font>
      <b val="true"/>
      <sz val="16"/>
      <name val="Arial"/>
      <family val="2"/>
      <charset val="1"/>
    </font>
    <font>
      <b val="true"/>
      <sz val="15"/>
      <name val="Arial Narrow"/>
      <family val="2"/>
      <charset val="1"/>
    </font>
    <font>
      <b val="true"/>
      <sz val="10.5"/>
      <name val="Arial Narrow"/>
      <family val="2"/>
      <charset val="1"/>
    </font>
    <font>
      <b val="true"/>
      <sz val="10.5"/>
      <color rgb="FFCE181E"/>
      <name val="Arial Narrow"/>
      <family val="2"/>
      <charset val="1"/>
    </font>
    <font>
      <b val="true"/>
      <sz val="12"/>
      <name val="Arial Narrow"/>
      <family val="2"/>
      <charset val="1"/>
    </font>
    <font>
      <b val="true"/>
      <sz val="13"/>
      <name val="Arial Narrow"/>
      <family val="2"/>
      <charset val="1"/>
    </font>
    <font>
      <sz val="10.5"/>
      <name val="Arial narrow"/>
      <family val="2"/>
      <charset val="1"/>
    </font>
    <font>
      <b val="true"/>
      <sz val="9"/>
      <name val="Arial"/>
      <family val="2"/>
      <charset val="1"/>
    </font>
    <font>
      <sz val="9"/>
      <color rgb="FFB60F02"/>
      <name val="Arial Narrow"/>
      <family val="2"/>
      <charset val="1"/>
    </font>
    <font>
      <b val="true"/>
      <sz val="14"/>
      <name val="Arial Narrow"/>
      <family val="2"/>
      <charset val="1"/>
    </font>
    <font>
      <b val="true"/>
      <sz val="10"/>
      <color rgb="FFB60F02"/>
      <name val="Arial"/>
      <family val="2"/>
      <charset val="1"/>
    </font>
    <font>
      <b val="true"/>
      <sz val="9"/>
      <color rgb="FFB60F02"/>
      <name val="Arial narrow"/>
      <family val="2"/>
      <charset val="1"/>
    </font>
    <font>
      <b val="true"/>
      <sz val="8"/>
      <color rgb="FFB60F02"/>
      <name val="Arial"/>
      <family val="2"/>
      <charset val="1"/>
    </font>
    <font>
      <b val="true"/>
      <sz val="11"/>
      <color rgb="FFA80000"/>
      <name val="Arial narrow"/>
      <family val="2"/>
      <charset val="1"/>
    </font>
    <font>
      <sz val="11"/>
      <color rgb="FF0000FF"/>
      <name val="Arial narrow"/>
      <family val="2"/>
      <charset val="1"/>
    </font>
    <font>
      <sz val="11"/>
      <color rgb="FF000000"/>
      <name val="Arial Narrow"/>
      <family val="2"/>
      <charset val="1"/>
    </font>
    <font>
      <b val="true"/>
      <sz val="10"/>
      <color rgb="FFA80000"/>
      <name val="Arial narrow"/>
      <family val="2"/>
      <charset val="1"/>
    </font>
    <font>
      <sz val="10"/>
      <color rgb="FF0000FF"/>
      <name val="Arial narrow"/>
      <family val="2"/>
      <charset val="1"/>
    </font>
    <font>
      <b val="true"/>
      <sz val="6"/>
      <color rgb="FFFDE9A9"/>
      <name val="Arial narrow"/>
      <family val="2"/>
      <charset val="1"/>
    </font>
    <font>
      <b val="true"/>
      <sz val="10"/>
      <name val="Arial narrow"/>
      <family val="2"/>
      <charset val="1"/>
    </font>
    <font>
      <b val="true"/>
      <sz val="10"/>
      <color rgb="FFDEEBF7"/>
      <name val="Arial narrow"/>
      <family val="2"/>
      <charset val="1"/>
    </font>
    <font>
      <b val="true"/>
      <sz val="9"/>
      <name val="Arial narrow"/>
      <family val="2"/>
      <charset val="1"/>
    </font>
    <font>
      <sz val="7"/>
      <color rgb="FF000000"/>
      <name val="Arial narrow"/>
      <family val="2"/>
      <charset val="1"/>
    </font>
    <font>
      <u val="single"/>
      <sz val="8"/>
      <color rgb="FF000000"/>
      <name val="Arial narrow"/>
      <family val="2"/>
      <charset val="1"/>
    </font>
    <font>
      <sz val="14"/>
      <color rgb="FF800000"/>
      <name val="Arial narrow"/>
      <family val="2"/>
      <charset val="1"/>
    </font>
    <font>
      <sz val="9"/>
      <color rgb="FF800000"/>
      <name val="Arial"/>
      <family val="2"/>
      <charset val="1"/>
    </font>
    <font>
      <b val="true"/>
      <sz val="14"/>
      <color rgb="FF800000"/>
      <name val="Arial Narrow"/>
      <family val="2"/>
      <charset val="1"/>
    </font>
    <font>
      <b val="true"/>
      <sz val="12"/>
      <color rgb="FF800000"/>
      <name val="Arial narrow"/>
      <family val="2"/>
      <charset val="1"/>
    </font>
    <font>
      <b val="true"/>
      <sz val="12"/>
      <color rgb="FFCE181E"/>
      <name val="Arial Narrow"/>
      <family val="2"/>
      <charset val="1"/>
    </font>
    <font>
      <sz val="9"/>
      <color rgb="FF800000"/>
      <name val="Arial narrow"/>
      <family val="2"/>
      <charset val="1"/>
    </font>
    <font>
      <b val="true"/>
      <sz val="12"/>
      <name val="Arial narrow"/>
      <family val="2"/>
      <charset val="1"/>
    </font>
    <font>
      <sz val="8"/>
      <color rgb="FF800000"/>
      <name val="Arial narrow"/>
      <family val="2"/>
      <charset val="1"/>
    </font>
    <font>
      <b val="true"/>
      <sz val="9"/>
      <color rgb="FF800000"/>
      <name val="Arial Narrow"/>
      <family val="2"/>
      <charset val="1"/>
    </font>
    <font>
      <b val="true"/>
      <sz val="7"/>
      <color rgb="FF800000"/>
      <name val="Arial narrow"/>
      <family val="2"/>
      <charset val="1"/>
    </font>
    <font>
      <sz val="7"/>
      <color rgb="FF800000"/>
      <name val="Arial narrow"/>
      <family val="2"/>
      <charset val="1"/>
    </font>
    <font>
      <sz val="10"/>
      <color rgb="FF800000"/>
      <name val="Arial narrow"/>
      <family val="2"/>
      <charset val="1"/>
    </font>
    <font>
      <sz val="11"/>
      <color rgb="FFB60F02"/>
      <name val="Arial Narrow"/>
      <family val="2"/>
      <charset val="1"/>
    </font>
    <font>
      <b val="true"/>
      <sz val="13"/>
      <color rgb="FF0000FF"/>
      <name val="Arial Narrow"/>
      <family val="2"/>
      <charset val="1"/>
    </font>
    <font>
      <sz val="9"/>
      <color rgb="FF0000FF"/>
      <name val="Arial narrow"/>
      <family val="2"/>
      <charset val="1"/>
    </font>
    <font>
      <b val="true"/>
      <sz val="13"/>
      <color rgb="FF0000FF"/>
      <name val="Arial"/>
      <family val="2"/>
      <charset val="1"/>
    </font>
    <font>
      <b val="true"/>
      <sz val="11"/>
      <color rgb="FF800000"/>
      <name val="Arial"/>
      <family val="2"/>
      <charset val="1"/>
    </font>
    <font>
      <b val="true"/>
      <sz val="11"/>
      <color rgb="FFCE181E"/>
      <name val="Arial Narrow"/>
      <family val="2"/>
      <charset val="1"/>
    </font>
    <font>
      <b val="true"/>
      <sz val="10"/>
      <color rgb="FF800000"/>
      <name val="Arial narrow"/>
      <family val="2"/>
      <charset val="1"/>
    </font>
    <font>
      <b val="true"/>
      <sz val="12"/>
      <color rgb="FF0000FF"/>
      <name val="Arial Narrow"/>
      <family val="2"/>
      <charset val="1"/>
    </font>
    <font>
      <b val="true"/>
      <sz val="9"/>
      <color rgb="FFB60F02"/>
      <name val="Arial"/>
      <family val="2"/>
      <charset val="1"/>
    </font>
    <font>
      <sz val="11"/>
      <name val="Arial"/>
      <family val="2"/>
      <charset val="1"/>
    </font>
    <font>
      <b val="true"/>
      <sz val="11"/>
      <color rgb="FF0000FF"/>
      <name val="Arial"/>
      <family val="2"/>
      <charset val="1"/>
    </font>
    <font>
      <b val="true"/>
      <sz val="9"/>
      <color rgb="FF800000"/>
      <name val="Arial"/>
      <family val="2"/>
      <charset val="1"/>
    </font>
    <font>
      <sz val="18"/>
      <name val="Arial narrow"/>
      <family val="2"/>
      <charset val="1"/>
    </font>
    <font>
      <sz val="18"/>
      <color rgb="FF0000FF"/>
      <name val="Arial narrow"/>
      <family val="2"/>
      <charset val="1"/>
    </font>
    <font>
      <sz val="18"/>
      <color rgb="FFB60F02"/>
      <name val="Arial narrow"/>
      <family val="2"/>
      <charset val="1"/>
    </font>
    <font>
      <b val="true"/>
      <sz val="11"/>
      <name val="Arial Narrow"/>
      <family val="2"/>
      <charset val="1"/>
    </font>
    <font>
      <b val="true"/>
      <sz val="11"/>
      <color rgb="FF000000"/>
      <name val="Arial Narrow"/>
      <family val="2"/>
      <charset val="1"/>
    </font>
    <font>
      <sz val="8"/>
      <name val="Arial narrow"/>
      <family val="2"/>
      <charset val="1"/>
    </font>
    <font>
      <b val="true"/>
      <sz val="14"/>
      <color rgb="FFB60F02"/>
      <name val="Arial Narrow"/>
      <family val="2"/>
      <charset val="1"/>
    </font>
    <font>
      <b val="true"/>
      <sz val="10.5"/>
      <color rgb="FF800000"/>
      <name val="Arial narrow"/>
      <family val="2"/>
      <charset val="1"/>
    </font>
    <font>
      <b val="true"/>
      <sz val="22"/>
      <name val="Arial Narrow"/>
      <family val="2"/>
      <charset val="1"/>
    </font>
    <font>
      <b val="true"/>
      <sz val="8"/>
      <color rgb="FF800000"/>
      <name val="Arial Narrow"/>
      <family val="2"/>
      <charset val="1"/>
    </font>
    <font>
      <sz val="11"/>
      <name val="Calibri Light"/>
      <family val="2"/>
      <charset val="1"/>
    </font>
    <font>
      <sz val="11"/>
      <color rgb="FF000000"/>
      <name val="Calibri Light"/>
      <family val="2"/>
      <charset val="1"/>
    </font>
    <font>
      <b val="true"/>
      <sz val="20"/>
      <color rgb="FF000000"/>
      <name val="Arial Narrow"/>
      <family val="2"/>
      <charset val="1"/>
    </font>
    <font>
      <b val="true"/>
      <sz val="16"/>
      <color rgb="FF000000"/>
      <name val="Arial Narrow"/>
      <family val="2"/>
      <charset val="1"/>
    </font>
    <font>
      <b val="true"/>
      <sz val="16"/>
      <color rgb="FF1C99E0"/>
      <name val="Arial Narrow"/>
      <family val="2"/>
      <charset val="1"/>
    </font>
    <font>
      <b val="true"/>
      <sz val="7"/>
      <color rgb="FFFF4000"/>
      <name val="Arial Narrow"/>
      <family val="2"/>
      <charset val="1"/>
    </font>
    <font>
      <sz val="12"/>
      <name val="Arial"/>
      <family val="2"/>
      <charset val="1"/>
    </font>
    <font>
      <b val="true"/>
      <sz val="9"/>
      <color rgb="FFFF4000"/>
      <name val="Arial Narrow"/>
      <family val="2"/>
      <charset val="1"/>
    </font>
    <font>
      <b val="true"/>
      <sz val="13"/>
      <name val="Arial"/>
      <family val="2"/>
      <charset val="1"/>
    </font>
    <font>
      <sz val="8"/>
      <color rgb="FFFF0000"/>
      <name val="Arial"/>
      <family val="2"/>
      <charset val="1"/>
    </font>
    <font>
      <sz val="11"/>
      <color rgb="FFFF4000"/>
      <name val="Arial Narrow"/>
      <family val="2"/>
      <charset val="1"/>
    </font>
    <font>
      <sz val="14"/>
      <name val="Arial"/>
      <family val="2"/>
      <charset val="1"/>
    </font>
    <font>
      <b val="true"/>
      <sz val="13"/>
      <color rgb="FF000000"/>
      <name val="Arial Narrow"/>
      <family val="2"/>
      <charset val="1"/>
    </font>
    <font>
      <b val="true"/>
      <sz val="14"/>
      <color rgb="FF0000FF"/>
      <name val="Arial Narrow"/>
      <family val="2"/>
      <charset val="1"/>
    </font>
    <font>
      <b val="true"/>
      <sz val="20"/>
      <name val="Arial Narrow"/>
      <family val="2"/>
      <charset val="1"/>
    </font>
    <font>
      <sz val="8"/>
      <color rgb="FFCE181E"/>
      <name val="Arial Narrow"/>
      <family val="2"/>
      <charset val="1"/>
    </font>
    <font>
      <b val="true"/>
      <sz val="18"/>
      <color rgb="FF000000"/>
      <name val="Arial"/>
      <family val="2"/>
      <charset val="1"/>
    </font>
    <font>
      <b val="true"/>
      <sz val="12"/>
      <color rgb="FFCE181E"/>
      <name val="Arial"/>
      <family val="2"/>
      <charset val="1"/>
    </font>
    <font>
      <sz val="11"/>
      <color rgb="FF0000FF"/>
      <name val="Arial"/>
      <family val="2"/>
      <charset val="1"/>
    </font>
    <font>
      <sz val="9"/>
      <color rgb="FF000000"/>
      <name val="Arial Narrow"/>
      <family val="2"/>
      <charset val="1"/>
    </font>
    <font>
      <sz val="10"/>
      <color rgb="FF000000"/>
      <name val="Arial Narrow"/>
      <family val="2"/>
      <charset val="1"/>
    </font>
    <font>
      <b val="true"/>
      <sz val="14"/>
      <color rgb="FF0000FF"/>
      <name val="Arial"/>
      <family val="2"/>
      <charset val="1"/>
    </font>
    <font>
      <b val="true"/>
      <sz val="16"/>
      <color rgb="FF000000"/>
      <name val="Arial"/>
      <family val="2"/>
      <charset val="1"/>
    </font>
    <font>
      <b val="true"/>
      <sz val="11"/>
      <color rgb="FFCE181E"/>
      <name val="Arial"/>
      <family val="2"/>
      <charset val="1"/>
    </font>
    <font>
      <b val="true"/>
      <sz val="12"/>
      <color rgb="FFB60F02"/>
      <name val="ARIAL NARROW"/>
      <family val="2"/>
      <charset val="1"/>
    </font>
    <font>
      <b val="true"/>
      <sz val="11"/>
      <color rgb="FF800000"/>
      <name val="Arial Narrow"/>
      <family val="2"/>
      <charset val="1"/>
    </font>
    <font>
      <sz val="14"/>
      <color rgb="FF000000"/>
      <name val="Arial Narrow"/>
      <family val="2"/>
      <charset val="1"/>
    </font>
    <font>
      <b val="true"/>
      <sz val="9"/>
      <color rgb="FFCE181E"/>
      <name val="Arial Narrow"/>
      <family val="2"/>
      <charset val="1"/>
    </font>
    <font>
      <sz val="12"/>
      <color rgb="FF000000"/>
      <name val="Arial Narrow"/>
      <family val="2"/>
      <charset val="1"/>
    </font>
    <font>
      <b val="true"/>
      <sz val="10"/>
      <color rgb="FF262626"/>
      <name val="Arial Narrow"/>
      <family val="2"/>
      <charset val="1"/>
    </font>
    <font>
      <b val="true"/>
      <sz val="11"/>
      <color rgb="FF0000FF"/>
      <name val="Arial"/>
      <family val="2"/>
    </font>
    <font>
      <b val="true"/>
      <sz val="8"/>
      <color rgb="FFCE181E"/>
      <name val="Arial"/>
      <family val="2"/>
      <charset val="1"/>
    </font>
  </fonts>
  <fills count="46">
    <fill>
      <patternFill patternType="none"/>
    </fill>
    <fill>
      <patternFill patternType="gray125"/>
    </fill>
    <fill>
      <patternFill patternType="solid">
        <fgColor rgb="FFFFFFCC"/>
        <bgColor rgb="FFFFFFD7"/>
      </patternFill>
    </fill>
    <fill>
      <patternFill patternType="solid">
        <fgColor rgb="FFCCFFCC"/>
        <bgColor rgb="FFCCF4C6"/>
      </patternFill>
    </fill>
    <fill>
      <patternFill patternType="solid">
        <fgColor rgb="FFFFCCCC"/>
        <bgColor rgb="FFF9CFB5"/>
      </patternFill>
    </fill>
    <fill>
      <patternFill patternType="solid">
        <fgColor rgb="FFCC0000"/>
        <bgColor rgb="FFC00000"/>
      </patternFill>
    </fill>
    <fill>
      <patternFill patternType="solid">
        <fgColor rgb="FF000000"/>
        <bgColor rgb="FF262626"/>
      </patternFill>
    </fill>
    <fill>
      <patternFill patternType="darkGray">
        <fgColor rgb="FF5485AA"/>
        <bgColor rgb="FF996600"/>
      </patternFill>
    </fill>
    <fill>
      <patternFill patternType="solid">
        <fgColor rgb="FFDDDDDD"/>
        <bgColor rgb="FFDEE6EF"/>
      </patternFill>
    </fill>
    <fill>
      <patternFill patternType="solid">
        <fgColor rgb="FFFFFFFF"/>
        <bgColor rgb="FFFCFCE6"/>
      </patternFill>
    </fill>
    <fill>
      <patternFill patternType="solid">
        <fgColor rgb="FFEEEEEE"/>
        <bgColor rgb="FFEDEDED"/>
      </patternFill>
    </fill>
    <fill>
      <patternFill patternType="solid">
        <fgColor rgb="FFAEEDF5"/>
        <bgColor rgb="FFB3DDF3"/>
      </patternFill>
    </fill>
    <fill>
      <patternFill patternType="solid">
        <fgColor rgb="FFFFFF00"/>
        <bgColor rgb="FFFFF200"/>
      </patternFill>
    </fill>
    <fill>
      <patternFill patternType="solid">
        <fgColor rgb="FFF3D9C0"/>
        <bgColor rgb="FFFFDBB6"/>
      </patternFill>
    </fill>
    <fill>
      <patternFill patternType="solid">
        <fgColor rgb="FFCFF5DD"/>
        <bgColor rgb="FFCCF4C6"/>
      </patternFill>
    </fill>
    <fill>
      <patternFill patternType="solid">
        <fgColor rgb="FFFDE9A9"/>
        <bgColor rgb="FFFFE994"/>
      </patternFill>
    </fill>
    <fill>
      <patternFill patternType="solid">
        <fgColor rgb="FFB3DDF3"/>
        <bgColor rgb="FFAADCF7"/>
      </patternFill>
    </fill>
    <fill>
      <patternFill patternType="solid">
        <fgColor rgb="FF0000FF"/>
        <bgColor rgb="FF0E14FF"/>
      </patternFill>
    </fill>
    <fill>
      <patternFill patternType="solid">
        <fgColor rgb="FFD1D6FC"/>
        <bgColor rgb="FFBDD7EE"/>
      </patternFill>
    </fill>
    <fill>
      <patternFill patternType="solid">
        <fgColor rgb="FFC3E4E2"/>
        <bgColor rgb="FFCDE8D6"/>
      </patternFill>
    </fill>
    <fill>
      <patternFill patternType="solid">
        <fgColor rgb="FFCCF4C6"/>
        <bgColor rgb="FFCFF5DD"/>
      </patternFill>
    </fill>
    <fill>
      <patternFill patternType="solid">
        <fgColor rgb="FFFFDBB6"/>
        <bgColor rgb="FFF3D9C0"/>
      </patternFill>
    </fill>
    <fill>
      <patternFill patternType="solid">
        <fgColor rgb="FFDDE8CB"/>
        <bgColor rgb="FFCDE8D6"/>
      </patternFill>
    </fill>
    <fill>
      <patternFill patternType="solid">
        <fgColor rgb="FFFFF5CE"/>
        <bgColor rgb="FFFFF2CC"/>
      </patternFill>
    </fill>
    <fill>
      <patternFill patternType="solid">
        <fgColor rgb="FFDEE6EF"/>
        <bgColor rgb="FFDEEBF7"/>
      </patternFill>
    </fill>
    <fill>
      <patternFill patternType="solid">
        <fgColor rgb="FFFCFCE6"/>
        <bgColor rgb="FFFBFBDA"/>
      </patternFill>
    </fill>
    <fill>
      <patternFill patternType="solid">
        <fgColor rgb="FFF9CFB5"/>
        <bgColor rgb="FFFFCCCC"/>
      </patternFill>
    </fill>
    <fill>
      <patternFill patternType="solid">
        <fgColor rgb="FFFDE3D4"/>
        <bgColor rgb="FFF3D9C0"/>
      </patternFill>
    </fill>
    <fill>
      <patternFill patternType="solid">
        <fgColor rgb="FFFFFFA6"/>
        <bgColor rgb="FFFFFFCC"/>
      </patternFill>
    </fill>
    <fill>
      <patternFill patternType="solid">
        <fgColor rgb="FFFFFFD7"/>
        <bgColor rgb="FFFFFFCC"/>
      </patternFill>
    </fill>
    <fill>
      <patternFill patternType="solid">
        <fgColor rgb="FFDEEBF7"/>
        <bgColor rgb="FFDEE6EF"/>
      </patternFill>
    </fill>
    <fill>
      <patternFill patternType="solid">
        <fgColor rgb="FFF5F5CB"/>
        <bgColor rgb="FFF3F7C9"/>
      </patternFill>
    </fill>
    <fill>
      <patternFill patternType="solid">
        <fgColor rgb="FF0BFBFF"/>
        <bgColor rgb="FFAEEDF5"/>
      </patternFill>
    </fill>
    <fill>
      <patternFill patternType="solid">
        <fgColor rgb="FFFFE994"/>
        <bgColor rgb="FFFDE9A9"/>
      </patternFill>
    </fill>
    <fill>
      <patternFill patternType="solid">
        <fgColor rgb="FFE8F2A1"/>
        <bgColor rgb="FFFDE9A9"/>
      </patternFill>
    </fill>
    <fill>
      <patternFill patternType="solid">
        <fgColor rgb="FFF3F7C9"/>
        <bgColor rgb="FFF5F5CB"/>
      </patternFill>
    </fill>
    <fill>
      <patternFill patternType="solid">
        <fgColor rgb="FFF6F9D4"/>
        <bgColor rgb="FFFBFBDA"/>
      </patternFill>
    </fill>
    <fill>
      <patternFill patternType="solid">
        <fgColor rgb="FFCDE8D6"/>
        <bgColor rgb="FFC3E4E2"/>
      </patternFill>
    </fill>
    <fill>
      <patternFill patternType="solid">
        <fgColor rgb="FFFBFBDA"/>
        <bgColor rgb="FFF6F9D4"/>
      </patternFill>
    </fill>
    <fill>
      <patternFill patternType="solid">
        <fgColor rgb="FFFFF2CC"/>
        <bgColor rgb="FFFFF5CE"/>
      </patternFill>
    </fill>
    <fill>
      <patternFill patternType="solid">
        <fgColor rgb="FFEDEDED"/>
        <bgColor rgb="FFEEEEEE"/>
      </patternFill>
    </fill>
    <fill>
      <patternFill patternType="solid">
        <fgColor rgb="FFBDD7EE"/>
        <bgColor rgb="FFB3DDF3"/>
      </patternFill>
    </fill>
    <fill>
      <patternFill patternType="solid">
        <fgColor rgb="FFE2EB67"/>
        <bgColor rgb="FFE8F2A1"/>
      </patternFill>
    </fill>
    <fill>
      <patternFill patternType="solid">
        <fgColor rgb="FFAADCF7"/>
        <bgColor rgb="FFB3DDF3"/>
      </patternFill>
    </fill>
    <fill>
      <patternFill patternType="solid">
        <fgColor rgb="FFFFCC00"/>
        <bgColor rgb="FFFFF200"/>
      </patternFill>
    </fill>
    <fill>
      <patternFill patternType="solid">
        <fgColor rgb="FFFFF200"/>
        <bgColor rgb="FFFFFF00"/>
      </patternFill>
    </fill>
  </fills>
  <borders count="54">
    <border diagonalUp="false" diagonalDown="false">
      <left/>
      <right/>
      <top/>
      <bottom/>
      <diagonal/>
    </border>
    <border diagonalUp="false" diagonalDown="false">
      <left style="thin">
        <color rgb="FF5485AA"/>
      </left>
      <right style="thin">
        <color rgb="FF5485AA"/>
      </right>
      <top style="thin">
        <color rgb="FF5485AA"/>
      </top>
      <bottom style="thin">
        <color rgb="FF5485AA"/>
      </bottom>
      <diagonal/>
    </border>
    <border diagonalUp="false" diagonalDown="false">
      <left style="hair"/>
      <right style="hair"/>
      <top style="hair"/>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hair">
        <color rgb="FFFFFFFF"/>
      </right>
      <top style="hair">
        <color rgb="FFFFFFFF"/>
      </top>
      <bottom style="hair">
        <color rgb="FFFFFFFF"/>
      </bottom>
      <diagonal/>
    </border>
    <border diagonalUp="false" diagonalDown="false">
      <left style="hair">
        <color rgb="FFFFFFFF"/>
      </left>
      <right style="hair">
        <color rgb="FFFFFFFF"/>
      </right>
      <top style="hair">
        <color rgb="FFFFFFFF"/>
      </top>
      <bottom style="hair">
        <color rgb="FFFFFFFF"/>
      </bottom>
      <diagonal/>
    </border>
    <border diagonalUp="false" diagonalDown="false">
      <left/>
      <right style="thin"/>
      <top style="thin"/>
      <bottom/>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style="thin"/>
      <right style="thin"/>
      <top style="thin"/>
      <bottom style="dashed"/>
      <diagonal/>
    </border>
    <border diagonalUp="false" diagonalDown="false">
      <left style="thin"/>
      <right style="thin"/>
      <top style="thin"/>
      <bottom style="dotted"/>
      <diagonal/>
    </border>
    <border diagonalUp="false" diagonalDown="false">
      <left style="thin"/>
      <right style="hair"/>
      <top style="thin"/>
      <bottom style="dotted"/>
      <diagonal/>
    </border>
    <border diagonalUp="false" diagonalDown="false">
      <left style="hair"/>
      <right style="thin"/>
      <top style="thin"/>
      <bottom style="dotted"/>
      <diagonal/>
    </border>
    <border diagonalUp="false" diagonalDown="false">
      <left style="thin"/>
      <right style="thin"/>
      <top style="dashed"/>
      <bottom style="dashed"/>
      <diagonal/>
    </border>
    <border diagonalUp="false" diagonalDown="false">
      <left style="thin"/>
      <right style="thin"/>
      <top style="hair"/>
      <bottom style="dotted"/>
      <diagonal/>
    </border>
    <border diagonalUp="false" diagonalDown="false">
      <left style="thin"/>
      <right style="thin"/>
      <top style="dotted"/>
      <bottom style="dotted"/>
      <diagonal/>
    </border>
    <border diagonalUp="false" diagonalDown="false">
      <left style="thin"/>
      <right style="hair"/>
      <top style="hair"/>
      <bottom style="dotted"/>
      <diagonal/>
    </border>
    <border diagonalUp="false" diagonalDown="false">
      <left style="hair"/>
      <right style="thin"/>
      <top style="hair"/>
      <bottom style="dotted"/>
      <diagonal/>
    </border>
    <border diagonalUp="false" diagonalDown="false">
      <left style="thin"/>
      <right style="thin"/>
      <top style="dashed"/>
      <bottom style="thin"/>
      <diagonal/>
    </border>
    <border diagonalUp="false" diagonalDown="false">
      <left style="thin"/>
      <right style="thin"/>
      <top style="hair"/>
      <bottom style="thin"/>
      <diagonal/>
    </border>
    <border diagonalUp="false" diagonalDown="false">
      <left style="thin"/>
      <right style="thin"/>
      <top style="dotted"/>
      <bottom style="thin"/>
      <diagonal/>
    </border>
    <border diagonalUp="false" diagonalDown="false">
      <left style="thin"/>
      <right style="hair"/>
      <top style="dotted"/>
      <bottom style="thin"/>
      <diagonal/>
    </border>
    <border diagonalUp="false" diagonalDown="false">
      <left style="hair"/>
      <right style="thin"/>
      <top style="dotted"/>
      <bottom style="thin"/>
      <diagonal/>
    </border>
    <border diagonalUp="false" diagonalDown="false">
      <left style="hair"/>
      <right style="hair"/>
      <top/>
      <bottom style="hair"/>
      <diagonal/>
    </border>
    <border diagonalUp="false" diagonalDown="false">
      <left style="thin"/>
      <right style="thin"/>
      <top style="thin"/>
      <bottom style="hair"/>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thin"/>
      <top style="hair"/>
      <bottom style="hair"/>
      <diagonal/>
    </border>
    <border diagonalUp="false" diagonalDown="false">
      <left/>
      <right style="hair"/>
      <top style="hair"/>
      <bottom/>
      <diagonal/>
    </border>
    <border diagonalUp="false" diagonalDown="false">
      <left style="thin"/>
      <right style="thin"/>
      <top/>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thin"/>
      <right style="dotted"/>
      <top style="dotted"/>
      <bottom style="dotted"/>
      <diagonal/>
    </border>
    <border diagonalUp="false" diagonalDown="false">
      <left style="dotted"/>
      <right style="dotted"/>
      <top style="dotted"/>
      <bottom style="dotted"/>
      <diagonal/>
    </border>
    <border diagonalUp="false" diagonalDown="false">
      <left style="dotted"/>
      <right style="thin"/>
      <top style="dotted"/>
      <bottom style="dotted"/>
      <diagonal/>
    </border>
    <border diagonalUp="false" diagonalDown="false">
      <left/>
      <right/>
      <top style="hair"/>
      <bottom/>
      <diagonal/>
    </border>
    <border diagonalUp="false" diagonalDown="false">
      <left/>
      <right/>
      <top/>
      <bottom style="hair"/>
      <diagonal/>
    </border>
    <border diagonalUp="false" diagonalDown="false">
      <left/>
      <right style="hair"/>
      <top style="hair"/>
      <bottom style="hair"/>
      <diagonal/>
    </border>
    <border diagonalUp="false" diagonalDown="false">
      <left/>
      <right style="hair"/>
      <top/>
      <bottom/>
      <diagonal/>
    </border>
    <border diagonalUp="false" diagonalDown="false">
      <left style="hair"/>
      <right/>
      <top/>
      <bottom/>
      <diagonal/>
    </border>
    <border diagonalUp="false" diagonalDown="false">
      <left style="hair"/>
      <right/>
      <top/>
      <bottom style="hair"/>
      <diagonal/>
    </border>
    <border diagonalUp="false" diagonalDown="false">
      <left/>
      <right style="hair"/>
      <top/>
      <bottom style="hair"/>
      <diagonal/>
    </border>
    <border diagonalUp="false" diagonalDown="false">
      <left/>
      <right/>
      <top style="thin"/>
      <bottom style="thin"/>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right/>
      <top/>
      <bottom style="thin"/>
      <diagonal/>
    </border>
    <border diagonalUp="false" diagonalDown="false">
      <left/>
      <right style="thin"/>
      <top/>
      <bottom style="thin"/>
      <diagonal/>
    </border>
  </borders>
  <cellStyleXfs count="3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cellStyleXfs>
  <cellXfs count="557">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6" borderId="0" xfId="0" applyFont="true" applyBorder="true" applyAlignment="true" applyProtection="true">
      <alignment horizontal="center" vertical="center" textRotation="0" wrapText="true" indent="0" shrinkToFit="false"/>
      <protection locked="true" hidden="true"/>
    </xf>
    <xf numFmtId="164" fontId="17" fillId="9" borderId="2" xfId="0" applyFont="true" applyBorder="true" applyAlignment="true" applyProtection="true">
      <alignment horizontal="center" vertical="center" textRotation="0" wrapText="tru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18" fillId="0" borderId="3" xfId="0" applyFont="true" applyBorder="true" applyAlignment="true" applyProtection="true">
      <alignment horizontal="center" vertical="center" textRotation="0" wrapText="true" indent="0" shrinkToFit="false"/>
      <protection locked="true" hidden="true"/>
    </xf>
    <xf numFmtId="164" fontId="19" fillId="0" borderId="3" xfId="0" applyFont="true" applyBorder="true" applyAlignment="true" applyProtection="true">
      <alignment horizontal="center" vertical="center" textRotation="0" wrapText="true" indent="0" shrinkToFit="false"/>
      <protection locked="true" hidden="true"/>
    </xf>
    <xf numFmtId="164" fontId="0" fillId="0" borderId="0" xfId="0" applyFont="false" applyBorder="false" applyAlignment="true" applyProtection="true">
      <alignment horizontal="general" vertical="bottom" textRotation="0" wrapText="true" indent="0" shrinkToFit="false"/>
      <protection locked="true" hidden="true"/>
    </xf>
    <xf numFmtId="164" fontId="21" fillId="10" borderId="4" xfId="0" applyFont="true" applyBorder="true" applyAlignment="true" applyProtection="true">
      <alignment horizontal="center" vertical="center" textRotation="0" wrapText="true" indent="0" shrinkToFit="false"/>
      <protection locked="true" hidden="true"/>
    </xf>
    <xf numFmtId="165" fontId="22" fillId="11" borderId="3" xfId="0" applyFont="true" applyBorder="true" applyAlignment="true" applyProtection="true">
      <alignment horizontal="center" vertical="center" textRotation="0" wrapText="true" indent="0" shrinkToFit="false"/>
      <protection locked="true" hidden="true"/>
    </xf>
    <xf numFmtId="165" fontId="22" fillId="12" borderId="3" xfId="0" applyFont="true" applyBorder="true" applyAlignment="true" applyProtection="true">
      <alignment horizontal="center" vertical="center" textRotation="0" wrapText="true" indent="0" shrinkToFit="false"/>
      <protection locked="true" hidden="true"/>
    </xf>
    <xf numFmtId="165" fontId="22" fillId="13" borderId="3" xfId="0" applyFont="true" applyBorder="true" applyAlignment="true" applyProtection="true">
      <alignment horizontal="center" vertical="center" textRotation="0" wrapText="true" indent="0" shrinkToFit="false"/>
      <protection locked="true" hidden="true"/>
    </xf>
    <xf numFmtId="165" fontId="22" fillId="14" borderId="5" xfId="0" applyFont="true" applyBorder="true" applyAlignment="true" applyProtection="true">
      <alignment horizontal="center" vertical="center" textRotation="0" wrapText="true" indent="0" shrinkToFit="false"/>
      <protection locked="true" hidden="true"/>
    </xf>
    <xf numFmtId="164" fontId="23" fillId="10" borderId="6" xfId="0" applyFont="true" applyBorder="true" applyAlignment="true" applyProtection="true">
      <alignment horizontal="center" vertical="center" textRotation="0" wrapText="true" indent="0" shrinkToFit="false"/>
      <protection locked="true" hidden="true"/>
    </xf>
    <xf numFmtId="164" fontId="23" fillId="10" borderId="4" xfId="0" applyFont="true" applyBorder="true" applyAlignment="true" applyProtection="true">
      <alignment horizontal="center" vertical="center" textRotation="0" wrapText="true" indent="0" shrinkToFit="false"/>
      <protection locked="true" hidden="true"/>
    </xf>
    <xf numFmtId="164" fontId="24" fillId="0" borderId="4" xfId="0" applyFont="true" applyBorder="true" applyAlignment="true" applyProtection="true">
      <alignment horizontal="center" vertical="center" textRotation="0" wrapText="true" indent="0" shrinkToFit="false"/>
      <protection locked="true" hidden="true"/>
    </xf>
    <xf numFmtId="164" fontId="25" fillId="0" borderId="4" xfId="0" applyFont="true" applyBorder="true" applyAlignment="true" applyProtection="true">
      <alignment horizontal="center" vertical="center" textRotation="0" wrapText="true" indent="0" shrinkToFit="false"/>
      <protection locked="true" hidden="true"/>
    </xf>
    <xf numFmtId="166" fontId="26" fillId="0" borderId="4" xfId="0" applyFont="true" applyBorder="true" applyAlignment="true" applyProtection="true">
      <alignment horizontal="center" vertical="center" textRotation="0" wrapText="true" indent="0" shrinkToFit="false"/>
      <protection locked="true" hidden="true"/>
    </xf>
    <xf numFmtId="166" fontId="26" fillId="0" borderId="6" xfId="0" applyFont="true" applyBorder="true" applyAlignment="true" applyProtection="true">
      <alignment horizontal="center" vertical="center" textRotation="0" wrapText="true" indent="0" shrinkToFit="false"/>
      <protection locked="true" hidden="true"/>
    </xf>
    <xf numFmtId="164" fontId="27" fillId="10" borderId="7" xfId="0" applyFont="true" applyBorder="true" applyAlignment="true" applyProtection="true">
      <alignment horizontal="center" vertical="center" textRotation="0" wrapText="true" indent="0" shrinkToFit="false"/>
      <protection locked="true" hidden="true"/>
    </xf>
    <xf numFmtId="164" fontId="27" fillId="10" borderId="8" xfId="0" applyFont="true" applyBorder="true" applyAlignment="true" applyProtection="true">
      <alignment horizontal="center" vertical="center" textRotation="0" wrapText="true" indent="0" shrinkToFit="false"/>
      <protection locked="true" hidden="true"/>
    </xf>
    <xf numFmtId="164" fontId="28" fillId="14" borderId="3" xfId="0" applyFont="true" applyBorder="true" applyAlignment="true" applyProtection="true">
      <alignment horizontal="center" vertical="center" textRotation="0" wrapText="true" indent="0" shrinkToFit="false"/>
      <protection locked="true" hidden="true"/>
    </xf>
    <xf numFmtId="164" fontId="29" fillId="14" borderId="3" xfId="0" applyFont="true" applyBorder="true" applyAlignment="true" applyProtection="true">
      <alignment horizontal="center" vertical="center" textRotation="0" wrapText="true" indent="0" shrinkToFit="false"/>
      <protection locked="true" hidden="true"/>
    </xf>
    <xf numFmtId="165" fontId="30" fillId="11" borderId="3" xfId="0" applyFont="true" applyBorder="true" applyAlignment="true" applyProtection="true">
      <alignment horizontal="center" vertical="center" textRotation="0" wrapText="true" indent="0" shrinkToFit="false"/>
      <protection locked="true" hidden="true"/>
    </xf>
    <xf numFmtId="165" fontId="31" fillId="12" borderId="3" xfId="0" applyFont="true" applyBorder="true" applyAlignment="true" applyProtection="true">
      <alignment horizontal="center" vertical="center" textRotation="0" wrapText="true" indent="0" shrinkToFit="false"/>
      <protection locked="true" hidden="true"/>
    </xf>
    <xf numFmtId="165" fontId="31" fillId="13" borderId="3" xfId="0" applyFont="true" applyBorder="true" applyAlignment="true" applyProtection="true">
      <alignment horizontal="center" vertical="center" textRotation="0" wrapText="true" indent="0" shrinkToFit="false"/>
      <protection locked="true" hidden="true"/>
    </xf>
    <xf numFmtId="165" fontId="31" fillId="14" borderId="3" xfId="0" applyFont="true" applyBorder="true" applyAlignment="true" applyProtection="true">
      <alignment horizontal="center" vertical="center" textRotation="0" wrapText="true" indent="0" shrinkToFit="false"/>
      <protection locked="true" hidden="true"/>
    </xf>
    <xf numFmtId="167" fontId="32" fillId="14" borderId="8" xfId="0" applyFont="true" applyBorder="true" applyAlignment="true" applyProtection="true">
      <alignment horizontal="center" vertical="center" textRotation="0" wrapText="true" indent="0" shrinkToFit="false"/>
      <protection locked="true" hidden="true"/>
    </xf>
    <xf numFmtId="168" fontId="32" fillId="14" borderId="8" xfId="0" applyFont="true" applyBorder="true" applyAlignment="true" applyProtection="true">
      <alignment horizontal="center" vertical="center" textRotation="0" wrapText="true" indent="0" shrinkToFit="false"/>
      <protection locked="true" hidden="true"/>
    </xf>
    <xf numFmtId="164" fontId="33" fillId="14" borderId="3" xfId="0" applyFont="true" applyBorder="true" applyAlignment="true" applyProtection="true">
      <alignment horizontal="center" vertical="center" textRotation="90" wrapText="true" indent="0" shrinkToFit="false"/>
      <protection locked="true" hidden="true"/>
    </xf>
    <xf numFmtId="164" fontId="34" fillId="14" borderId="3" xfId="0" applyFont="true" applyBorder="true" applyAlignment="true" applyProtection="true">
      <alignment horizontal="center" vertical="center" textRotation="0" wrapText="true" indent="0" shrinkToFit="false"/>
      <protection locked="true" hidden="true"/>
    </xf>
    <xf numFmtId="167" fontId="32" fillId="14" borderId="3" xfId="0" applyFont="true" applyBorder="true" applyAlignment="true" applyProtection="true">
      <alignment horizontal="center" vertical="center" textRotation="0" wrapText="true" indent="0" shrinkToFit="false"/>
      <protection locked="true" hidden="true"/>
    </xf>
    <xf numFmtId="168" fontId="32" fillId="14" borderId="3" xfId="0" applyFont="true" applyBorder="true" applyAlignment="true" applyProtection="true">
      <alignment horizontal="center" vertical="center" textRotation="0" wrapText="true" indent="0" shrinkToFit="false"/>
      <protection locked="true" hidden="true"/>
    </xf>
    <xf numFmtId="164" fontId="35" fillId="14" borderId="3" xfId="0" applyFont="true" applyBorder="true" applyAlignment="true" applyProtection="true">
      <alignment horizontal="center" vertical="center" textRotation="0" wrapText="true" indent="0" shrinkToFit="false"/>
      <protection locked="true" hidden="true"/>
    </xf>
    <xf numFmtId="167" fontId="36" fillId="11" borderId="3" xfId="0" applyFont="true" applyBorder="true" applyAlignment="true" applyProtection="true">
      <alignment horizontal="center" vertical="center" textRotation="0" wrapText="true" indent="0" shrinkToFit="false"/>
      <protection locked="true" hidden="true"/>
    </xf>
    <xf numFmtId="167" fontId="32" fillId="12" borderId="3" xfId="0" applyFont="true" applyBorder="true" applyAlignment="true" applyProtection="true">
      <alignment horizontal="center" vertical="center" textRotation="0" wrapText="true" indent="0" shrinkToFit="false"/>
      <protection locked="true" hidden="true"/>
    </xf>
    <xf numFmtId="168" fontId="32" fillId="13" borderId="3" xfId="0" applyFont="true" applyBorder="true" applyAlignment="true" applyProtection="true">
      <alignment horizontal="center" vertical="center" textRotation="0" wrapText="true" indent="0" shrinkToFit="false"/>
      <protection locked="true" hidden="true"/>
    </xf>
    <xf numFmtId="164" fontId="37" fillId="14" borderId="3" xfId="0" applyFont="true" applyBorder="true" applyAlignment="true" applyProtection="true">
      <alignment horizontal="center" vertical="center" textRotation="0" wrapText="true" indent="0" shrinkToFit="false"/>
      <protection locked="true" hidden="true"/>
    </xf>
    <xf numFmtId="167" fontId="32" fillId="11" borderId="3" xfId="0" applyFont="true" applyBorder="true" applyAlignment="true" applyProtection="true">
      <alignment horizontal="center" vertical="center" textRotation="0" wrapText="true" indent="0" shrinkToFit="false"/>
      <protection locked="true" hidden="true"/>
    </xf>
    <xf numFmtId="168" fontId="38" fillId="14" borderId="3" xfId="0" applyFont="true" applyBorder="true" applyAlignment="true" applyProtection="true">
      <alignment horizontal="center" vertical="center" textRotation="0" wrapText="true" indent="0" shrinkToFit="false"/>
      <protection locked="true" hidden="true"/>
    </xf>
    <xf numFmtId="164" fontId="39" fillId="14" borderId="3" xfId="0" applyFont="true" applyBorder="true" applyAlignment="true" applyProtection="true">
      <alignment horizontal="center" vertical="center" textRotation="0" wrapText="true" indent="0" shrinkToFit="false"/>
      <protection locked="true" hidden="true"/>
    </xf>
    <xf numFmtId="168" fontId="41" fillId="11" borderId="3" xfId="0" applyFont="true" applyBorder="true" applyAlignment="true" applyProtection="true">
      <alignment horizontal="center" vertical="center" textRotation="0" wrapText="true" indent="0" shrinkToFit="false"/>
      <protection locked="true" hidden="true"/>
    </xf>
    <xf numFmtId="164" fontId="42" fillId="14" borderId="3" xfId="0" applyFont="true" applyBorder="true" applyAlignment="true" applyProtection="true">
      <alignment horizontal="center" vertical="center" textRotation="0" wrapText="true" indent="0" shrinkToFit="false"/>
      <protection locked="true" hidden="true"/>
    </xf>
    <xf numFmtId="168" fontId="41" fillId="12" borderId="3" xfId="0" applyFont="true" applyBorder="true" applyAlignment="true" applyProtection="true">
      <alignment horizontal="center" vertical="center" textRotation="0" wrapText="true" indent="0" shrinkToFit="false"/>
      <protection locked="true" hidden="true"/>
    </xf>
    <xf numFmtId="168" fontId="41" fillId="13" borderId="3" xfId="0" applyFont="true" applyBorder="true" applyAlignment="true" applyProtection="true">
      <alignment horizontal="center" vertical="center" textRotation="0" wrapText="true" indent="0" shrinkToFit="false"/>
      <protection locked="true" hidden="true"/>
    </xf>
    <xf numFmtId="168" fontId="41" fillId="14" borderId="3" xfId="0" applyFont="true" applyBorder="true" applyAlignment="true" applyProtection="true">
      <alignment horizontal="center" vertical="center" textRotation="0" wrapText="true" indent="0" shrinkToFit="false"/>
      <protection locked="true" hidden="true"/>
    </xf>
    <xf numFmtId="168" fontId="43" fillId="14" borderId="3" xfId="0" applyFont="true" applyBorder="true" applyAlignment="true" applyProtection="true">
      <alignment horizontal="center" vertical="center" textRotation="0" wrapText="true" indent="0" shrinkToFit="false"/>
      <protection locked="true" hidden="true"/>
    </xf>
    <xf numFmtId="164" fontId="44" fillId="0" borderId="3" xfId="0" applyFont="true" applyBorder="true" applyAlignment="true" applyProtection="false">
      <alignment horizontal="center" vertical="center" textRotation="0" wrapText="false" indent="0" shrinkToFit="false"/>
      <protection locked="true" hidden="false"/>
    </xf>
    <xf numFmtId="164" fontId="24" fillId="0" borderId="3" xfId="0" applyFont="true" applyBorder="true" applyAlignment="true" applyProtection="true">
      <alignment horizontal="center" vertical="center" textRotation="0" wrapText="true" indent="0" shrinkToFit="false"/>
      <protection locked="true" hidden="true"/>
    </xf>
    <xf numFmtId="164" fontId="25" fillId="0" borderId="3" xfId="0" applyFont="true" applyBorder="true" applyAlignment="true" applyProtection="true">
      <alignment horizontal="center" vertical="center" textRotation="0" wrapText="true" indent="0" shrinkToFit="false"/>
      <protection locked="true" hidden="true"/>
    </xf>
    <xf numFmtId="164" fontId="45" fillId="0" borderId="3" xfId="0" applyFont="true" applyBorder="true" applyAlignment="true" applyProtection="true">
      <alignment horizontal="center" vertical="center" textRotation="0" wrapText="true" indent="0" shrinkToFit="false"/>
      <protection locked="true" hidden="true"/>
    </xf>
    <xf numFmtId="167" fontId="28" fillId="0" borderId="3" xfId="0" applyFont="true" applyBorder="true" applyAlignment="true" applyProtection="true">
      <alignment horizontal="center" vertical="center" textRotation="0" wrapText="true" indent="0" shrinkToFit="false"/>
      <protection locked="true" hidden="true"/>
    </xf>
    <xf numFmtId="168" fontId="28" fillId="0" borderId="3" xfId="0" applyFont="true" applyBorder="true" applyAlignment="true" applyProtection="true">
      <alignment horizontal="center" vertical="bottom" textRotation="0" wrapText="true" indent="0" shrinkToFit="false"/>
      <protection locked="true" hidden="true"/>
    </xf>
    <xf numFmtId="164" fontId="0" fillId="0" borderId="3" xfId="0" applyFont="false" applyBorder="true" applyAlignment="true" applyProtection="true">
      <alignment horizontal="general" vertical="bottom" textRotation="0" wrapText="true" indent="0" shrinkToFit="false"/>
      <protection locked="true" hidden="true"/>
    </xf>
    <xf numFmtId="164" fontId="35" fillId="15" borderId="3" xfId="0" applyFont="true" applyBorder="true" applyAlignment="true" applyProtection="true">
      <alignment horizontal="center" vertical="center" textRotation="0" wrapText="true" indent="0" shrinkToFit="false"/>
      <protection locked="true" hidden="true"/>
    </xf>
    <xf numFmtId="164" fontId="29" fillId="15" borderId="3" xfId="0" applyFont="true" applyBorder="true" applyAlignment="true" applyProtection="true">
      <alignment horizontal="center" vertical="center" textRotation="0" wrapText="true" indent="0" shrinkToFit="false"/>
      <protection locked="true" hidden="true"/>
    </xf>
    <xf numFmtId="165" fontId="30" fillId="12" borderId="3" xfId="0" applyFont="true" applyBorder="true" applyAlignment="true" applyProtection="true">
      <alignment horizontal="center" vertical="center" textRotation="0" wrapText="true" indent="0" shrinkToFit="false"/>
      <protection locked="true" hidden="true"/>
    </xf>
    <xf numFmtId="165" fontId="30" fillId="13" borderId="3" xfId="0" applyFont="true" applyBorder="true" applyAlignment="true" applyProtection="true">
      <alignment horizontal="center" vertical="center" textRotation="0" wrapText="true" indent="0" shrinkToFit="false"/>
      <protection locked="true" hidden="true"/>
    </xf>
    <xf numFmtId="165" fontId="30" fillId="14" borderId="3" xfId="0" applyFont="true" applyBorder="true" applyAlignment="true" applyProtection="true">
      <alignment horizontal="center" vertical="center" textRotation="0" wrapText="true" indent="0" shrinkToFit="false"/>
      <protection locked="true" hidden="true"/>
    </xf>
    <xf numFmtId="167" fontId="28" fillId="15" borderId="3" xfId="0" applyFont="true" applyBorder="true" applyAlignment="true" applyProtection="true">
      <alignment horizontal="center" vertical="center" textRotation="0" wrapText="true" indent="0" shrinkToFit="false"/>
      <protection locked="true" hidden="true"/>
    </xf>
    <xf numFmtId="168" fontId="28" fillId="15" borderId="3" xfId="0" applyFont="true" applyBorder="true" applyAlignment="true" applyProtection="true">
      <alignment horizontal="center" vertical="center" textRotation="0" wrapText="true" indent="0" shrinkToFit="false"/>
      <protection locked="true" hidden="true"/>
    </xf>
    <xf numFmtId="164" fontId="33" fillId="15" borderId="3" xfId="0" applyFont="true" applyBorder="true" applyAlignment="true" applyProtection="true">
      <alignment horizontal="center" vertical="center" textRotation="90" wrapText="true" indent="0" shrinkToFit="false"/>
      <protection locked="true" hidden="true"/>
    </xf>
    <xf numFmtId="164" fontId="34" fillId="15" borderId="3" xfId="0" applyFont="true" applyBorder="true" applyAlignment="true" applyProtection="true">
      <alignment horizontal="center" vertical="center" textRotation="0" wrapText="true" indent="0" shrinkToFit="false"/>
      <protection locked="true" hidden="true"/>
    </xf>
    <xf numFmtId="169" fontId="46" fillId="11" borderId="3" xfId="0" applyFont="true" applyBorder="true" applyAlignment="true" applyProtection="true">
      <alignment horizontal="center" vertical="center" textRotation="0" wrapText="true" indent="0" shrinkToFit="false"/>
      <protection locked="true" hidden="true"/>
    </xf>
    <xf numFmtId="169" fontId="46" fillId="12" borderId="3" xfId="0" applyFont="true" applyBorder="true" applyAlignment="true" applyProtection="true">
      <alignment horizontal="center" vertical="center" textRotation="0" wrapText="true" indent="0" shrinkToFit="false"/>
      <protection locked="true" hidden="true"/>
    </xf>
    <xf numFmtId="169" fontId="46" fillId="13" borderId="3" xfId="0" applyFont="true" applyBorder="true" applyAlignment="true" applyProtection="true">
      <alignment horizontal="center" vertical="center" textRotation="0" wrapText="true" indent="0" shrinkToFit="false"/>
      <protection locked="true" hidden="true"/>
    </xf>
    <xf numFmtId="169" fontId="46" fillId="14" borderId="3" xfId="0" applyFont="true" applyBorder="true" applyAlignment="true" applyProtection="true">
      <alignment horizontal="center" vertical="center" textRotation="0" wrapText="true" indent="0" shrinkToFit="false"/>
      <protection locked="true" hidden="true"/>
    </xf>
    <xf numFmtId="167" fontId="46" fillId="11" borderId="3" xfId="0" applyFont="true" applyBorder="true" applyAlignment="true" applyProtection="true">
      <alignment horizontal="center" vertical="center" textRotation="0" wrapText="true" indent="0" shrinkToFit="false"/>
      <protection locked="true" hidden="true"/>
    </xf>
    <xf numFmtId="167" fontId="46" fillId="12" borderId="3" xfId="0" applyFont="true" applyBorder="true" applyAlignment="true" applyProtection="true">
      <alignment horizontal="center" vertical="center" textRotation="0" wrapText="true" indent="0" shrinkToFit="false"/>
      <protection locked="true" hidden="true"/>
    </xf>
    <xf numFmtId="167" fontId="46" fillId="13" borderId="3" xfId="0" applyFont="true" applyBorder="true" applyAlignment="true" applyProtection="true">
      <alignment horizontal="center" vertical="center" textRotation="0" wrapText="true" indent="0" shrinkToFit="false"/>
      <protection locked="true" hidden="true"/>
    </xf>
    <xf numFmtId="167" fontId="46" fillId="14" borderId="3" xfId="0" applyFont="true" applyBorder="true" applyAlignment="true" applyProtection="true">
      <alignment horizontal="center" vertical="center" textRotation="0" wrapText="true" indent="0" shrinkToFit="false"/>
      <protection locked="true" hidden="true"/>
    </xf>
    <xf numFmtId="164" fontId="42" fillId="15" borderId="3" xfId="0" applyFont="true" applyBorder="true" applyAlignment="true" applyProtection="true">
      <alignment horizontal="center" vertical="center" textRotation="0" wrapText="true" indent="0" shrinkToFit="false"/>
      <protection locked="true" hidden="true"/>
    </xf>
    <xf numFmtId="167" fontId="47" fillId="11" borderId="3" xfId="0" applyFont="true" applyBorder="true" applyAlignment="true" applyProtection="true">
      <alignment horizontal="center" vertical="center" textRotation="0" wrapText="true" indent="0" shrinkToFit="false"/>
      <protection locked="true" hidden="true"/>
    </xf>
    <xf numFmtId="167" fontId="47" fillId="12" borderId="3" xfId="0" applyFont="true" applyBorder="true" applyAlignment="true" applyProtection="true">
      <alignment horizontal="center" vertical="center" textRotation="0" wrapText="true" indent="0" shrinkToFit="false"/>
      <protection locked="true" hidden="true"/>
    </xf>
    <xf numFmtId="167" fontId="47" fillId="13" borderId="3" xfId="0" applyFont="true" applyBorder="true" applyAlignment="true" applyProtection="true">
      <alignment horizontal="center" vertical="center" textRotation="0" wrapText="true" indent="0" shrinkToFit="false"/>
      <protection locked="true" hidden="true"/>
    </xf>
    <xf numFmtId="167" fontId="47" fillId="14" borderId="3" xfId="0" applyFont="true" applyBorder="true" applyAlignment="true" applyProtection="true">
      <alignment horizontal="center" vertical="center" textRotation="0" wrapText="true" indent="0" shrinkToFit="false"/>
      <protection locked="true" hidden="true"/>
    </xf>
    <xf numFmtId="167" fontId="43" fillId="15" borderId="3" xfId="0" applyFont="true" applyBorder="true" applyAlignment="true" applyProtection="true">
      <alignment horizontal="center" vertical="center" textRotation="0" wrapText="true" indent="0" shrinkToFit="false"/>
      <protection locked="true" hidden="true"/>
    </xf>
    <xf numFmtId="168" fontId="43" fillId="15" borderId="3" xfId="0" applyFont="true" applyBorder="true" applyAlignment="true" applyProtection="true">
      <alignment horizontal="center" vertical="center" textRotation="0" wrapText="true" indent="0" shrinkToFit="false"/>
      <protection locked="true" hidden="true"/>
    </xf>
    <xf numFmtId="167" fontId="18" fillId="0" borderId="3" xfId="0" applyFont="true" applyBorder="true" applyAlignment="true" applyProtection="true">
      <alignment horizontal="center" vertical="center" textRotation="0" wrapText="true" indent="0" shrinkToFit="false"/>
      <protection locked="true" hidden="true"/>
    </xf>
    <xf numFmtId="168" fontId="18" fillId="0" borderId="3" xfId="0" applyFont="true" applyBorder="true" applyAlignment="true" applyProtection="true">
      <alignment horizontal="center" vertical="bottom" textRotation="0" wrapText="true" indent="0" shrinkToFit="false"/>
      <protection locked="true" hidden="true"/>
    </xf>
    <xf numFmtId="164" fontId="35" fillId="16" borderId="3" xfId="0" applyFont="true" applyBorder="true" applyAlignment="true" applyProtection="true">
      <alignment horizontal="center" vertical="center" textRotation="0" wrapText="true" indent="0" shrinkToFit="false"/>
      <protection locked="true" hidden="true"/>
    </xf>
    <xf numFmtId="164" fontId="29" fillId="16" borderId="3" xfId="0" applyFont="true" applyBorder="true" applyAlignment="true" applyProtection="true">
      <alignment horizontal="center" vertical="center" textRotation="0" wrapText="true" indent="0" shrinkToFit="false"/>
      <protection locked="true" hidden="true"/>
    </xf>
    <xf numFmtId="167" fontId="18" fillId="16" borderId="3" xfId="0" applyFont="true" applyBorder="true" applyAlignment="true" applyProtection="true">
      <alignment horizontal="center" vertical="center" textRotation="0" wrapText="true" indent="0" shrinkToFit="false"/>
      <protection locked="true" hidden="true"/>
    </xf>
    <xf numFmtId="168" fontId="18" fillId="16" borderId="3" xfId="0" applyFont="true" applyBorder="true" applyAlignment="true" applyProtection="true">
      <alignment horizontal="center" vertical="center" textRotation="0" wrapText="true" indent="0" shrinkToFit="false"/>
      <protection locked="true" hidden="true"/>
    </xf>
    <xf numFmtId="164" fontId="33" fillId="16" borderId="3" xfId="0" applyFont="true" applyBorder="true" applyAlignment="true" applyProtection="true">
      <alignment horizontal="center" vertical="center" textRotation="90" wrapText="true" indent="0" shrinkToFit="false"/>
      <protection locked="true" hidden="true"/>
    </xf>
    <xf numFmtId="164" fontId="34" fillId="16" borderId="3" xfId="0" applyFont="true" applyBorder="true" applyAlignment="true" applyProtection="true">
      <alignment horizontal="center" vertical="center" textRotation="0" wrapText="true" indent="0" shrinkToFit="false"/>
      <protection locked="true" hidden="true"/>
    </xf>
    <xf numFmtId="170" fontId="48" fillId="11" borderId="3" xfId="0" applyFont="true" applyBorder="true" applyAlignment="true" applyProtection="true">
      <alignment horizontal="center" vertical="center" textRotation="0" wrapText="true" indent="0" shrinkToFit="false"/>
      <protection locked="true" hidden="true"/>
    </xf>
    <xf numFmtId="170" fontId="48" fillId="12" borderId="3" xfId="0" applyFont="true" applyBorder="true" applyAlignment="true" applyProtection="true">
      <alignment horizontal="center" vertical="center" textRotation="0" wrapText="true" indent="0" shrinkToFit="false"/>
      <protection locked="true" hidden="true"/>
    </xf>
    <xf numFmtId="170" fontId="48" fillId="13" borderId="3" xfId="0" applyFont="true" applyBorder="true" applyAlignment="true" applyProtection="true">
      <alignment horizontal="center" vertical="center" textRotation="0" wrapText="true" indent="0" shrinkToFit="false"/>
      <protection locked="true" hidden="true"/>
    </xf>
    <xf numFmtId="170" fontId="48" fillId="14" borderId="3" xfId="0" applyFont="true" applyBorder="true" applyAlignment="true" applyProtection="true">
      <alignment horizontal="center" vertical="center" textRotation="0" wrapText="true" indent="0" shrinkToFit="false"/>
      <protection locked="true" hidden="true"/>
    </xf>
    <xf numFmtId="168" fontId="48" fillId="11" borderId="3" xfId="0" applyFont="true" applyBorder="true" applyAlignment="true" applyProtection="true">
      <alignment horizontal="center" vertical="center" textRotation="0" wrapText="true" indent="0" shrinkToFit="false"/>
      <protection locked="true" hidden="true"/>
    </xf>
    <xf numFmtId="168" fontId="48" fillId="12" borderId="3" xfId="0" applyFont="true" applyBorder="true" applyAlignment="true" applyProtection="true">
      <alignment horizontal="center" vertical="center" textRotation="0" wrapText="true" indent="0" shrinkToFit="false"/>
      <protection locked="true" hidden="true"/>
    </xf>
    <xf numFmtId="168" fontId="48" fillId="13" borderId="3" xfId="0" applyFont="true" applyBorder="true" applyAlignment="true" applyProtection="true">
      <alignment horizontal="center" vertical="center" textRotation="0" wrapText="true" indent="0" shrinkToFit="false"/>
      <protection locked="true" hidden="true"/>
    </xf>
    <xf numFmtId="168" fontId="48" fillId="14" borderId="3" xfId="0" applyFont="true" applyBorder="true" applyAlignment="true" applyProtection="true">
      <alignment horizontal="center" vertical="center" textRotation="0" wrapText="true" indent="0" shrinkToFit="false"/>
      <protection locked="true" hidden="true"/>
    </xf>
    <xf numFmtId="164" fontId="49" fillId="16" borderId="3" xfId="0" applyFont="true" applyBorder="true" applyAlignment="true" applyProtection="true">
      <alignment horizontal="center" vertical="center" textRotation="0" wrapText="true" indent="0" shrinkToFit="false"/>
      <protection locked="true" hidden="true"/>
    </xf>
    <xf numFmtId="168" fontId="50" fillId="11" borderId="3" xfId="0" applyFont="true" applyBorder="true" applyAlignment="true" applyProtection="true">
      <alignment horizontal="center" vertical="center" textRotation="0" wrapText="true" indent="0" shrinkToFit="false"/>
      <protection locked="true" hidden="true"/>
    </xf>
    <xf numFmtId="168" fontId="50" fillId="12" borderId="3" xfId="0" applyFont="true" applyBorder="true" applyAlignment="true" applyProtection="true">
      <alignment horizontal="center" vertical="center" textRotation="0" wrapText="true" indent="0" shrinkToFit="false"/>
      <protection locked="true" hidden="true"/>
    </xf>
    <xf numFmtId="168" fontId="50" fillId="13" borderId="3" xfId="0" applyFont="true" applyBorder="true" applyAlignment="true" applyProtection="true">
      <alignment horizontal="center" vertical="center" textRotation="0" wrapText="true" indent="0" shrinkToFit="false"/>
      <protection locked="true" hidden="true"/>
    </xf>
    <xf numFmtId="168" fontId="50" fillId="14" borderId="3" xfId="0" applyFont="true" applyBorder="true" applyAlignment="true" applyProtection="true">
      <alignment horizontal="center" vertical="center" textRotation="0" wrapText="true" indent="0" shrinkToFit="false"/>
      <protection locked="true" hidden="true"/>
    </xf>
    <xf numFmtId="167" fontId="51" fillId="16" borderId="3" xfId="0" applyFont="true" applyBorder="true" applyAlignment="true" applyProtection="true">
      <alignment horizontal="center" vertical="center" textRotation="0" wrapText="true" indent="0" shrinkToFit="false"/>
      <protection locked="true" hidden="true"/>
    </xf>
    <xf numFmtId="168" fontId="51" fillId="16" borderId="3" xfId="0" applyFont="true" applyBorder="true" applyAlignment="true" applyProtection="true">
      <alignment horizontal="center" vertical="center" textRotation="0" wrapText="true" indent="0" shrinkToFit="false"/>
      <protection locked="true" hidden="true"/>
    </xf>
    <xf numFmtId="167" fontId="18" fillId="15" borderId="3" xfId="0" applyFont="true" applyBorder="true" applyAlignment="true" applyProtection="true">
      <alignment horizontal="center" vertical="center" textRotation="0" wrapText="true" indent="0" shrinkToFit="false"/>
      <protection locked="true" hidden="true"/>
    </xf>
    <xf numFmtId="168" fontId="18" fillId="15" borderId="3" xfId="0" applyFont="true" applyBorder="true" applyAlignment="true" applyProtection="true">
      <alignment horizontal="center" vertical="center" textRotation="0" wrapText="true" indent="0" shrinkToFit="false"/>
      <protection locked="true" hidden="true"/>
    </xf>
    <xf numFmtId="167" fontId="48" fillId="11" borderId="3" xfId="0" applyFont="true" applyBorder="true" applyAlignment="true" applyProtection="true">
      <alignment horizontal="center" vertical="center" textRotation="0" wrapText="true" indent="0" shrinkToFit="false"/>
      <protection locked="true" hidden="true"/>
    </xf>
    <xf numFmtId="167" fontId="48" fillId="12" borderId="3" xfId="0" applyFont="true" applyBorder="true" applyAlignment="true" applyProtection="true">
      <alignment horizontal="center" vertical="center" textRotation="0" wrapText="true" indent="0" shrinkToFit="false"/>
      <protection locked="true" hidden="true"/>
    </xf>
    <xf numFmtId="167" fontId="48" fillId="13" borderId="3" xfId="0" applyFont="true" applyBorder="true" applyAlignment="true" applyProtection="true">
      <alignment horizontal="center" vertical="center" textRotation="0" wrapText="true" indent="0" shrinkToFit="false"/>
      <protection locked="true" hidden="true"/>
    </xf>
    <xf numFmtId="167" fontId="48" fillId="14" borderId="3" xfId="0" applyFont="true" applyBorder="true" applyAlignment="true" applyProtection="true">
      <alignment horizontal="center" vertical="center" textRotation="0" wrapText="true" indent="0" shrinkToFit="false"/>
      <protection locked="true" hidden="true"/>
    </xf>
    <xf numFmtId="164" fontId="39" fillId="15" borderId="3" xfId="0" applyFont="true" applyBorder="true" applyAlignment="true" applyProtection="true">
      <alignment horizontal="center" vertical="center" textRotation="0" wrapText="true" indent="0" shrinkToFit="false"/>
      <protection locked="true" hidden="true"/>
    </xf>
    <xf numFmtId="167" fontId="52" fillId="11" borderId="3" xfId="0" applyFont="true" applyBorder="true" applyAlignment="true" applyProtection="true">
      <alignment horizontal="center" vertical="center" textRotation="0" wrapText="true" indent="0" shrinkToFit="false"/>
      <protection locked="true" hidden="true"/>
    </xf>
    <xf numFmtId="167" fontId="52" fillId="12" borderId="3" xfId="0" applyFont="true" applyBorder="true" applyAlignment="true" applyProtection="true">
      <alignment horizontal="center" vertical="center" textRotation="0" wrapText="true" indent="0" shrinkToFit="false"/>
      <protection locked="true" hidden="true"/>
    </xf>
    <xf numFmtId="167" fontId="52" fillId="13" borderId="3" xfId="0" applyFont="true" applyBorder="true" applyAlignment="true" applyProtection="true">
      <alignment horizontal="center" vertical="center" textRotation="0" wrapText="true" indent="0" shrinkToFit="false"/>
      <protection locked="true" hidden="true"/>
    </xf>
    <xf numFmtId="167" fontId="52" fillId="14" borderId="3" xfId="0" applyFont="true" applyBorder="true" applyAlignment="true" applyProtection="true">
      <alignment horizontal="center" vertical="center" textRotation="0" wrapText="true" indent="0" shrinkToFit="false"/>
      <protection locked="true" hidden="true"/>
    </xf>
    <xf numFmtId="167" fontId="51" fillId="15" borderId="3" xfId="0" applyFont="true" applyBorder="true" applyAlignment="true" applyProtection="true">
      <alignment horizontal="center" vertical="center" textRotation="0" wrapText="true" indent="0" shrinkToFit="false"/>
      <protection locked="true" hidden="true"/>
    </xf>
    <xf numFmtId="168" fontId="51" fillId="15" borderId="3" xfId="0" applyFont="true" applyBorder="true" applyAlignment="true" applyProtection="true">
      <alignment horizontal="center" vertical="center" textRotation="0" wrapText="true" indent="0" shrinkToFit="false"/>
      <protection locked="true" hidden="true"/>
    </xf>
    <xf numFmtId="164" fontId="49" fillId="15" borderId="3" xfId="0" applyFont="true" applyBorder="true" applyAlignment="true" applyProtection="true">
      <alignment horizontal="center" vertical="center" textRotation="0" wrapText="true" indent="0" shrinkToFit="false"/>
      <protection locked="true" hidden="true"/>
    </xf>
    <xf numFmtId="167" fontId="50" fillId="11" borderId="3" xfId="0" applyFont="true" applyBorder="true" applyAlignment="true" applyProtection="true">
      <alignment horizontal="center" vertical="center" textRotation="0" wrapText="true" indent="0" shrinkToFit="false"/>
      <protection locked="true" hidden="true"/>
    </xf>
    <xf numFmtId="167" fontId="50" fillId="12" borderId="3" xfId="0" applyFont="true" applyBorder="true" applyAlignment="true" applyProtection="true">
      <alignment horizontal="center" vertical="center" textRotation="0" wrapText="true" indent="0" shrinkToFit="false"/>
      <protection locked="true" hidden="true"/>
    </xf>
    <xf numFmtId="167" fontId="50" fillId="13" borderId="3" xfId="0" applyFont="true" applyBorder="true" applyAlignment="true" applyProtection="true">
      <alignment horizontal="center" vertical="center" textRotation="0" wrapText="true" indent="0" shrinkToFit="false"/>
      <protection locked="true" hidden="true"/>
    </xf>
    <xf numFmtId="167" fontId="50" fillId="14" borderId="3" xfId="0" applyFont="true" applyBorder="true" applyAlignment="true" applyProtection="true">
      <alignment horizontal="center" vertical="center" textRotation="0" wrapText="true" indent="0" shrinkToFit="false"/>
      <protection locked="true" hidden="true"/>
    </xf>
    <xf numFmtId="164" fontId="18" fillId="8" borderId="3" xfId="0" applyFont="true" applyBorder="true" applyAlignment="true" applyProtection="true">
      <alignment horizontal="center" vertical="center" textRotation="0" wrapText="true" indent="0" shrinkToFit="false"/>
      <protection locked="true" hidden="true"/>
    </xf>
    <xf numFmtId="165" fontId="48" fillId="11" borderId="3" xfId="0" applyFont="true" applyBorder="true" applyAlignment="true" applyProtection="true">
      <alignment horizontal="center" vertical="center" textRotation="0" wrapText="true" indent="0" shrinkToFit="false"/>
      <protection locked="true" hidden="true"/>
    </xf>
    <xf numFmtId="165" fontId="48" fillId="12" borderId="3" xfId="0" applyFont="true" applyBorder="true" applyAlignment="true" applyProtection="true">
      <alignment horizontal="center" vertical="center" textRotation="0" wrapText="true" indent="0" shrinkToFit="false"/>
      <protection locked="true" hidden="true"/>
    </xf>
    <xf numFmtId="165" fontId="48" fillId="13" borderId="3" xfId="0" applyFont="true" applyBorder="true" applyAlignment="true" applyProtection="true">
      <alignment horizontal="center" vertical="center" textRotation="0" wrapText="true" indent="0" shrinkToFit="false"/>
      <protection locked="true" hidden="true"/>
    </xf>
    <xf numFmtId="165" fontId="48" fillId="14" borderId="3" xfId="0" applyFont="true" applyBorder="true" applyAlignment="true" applyProtection="true">
      <alignment horizontal="center" vertical="center" textRotation="0" wrapText="true" indent="0" shrinkToFit="false"/>
      <protection locked="true" hidden="true"/>
    </xf>
    <xf numFmtId="165" fontId="18" fillId="0" borderId="0" xfId="0" applyFont="true" applyBorder="true" applyAlignment="true" applyProtection="true">
      <alignment horizontal="center" vertical="bottom" textRotation="0" wrapText="true" indent="0" shrinkToFit="false"/>
      <protection locked="true" hidden="true"/>
    </xf>
    <xf numFmtId="168" fontId="53" fillId="0" borderId="0" xfId="0" applyFont="true" applyBorder="true" applyAlignment="true" applyProtection="true">
      <alignment horizontal="center" vertical="center" textRotation="0" wrapText="true" indent="0" shrinkToFit="false"/>
      <protection locked="true" hidden="true"/>
    </xf>
    <xf numFmtId="164" fontId="0" fillId="0" borderId="0" xfId="0" applyFont="false" applyBorder="true" applyAlignment="true" applyProtection="true">
      <alignment horizontal="general" vertical="bottom" textRotation="0" wrapText="true" indent="0" shrinkToFit="false"/>
      <protection locked="true" hidden="true"/>
    </xf>
    <xf numFmtId="164" fontId="54" fillId="0" borderId="3" xfId="0" applyFont="true" applyBorder="true" applyAlignment="true" applyProtection="true">
      <alignment horizontal="center" vertical="center" textRotation="0" wrapText="true" indent="0" shrinkToFit="false"/>
      <protection locked="true" hidden="true"/>
    </xf>
    <xf numFmtId="164" fontId="55" fillId="11" borderId="3" xfId="0" applyFont="true" applyBorder="true" applyAlignment="true" applyProtection="true">
      <alignment horizontal="center" vertical="center" textRotation="0" wrapText="true" indent="0" shrinkToFit="false"/>
      <protection locked="true" hidden="true"/>
    </xf>
    <xf numFmtId="164" fontId="55" fillId="12" borderId="3" xfId="0" applyFont="true" applyBorder="true" applyAlignment="true" applyProtection="true">
      <alignment horizontal="center" vertical="center" textRotation="0" wrapText="true" indent="0" shrinkToFit="false"/>
      <protection locked="true" hidden="true"/>
    </xf>
    <xf numFmtId="164" fontId="55" fillId="13" borderId="3" xfId="0" applyFont="true" applyBorder="true" applyAlignment="true" applyProtection="true">
      <alignment horizontal="center" vertical="center" textRotation="0" wrapText="true" indent="0" shrinkToFit="false"/>
      <protection locked="true" hidden="true"/>
    </xf>
    <xf numFmtId="164" fontId="55" fillId="14" borderId="3" xfId="0" applyFont="true" applyBorder="true" applyAlignment="true" applyProtection="true">
      <alignment horizontal="center" vertical="center" textRotation="0" wrapText="true" indent="0" shrinkToFit="false"/>
      <protection locked="true" hidden="true"/>
    </xf>
    <xf numFmtId="164" fontId="56" fillId="17" borderId="3" xfId="0" applyFont="true" applyBorder="true" applyAlignment="true" applyProtection="true">
      <alignment horizontal="center" vertical="center" textRotation="0" wrapText="true" indent="0" shrinkToFit="false"/>
      <protection locked="true" hidden="true"/>
    </xf>
    <xf numFmtId="167" fontId="57" fillId="11" borderId="3" xfId="0" applyFont="true" applyBorder="true" applyAlignment="true" applyProtection="true">
      <alignment horizontal="center" vertical="center" textRotation="0" wrapText="true" indent="0" shrinkToFit="false"/>
      <protection locked="true" hidden="true"/>
    </xf>
    <xf numFmtId="167" fontId="57" fillId="12" borderId="3" xfId="0" applyFont="true" applyBorder="true" applyAlignment="true" applyProtection="true">
      <alignment horizontal="center" vertical="center" textRotation="0" wrapText="true" indent="0" shrinkToFit="false"/>
      <protection locked="true" hidden="true"/>
    </xf>
    <xf numFmtId="167" fontId="57" fillId="13" borderId="3" xfId="0" applyFont="true" applyBorder="true" applyAlignment="true" applyProtection="true">
      <alignment horizontal="center" vertical="center" textRotation="0" wrapText="true" indent="0" shrinkToFit="false"/>
      <protection locked="true" hidden="true"/>
    </xf>
    <xf numFmtId="167" fontId="57" fillId="14" borderId="3" xfId="0" applyFont="true" applyBorder="true" applyAlignment="true" applyProtection="true">
      <alignment horizontal="center" vertical="center" textRotation="0" wrapText="true" indent="0" shrinkToFit="false"/>
      <protection locked="true" hidden="true"/>
    </xf>
    <xf numFmtId="165" fontId="56" fillId="17" borderId="9" xfId="0" applyFont="true" applyBorder="true" applyAlignment="true" applyProtection="true">
      <alignment horizontal="center" vertical="center" textRotation="0" wrapText="true" indent="0" shrinkToFit="false"/>
      <protection locked="true" hidden="true"/>
    </xf>
    <xf numFmtId="165" fontId="58" fillId="17" borderId="10" xfId="0" applyFont="true" applyBorder="true" applyAlignment="true" applyProtection="true">
      <alignment horizontal="center" vertical="center" textRotation="0" wrapText="true" indent="0" shrinkToFit="false"/>
      <protection locked="true" hidden="true"/>
    </xf>
    <xf numFmtId="168" fontId="58" fillId="17" borderId="10" xfId="0" applyFont="true" applyBorder="true" applyAlignment="true" applyProtection="true">
      <alignment horizontal="center" vertical="center" textRotation="0" wrapText="true" indent="0" shrinkToFit="false"/>
      <protection locked="true" hidden="true"/>
    </xf>
    <xf numFmtId="164" fontId="18" fillId="0" borderId="0" xfId="0" applyFont="true" applyBorder="true" applyAlignment="true" applyProtection="true">
      <alignment horizontal="center" vertical="bottom" textRotation="0" wrapText="true" indent="0" shrinkToFit="false"/>
      <protection locked="true" hidden="true"/>
    </xf>
    <xf numFmtId="164" fontId="18" fillId="0" borderId="3" xfId="0" applyFont="true" applyBorder="true" applyAlignment="true" applyProtection="true">
      <alignment horizontal="right" vertical="center" textRotation="0" wrapText="true" indent="0" shrinkToFit="false"/>
      <protection locked="true" hidden="true"/>
    </xf>
    <xf numFmtId="171" fontId="18" fillId="0" borderId="3" xfId="0" applyFont="true" applyBorder="true" applyAlignment="true" applyProtection="true">
      <alignment horizontal="center" vertical="center" textRotation="0" wrapText="true" indent="0" shrinkToFit="false"/>
      <protection locked="true" hidden="true"/>
    </xf>
    <xf numFmtId="167" fontId="58" fillId="17" borderId="10" xfId="0" applyFont="true" applyBorder="true" applyAlignment="true" applyProtection="true">
      <alignment horizontal="center" vertical="center" textRotation="0" wrapText="true" indent="0" shrinkToFit="false"/>
      <protection locked="true" hidden="true"/>
    </xf>
    <xf numFmtId="164" fontId="18" fillId="18" borderId="3" xfId="0" applyFont="true" applyBorder="true" applyAlignment="true" applyProtection="true">
      <alignment horizontal="center" vertical="center" textRotation="0" wrapText="true" indent="0" shrinkToFit="false"/>
      <protection locked="true" hidden="true"/>
    </xf>
    <xf numFmtId="165" fontId="22" fillId="14" borderId="3" xfId="0" applyFont="true" applyBorder="true" applyAlignment="true" applyProtection="true">
      <alignment horizontal="center" vertical="center" textRotation="0" wrapText="true" indent="0" shrinkToFit="false"/>
      <protection locked="true" hidden="true"/>
    </xf>
    <xf numFmtId="167" fontId="36" fillId="12" borderId="3" xfId="0" applyFont="true" applyBorder="true" applyAlignment="true" applyProtection="true">
      <alignment horizontal="center" vertical="center" textRotation="0" wrapText="true" indent="0" shrinkToFit="false"/>
      <protection locked="true" hidden="true"/>
    </xf>
    <xf numFmtId="167" fontId="36" fillId="13" borderId="3" xfId="0" applyFont="true" applyBorder="true" applyAlignment="true" applyProtection="true">
      <alignment horizontal="center" vertical="center" textRotation="0" wrapText="true" indent="0" shrinkToFit="false"/>
      <protection locked="true" hidden="true"/>
    </xf>
    <xf numFmtId="167" fontId="36" fillId="14" borderId="5" xfId="0" applyFont="true" applyBorder="true" applyAlignment="true" applyProtection="true">
      <alignment horizontal="center" vertical="center" textRotation="0" wrapText="true" indent="0" shrinkToFit="false"/>
      <protection locked="true" hidden="true"/>
    </xf>
    <xf numFmtId="165" fontId="18" fillId="18" borderId="3" xfId="0" applyFont="true" applyBorder="true" applyAlignment="true" applyProtection="true">
      <alignment horizontal="center" vertical="center" textRotation="0" wrapText="true" indent="0" shrinkToFit="false"/>
      <protection locked="true" hidden="true"/>
    </xf>
    <xf numFmtId="164" fontId="60" fillId="0" borderId="11" xfId="0" applyFont="true" applyBorder="true" applyAlignment="true" applyProtection="false">
      <alignment horizontal="left" vertical="center" textRotation="0" wrapText="true" indent="0" shrinkToFit="false"/>
      <protection locked="true" hidden="false"/>
    </xf>
    <xf numFmtId="165" fontId="25" fillId="18" borderId="3" xfId="0" applyFont="true" applyBorder="true" applyAlignment="true" applyProtection="true">
      <alignment horizontal="center" vertical="center" textRotation="0" wrapText="true" indent="0" shrinkToFit="false"/>
      <protection locked="true" hidden="true"/>
    </xf>
    <xf numFmtId="168" fontId="25" fillId="18" borderId="3" xfId="0" applyFont="true" applyBorder="true" applyAlignment="true" applyProtection="true">
      <alignment horizontal="center" vertical="center" textRotation="0" wrapText="true" indent="0" shrinkToFit="false"/>
      <protection locked="true" hidden="true"/>
    </xf>
    <xf numFmtId="167" fontId="18" fillId="18" borderId="3" xfId="0" applyFont="true" applyBorder="true" applyAlignment="true" applyProtection="true">
      <alignment horizontal="center" vertical="center" textRotation="0" wrapText="true" indent="0" shrinkToFit="false"/>
      <protection locked="true" hidden="true"/>
    </xf>
    <xf numFmtId="168" fontId="18" fillId="18" borderId="3" xfId="0" applyFont="true" applyBorder="true" applyAlignment="true" applyProtection="true">
      <alignment horizontal="center" vertical="center" textRotation="0" wrapText="true" indent="0" shrinkToFit="false"/>
      <protection locked="true" hidden="true"/>
    </xf>
    <xf numFmtId="164" fontId="25" fillId="0" borderId="0" xfId="0" applyFont="true" applyBorder="true" applyAlignment="true" applyProtection="true">
      <alignment horizontal="center" vertical="center" textRotation="0" wrapText="true" indent="0" shrinkToFit="false"/>
      <protection locked="true" hidden="true"/>
    </xf>
    <xf numFmtId="164" fontId="15" fillId="0" borderId="0" xfId="0" applyFont="true" applyBorder="false" applyAlignment="true" applyProtection="true">
      <alignment horizontal="general" vertical="bottom" textRotation="0" wrapText="true" indent="0" shrinkToFit="false"/>
      <protection locked="true" hidden="tru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right" vertical="center" textRotation="0" wrapText="true" indent="0" shrinkToFit="false"/>
      <protection locked="true" hidden="false"/>
    </xf>
    <xf numFmtId="164" fontId="38" fillId="0" borderId="3" xfId="0" applyFont="true" applyBorder="true" applyAlignment="true" applyProtection="true">
      <alignment horizontal="right" vertical="bottom" textRotation="0" wrapText="true" indent="0" shrinkToFit="false"/>
      <protection locked="true" hidden="true"/>
    </xf>
    <xf numFmtId="164" fontId="61" fillId="0" borderId="3" xfId="0" applyFont="true" applyBorder="true" applyAlignment="true" applyProtection="true">
      <alignment horizontal="left" vertical="center" textRotation="0" wrapText="true" indent="0" shrinkToFit="false"/>
      <protection locked="true" hidden="true"/>
    </xf>
    <xf numFmtId="164" fontId="62" fillId="0" borderId="3" xfId="0" applyFont="true" applyBorder="true" applyAlignment="true" applyProtection="true">
      <alignment horizontal="right" vertical="bottom" textRotation="0" wrapText="true" indent="0" shrinkToFit="false"/>
      <protection locked="true" hidden="true"/>
    </xf>
    <xf numFmtId="164" fontId="63" fillId="0" borderId="3" xfId="0" applyFont="true" applyBorder="true" applyAlignment="true" applyProtection="true">
      <alignment horizontal="left" vertical="center" textRotation="0" wrapText="true" indent="0" shrinkToFit="false"/>
      <protection locked="true" hidden="true"/>
    </xf>
    <xf numFmtId="164" fontId="64" fillId="0" borderId="3" xfId="0" applyFont="true" applyBorder="true" applyAlignment="true" applyProtection="false">
      <alignment horizontal="right"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65" fillId="19" borderId="4" xfId="0" applyFont="true" applyBorder="true" applyAlignment="true" applyProtection="true">
      <alignment horizontal="center" vertical="center" textRotation="0" wrapText="true" indent="0" shrinkToFit="false"/>
      <protection locked="true" hidden="false"/>
    </xf>
    <xf numFmtId="164" fontId="67" fillId="20" borderId="4" xfId="0" applyFont="true" applyBorder="true" applyAlignment="true" applyProtection="true">
      <alignment horizontal="center" vertical="bottom" textRotation="0" wrapText="true" indent="0" shrinkToFit="false"/>
      <protection locked="true" hidden="false"/>
    </xf>
    <xf numFmtId="164" fontId="68" fillId="20" borderId="12" xfId="0" applyFont="true" applyBorder="true" applyAlignment="true" applyProtection="true">
      <alignment horizontal="center" vertical="center" textRotation="0" wrapText="true" indent="0" shrinkToFit="false"/>
      <protection locked="true" hidden="false"/>
    </xf>
    <xf numFmtId="164" fontId="69" fillId="20" borderId="3" xfId="0" applyFont="true" applyBorder="true" applyAlignment="true" applyProtection="true">
      <alignment horizontal="center" vertical="center" textRotation="0" wrapText="true" indent="0" shrinkToFit="false"/>
      <protection locked="true" hidden="false"/>
    </xf>
    <xf numFmtId="164" fontId="70" fillId="20" borderId="3" xfId="0" applyFont="true" applyBorder="true" applyAlignment="true" applyProtection="true">
      <alignment horizontal="center" vertical="center" textRotation="0" wrapText="true" indent="0" shrinkToFit="false"/>
      <protection locked="true" hidden="false"/>
    </xf>
    <xf numFmtId="164" fontId="72" fillId="20" borderId="8" xfId="0" applyFont="true" applyBorder="true" applyAlignment="true" applyProtection="true">
      <alignment horizontal="center" vertical="center" textRotation="0" wrapText="true" indent="0" shrinkToFit="false"/>
      <protection locked="true" hidden="false"/>
    </xf>
    <xf numFmtId="164" fontId="0" fillId="0" borderId="8" xfId="0" applyFont="true" applyBorder="true" applyAlignment="true" applyProtection="true">
      <alignment horizontal="center" vertical="center" textRotation="0" wrapText="true" indent="0" shrinkToFit="false"/>
      <protection locked="false" hidden="false"/>
    </xf>
    <xf numFmtId="164" fontId="73" fillId="0" borderId="3" xfId="0" applyFont="true" applyBorder="true" applyAlignment="true" applyProtection="true">
      <alignment horizontal="center" vertical="center" textRotation="0" wrapText="true" indent="0" shrinkToFit="false"/>
      <protection locked="false" hidden="false"/>
    </xf>
    <xf numFmtId="164" fontId="74" fillId="0" borderId="3" xfId="0" applyFont="true" applyBorder="true" applyAlignment="true" applyProtection="true">
      <alignment horizontal="center" vertical="center" textRotation="0" wrapText="true" indent="0" shrinkToFit="false"/>
      <protection locked="false" hidden="false"/>
    </xf>
    <xf numFmtId="171" fontId="0" fillId="0" borderId="3"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75" fillId="21" borderId="3" xfId="0" applyFont="true" applyBorder="true" applyAlignment="true" applyProtection="true">
      <alignment horizontal="center" vertical="center" textRotation="0" wrapText="true" indent="0" shrinkToFit="false"/>
      <protection locked="true" hidden="false"/>
    </xf>
    <xf numFmtId="164" fontId="76" fillId="21" borderId="3" xfId="0" applyFont="true" applyBorder="true" applyAlignment="true" applyProtection="true">
      <alignment horizontal="center" vertical="center" textRotation="0" wrapText="true" indent="0" shrinkToFit="false"/>
      <protection locked="true" hidden="false"/>
    </xf>
    <xf numFmtId="164" fontId="28" fillId="21" borderId="3"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47" fillId="0" borderId="3" xfId="0" applyFont="true" applyBorder="true" applyAlignment="true" applyProtection="true">
      <alignment horizontal="center" vertical="center" textRotation="0" wrapText="true" indent="0" shrinkToFit="false"/>
      <protection locked="false" hidden="false"/>
    </xf>
    <xf numFmtId="164" fontId="33" fillId="0" borderId="3"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64" fontId="33" fillId="0" borderId="0" xfId="0" applyFont="true" applyBorder="true" applyAlignment="false" applyProtection="true">
      <alignment horizontal="general" vertical="bottom" textRotation="0" wrapText="false" indent="0" shrinkToFit="false"/>
      <protection locked="false" hidden="false"/>
    </xf>
    <xf numFmtId="164" fontId="76" fillId="22" borderId="3" xfId="0" applyFont="true" applyBorder="true" applyAlignment="true" applyProtection="true">
      <alignment horizontal="center" vertical="center" textRotation="0" wrapText="true" indent="0" shrinkToFit="false"/>
      <protection locked="true" hidden="false"/>
    </xf>
    <xf numFmtId="164" fontId="28" fillId="22" borderId="3" xfId="0" applyFont="true" applyBorder="true" applyAlignment="true" applyProtection="true">
      <alignment horizontal="center" vertical="center" textRotation="0" wrapText="false" indent="0" shrinkToFit="false"/>
      <protection locked="true" hidden="false"/>
    </xf>
    <xf numFmtId="164" fontId="74" fillId="0" borderId="0" xfId="0" applyFont="true" applyBorder="true" applyAlignment="true" applyProtection="true">
      <alignment horizontal="center" vertical="center" textRotation="0" wrapText="true" indent="0" shrinkToFit="false"/>
      <protection locked="false" hidden="false"/>
    </xf>
    <xf numFmtId="164" fontId="78" fillId="23" borderId="3" xfId="0" applyFont="true" applyBorder="true" applyAlignment="true" applyProtection="true">
      <alignment horizontal="center" vertical="center" textRotation="0" wrapText="true" indent="0" shrinkToFit="false"/>
      <protection locked="true" hidden="false"/>
    </xf>
    <xf numFmtId="164" fontId="79" fillId="23" borderId="3" xfId="0" applyFont="true" applyBorder="true" applyAlignment="true" applyProtection="true">
      <alignment horizontal="center" vertical="center" textRotation="0" wrapText="true" indent="0" shrinkToFit="false"/>
      <protection locked="true" hidden="false"/>
    </xf>
    <xf numFmtId="164" fontId="33" fillId="0" borderId="3" xfId="0" applyFont="true" applyBorder="true" applyAlignment="true" applyProtection="true">
      <alignment horizontal="center" vertical="center" textRotation="0" wrapText="true" indent="0" shrinkToFit="false"/>
      <protection locked="false" hidden="false"/>
    </xf>
    <xf numFmtId="171" fontId="33" fillId="0" borderId="3" xfId="0" applyFont="true" applyBorder="true" applyAlignment="true" applyProtection="true">
      <alignment horizontal="center" vertical="center" textRotation="0" wrapText="true" indent="0" shrinkToFit="false"/>
      <protection locked="false" hidden="false"/>
    </xf>
    <xf numFmtId="164" fontId="18" fillId="23" borderId="3" xfId="0" applyFont="true" applyBorder="true" applyAlignment="true" applyProtection="true">
      <alignment horizontal="center" vertical="center" textRotation="0" wrapText="false" indent="0" shrinkToFit="false"/>
      <protection locked="true" hidden="false"/>
    </xf>
    <xf numFmtId="164" fontId="28" fillId="24" borderId="3" xfId="0" applyFont="true" applyBorder="true" applyAlignment="true" applyProtection="true">
      <alignment horizontal="center" vertical="center" textRotation="0" wrapText="false" indent="0" shrinkToFit="false"/>
      <protection locked="true" hidden="false"/>
    </xf>
    <xf numFmtId="164" fontId="28" fillId="24" borderId="3" xfId="0" applyFont="true" applyBorder="true" applyAlignment="true" applyProtection="true">
      <alignment horizontal="center" vertical="center" textRotation="0" wrapText="true" indent="0" shrinkToFit="false"/>
      <protection locked="true" hidden="false"/>
    </xf>
    <xf numFmtId="164" fontId="81" fillId="0" borderId="3" xfId="0" applyFont="tru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true">
      <alignment horizontal="center" vertical="center" textRotation="0" wrapText="true" indent="0" shrinkToFit="false"/>
      <protection locked="false" hidden="false"/>
    </xf>
    <xf numFmtId="164" fontId="81" fillId="25" borderId="13" xfId="0" applyFont="true" applyBorder="true" applyAlignment="false" applyProtection="true">
      <alignment horizontal="general" vertical="bottom" textRotation="0" wrapText="false" indent="0" shrinkToFit="false"/>
      <protection locked="true" hidden="false"/>
    </xf>
    <xf numFmtId="164" fontId="0" fillId="15" borderId="13" xfId="0" applyFont="false" applyBorder="true" applyAlignment="true" applyProtection="true">
      <alignment horizontal="center" vertical="top" textRotation="0" wrapText="true" indent="0" shrinkToFit="false"/>
      <protection locked="false" hidden="false"/>
    </xf>
    <xf numFmtId="164" fontId="0" fillId="26" borderId="13" xfId="0" applyFont="false" applyBorder="true" applyAlignment="true" applyProtection="true">
      <alignment horizontal="center" vertical="center" textRotation="0" wrapText="true" indent="0" shrinkToFit="false"/>
      <protection locked="false" hidden="false"/>
    </xf>
    <xf numFmtId="164" fontId="82" fillId="26" borderId="13" xfId="0" applyFont="true" applyBorder="true" applyAlignment="true" applyProtection="true">
      <alignment horizontal="center" vertical="center" textRotation="0" wrapText="true" indent="0" shrinkToFit="false"/>
      <protection locked="true" hidden="false"/>
    </xf>
    <xf numFmtId="164" fontId="73" fillId="0" borderId="13" xfId="0" applyFont="true" applyBorder="true" applyAlignment="true" applyProtection="true">
      <alignment horizontal="center" vertical="center" textRotation="0" wrapText="true" indent="0" shrinkToFit="false"/>
      <protection locked="false" hidden="false"/>
    </xf>
    <xf numFmtId="164" fontId="81" fillId="0" borderId="13" xfId="0" applyFont="true" applyBorder="true" applyAlignment="true" applyProtection="true">
      <alignment horizontal="center" vertical="center" textRotation="0" wrapText="true" indent="0" shrinkToFit="false"/>
      <protection locked="false" hidden="false"/>
    </xf>
    <xf numFmtId="164" fontId="0" fillId="9" borderId="13" xfId="0" applyFont="fals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true">
      <alignment horizontal="center" vertical="center" textRotation="0" wrapText="true" indent="0" shrinkToFit="false"/>
      <protection locked="false" hidden="false"/>
    </xf>
    <xf numFmtId="164" fontId="0" fillId="0" borderId="13" xfId="0" applyFont="false" applyBorder="true" applyAlignment="false" applyProtection="true">
      <alignment horizontal="general" vertical="bottom" textRotation="0" wrapText="false" indent="0" shrinkToFit="false"/>
      <protection locked="true" hidden="false"/>
    </xf>
    <xf numFmtId="164" fontId="83" fillId="25" borderId="3" xfId="0" applyFont="true" applyBorder="true" applyAlignment="true" applyProtection="true">
      <alignment horizontal="center" vertical="center" textRotation="0" wrapText="false" indent="0" shrinkToFit="false"/>
      <protection locked="true" hidden="false"/>
    </xf>
    <xf numFmtId="164" fontId="84" fillId="0" borderId="3" xfId="0" applyFont="true" applyBorder="true" applyAlignment="true" applyProtection="true">
      <alignment horizontal="center" vertical="center" textRotation="0" wrapText="true" indent="0" shrinkToFit="false"/>
      <protection locked="true" hidden="false"/>
    </xf>
    <xf numFmtId="164" fontId="85" fillId="25" borderId="3" xfId="0" applyFont="true" applyBorder="true" applyAlignment="true" applyProtection="true">
      <alignment horizontal="right" vertical="center" textRotation="0" wrapText="false" indent="0" shrinkToFit="false"/>
      <protection locked="true" hidden="false"/>
    </xf>
    <xf numFmtId="164" fontId="86" fillId="9" borderId="3" xfId="0" applyFont="true" applyBorder="true" applyAlignment="true" applyProtection="true">
      <alignment horizontal="left" vertical="center" textRotation="0" wrapText="true" indent="0" shrinkToFit="false"/>
      <protection locked="true" hidden="false"/>
    </xf>
    <xf numFmtId="164" fontId="64" fillId="27" borderId="3" xfId="0" applyFont="true" applyBorder="true" applyAlignment="true" applyProtection="true">
      <alignment horizontal="center" vertical="center" textRotation="90" wrapText="true" indent="0" shrinkToFit="false"/>
      <protection locked="true" hidden="false"/>
    </xf>
    <xf numFmtId="164" fontId="87" fillId="18" borderId="3" xfId="0" applyFont="true" applyBorder="true" applyAlignment="true" applyProtection="true">
      <alignment horizontal="center" vertical="center" textRotation="90" wrapText="true" indent="0" shrinkToFit="false"/>
      <protection locked="true" hidden="false"/>
    </xf>
    <xf numFmtId="164" fontId="89" fillId="3" borderId="3" xfId="0" applyFont="true" applyBorder="true" applyAlignment="true" applyProtection="true">
      <alignment horizontal="center" vertical="center" textRotation="0" wrapText="true" indent="0" shrinkToFit="false"/>
      <protection locked="true" hidden="false"/>
    </xf>
    <xf numFmtId="164" fontId="90" fillId="28" borderId="3" xfId="0" applyFont="true" applyBorder="true" applyAlignment="true" applyProtection="true">
      <alignment horizontal="center" vertical="center" textRotation="0" wrapText="true" indent="0" shrinkToFit="false"/>
      <protection locked="true" hidden="false"/>
    </xf>
    <xf numFmtId="164" fontId="91" fillId="0" borderId="3" xfId="0" applyFont="true" applyBorder="true" applyAlignment="true" applyProtection="true">
      <alignment horizontal="center" vertical="center" textRotation="90" wrapText="true" indent="0" shrinkToFit="false"/>
      <protection locked="true" hidden="false"/>
    </xf>
    <xf numFmtId="164" fontId="91" fillId="25" borderId="3" xfId="0" applyFont="true" applyBorder="true" applyAlignment="true" applyProtection="true">
      <alignment horizontal="center" vertical="center" textRotation="90" wrapText="true" indent="0" shrinkToFit="false"/>
      <protection locked="true" hidden="false"/>
    </xf>
    <xf numFmtId="164" fontId="92" fillId="9" borderId="3" xfId="0" applyFont="true" applyBorder="true" applyAlignment="true" applyProtection="true">
      <alignment horizontal="center" vertical="center" textRotation="0" wrapText="true" indent="0" shrinkToFit="false"/>
      <protection locked="true" hidden="false"/>
    </xf>
    <xf numFmtId="164" fontId="93" fillId="0" borderId="3" xfId="0" applyFont="true" applyBorder="true" applyAlignment="true" applyProtection="true">
      <alignment horizontal="center" vertical="center" textRotation="0" wrapText="true" indent="0" shrinkToFit="false"/>
      <protection locked="true" hidden="false"/>
    </xf>
    <xf numFmtId="164" fontId="94" fillId="9" borderId="3" xfId="0" applyFont="true" applyBorder="true" applyAlignment="true" applyProtection="true">
      <alignment horizontal="center" vertical="center" textRotation="0" wrapText="true" indent="0" shrinkToFit="false"/>
      <protection locked="true" hidden="false"/>
    </xf>
    <xf numFmtId="164" fontId="95" fillId="9" borderId="4" xfId="0" applyFont="true" applyBorder="true" applyAlignment="true" applyProtection="true">
      <alignment horizontal="center" vertical="center" textRotation="0" wrapText="true" indent="0" shrinkToFit="false"/>
      <protection locked="true" hidden="false"/>
    </xf>
    <xf numFmtId="164" fontId="68" fillId="25" borderId="3" xfId="0" applyFont="true" applyBorder="true" applyAlignment="true" applyProtection="true">
      <alignment horizontal="center" vertical="center" textRotation="90" wrapText="true" indent="0" shrinkToFit="false"/>
      <protection locked="true" hidden="false"/>
    </xf>
    <xf numFmtId="164" fontId="68" fillId="15" borderId="3" xfId="0" applyFont="true" applyBorder="true" applyAlignment="true" applyProtection="true">
      <alignment horizontal="center" vertical="center" textRotation="90" wrapText="true" indent="0" shrinkToFit="false"/>
      <protection locked="false" hidden="false"/>
    </xf>
    <xf numFmtId="164" fontId="68" fillId="26" borderId="3" xfId="0" applyFont="true" applyBorder="true" applyAlignment="true" applyProtection="true">
      <alignment horizontal="center" vertical="center" textRotation="90" wrapText="true" indent="0" shrinkToFit="false"/>
      <protection locked="false" hidden="false"/>
    </xf>
    <xf numFmtId="164" fontId="68" fillId="20" borderId="3" xfId="0" applyFont="true" applyBorder="true" applyAlignment="true" applyProtection="true">
      <alignment horizontal="center" vertical="center" textRotation="90" wrapText="true" indent="0" shrinkToFit="false"/>
      <protection locked="false" hidden="false"/>
    </xf>
    <xf numFmtId="164" fontId="97" fillId="18" borderId="3" xfId="0" applyFont="true" applyBorder="true" applyAlignment="true" applyProtection="true">
      <alignment horizontal="center" vertical="center" textRotation="90" wrapText="true" indent="0" shrinkToFit="false"/>
      <protection locked="true" hidden="false"/>
    </xf>
    <xf numFmtId="164" fontId="18" fillId="15" borderId="3" xfId="0" applyFont="true" applyBorder="true" applyAlignment="true" applyProtection="true">
      <alignment horizontal="center" vertical="center" textRotation="0" wrapText="true" indent="0" shrinkToFit="false"/>
      <protection locked="true" hidden="false"/>
    </xf>
    <xf numFmtId="164" fontId="68" fillId="15" borderId="4" xfId="0" applyFont="true" applyBorder="true" applyAlignment="true" applyProtection="true">
      <alignment horizontal="center" vertical="center" textRotation="0" wrapText="true" indent="0" shrinkToFit="false"/>
      <protection locked="true" hidden="false"/>
    </xf>
    <xf numFmtId="164" fontId="68" fillId="29" borderId="4" xfId="0" applyFont="true" applyBorder="true" applyAlignment="true" applyProtection="true">
      <alignment horizontal="center" vertical="center" textRotation="0" wrapText="true" indent="0" shrinkToFit="false"/>
      <protection locked="true" hidden="false"/>
    </xf>
    <xf numFmtId="164" fontId="64" fillId="30" borderId="4" xfId="0" applyFont="true" applyBorder="true" applyAlignment="true" applyProtection="true">
      <alignment horizontal="center" vertical="center" textRotation="0" wrapText="true" indent="0" shrinkToFit="false"/>
      <protection locked="true" hidden="false"/>
    </xf>
    <xf numFmtId="164" fontId="103" fillId="15" borderId="8" xfId="0" applyFont="true" applyBorder="true" applyAlignment="true" applyProtection="true">
      <alignment horizontal="center" vertical="center" textRotation="0" wrapText="true" indent="0" shrinkToFit="false"/>
      <protection locked="true" hidden="false"/>
    </xf>
    <xf numFmtId="164" fontId="104" fillId="29" borderId="8" xfId="0" applyFont="true" applyBorder="true" applyAlignment="true" applyProtection="true">
      <alignment horizontal="center" vertical="center" textRotation="0" wrapText="true" indent="0" shrinkToFit="false"/>
      <protection locked="true" hidden="false"/>
    </xf>
    <xf numFmtId="164" fontId="105" fillId="30" borderId="8" xfId="0" applyFont="true" applyBorder="true" applyAlignment="true" applyProtection="true">
      <alignment horizontal="center" vertical="center" textRotation="90" wrapText="true" indent="0" shrinkToFit="false"/>
      <protection locked="true" hidden="false"/>
    </xf>
    <xf numFmtId="164" fontId="106" fillId="25" borderId="3" xfId="0" applyFont="true" applyBorder="true" applyAlignment="true" applyProtection="true">
      <alignment horizontal="center" vertical="center" textRotation="0" wrapText="true" indent="0" shrinkToFit="false"/>
      <protection locked="true" hidden="false"/>
    </xf>
    <xf numFmtId="164" fontId="28" fillId="15" borderId="3" xfId="0" applyFont="true" applyBorder="true" applyAlignment="true" applyProtection="true">
      <alignment horizontal="center" vertical="center" textRotation="90" wrapText="true" indent="0" shrinkToFit="false"/>
      <protection locked="false" hidden="false"/>
    </xf>
    <xf numFmtId="164" fontId="28" fillId="26" borderId="3" xfId="0" applyFont="true" applyBorder="true" applyAlignment="true" applyProtection="true">
      <alignment horizontal="center" vertical="center" textRotation="90" wrapText="true" indent="0" shrinkToFit="false"/>
      <protection locked="false" hidden="false"/>
    </xf>
    <xf numFmtId="166" fontId="106" fillId="20" borderId="3" xfId="0" applyFont="true" applyBorder="true" applyAlignment="true" applyProtection="true">
      <alignment horizontal="center" vertical="center" textRotation="0" wrapText="true" indent="0" shrinkToFit="false"/>
      <protection locked="false" hidden="false"/>
    </xf>
    <xf numFmtId="164" fontId="79" fillId="18" borderId="3" xfId="0" applyFont="true" applyBorder="true" applyAlignment="true" applyProtection="true">
      <alignment horizontal="center" vertical="center" textRotation="90" wrapText="true" indent="0" shrinkToFit="false"/>
      <protection locked="true" hidden="false"/>
    </xf>
    <xf numFmtId="164" fontId="79" fillId="31" borderId="3" xfId="0" applyFont="true" applyBorder="true" applyAlignment="true" applyProtection="true">
      <alignment horizontal="center" vertical="center" textRotation="90" wrapText="true" indent="0" shrinkToFit="false"/>
      <protection locked="true" hidden="false"/>
    </xf>
    <xf numFmtId="164" fontId="79" fillId="0" borderId="5" xfId="0" applyFont="true" applyBorder="true" applyAlignment="true" applyProtection="true">
      <alignment horizontal="center" vertical="center" textRotation="90" wrapText="true" indent="0" shrinkToFit="false"/>
      <protection locked="true" hidden="false"/>
    </xf>
    <xf numFmtId="164" fontId="73" fillId="0" borderId="14" xfId="0" applyFont="true" applyBorder="true" applyAlignment="true" applyProtection="true">
      <alignment horizontal="center" vertical="center" textRotation="0" wrapText="true" indent="0" shrinkToFit="false"/>
      <protection locked="true" hidden="false"/>
    </xf>
    <xf numFmtId="164" fontId="81" fillId="0" borderId="12" xfId="0" applyFont="true" applyBorder="true" applyAlignment="true" applyProtection="true">
      <alignment horizontal="center" vertical="center" textRotation="0" wrapText="true" indent="0" shrinkToFit="false"/>
      <protection locked="false" hidden="false"/>
    </xf>
    <xf numFmtId="164" fontId="81" fillId="0" borderId="3" xfId="0" applyFont="true" applyBorder="true" applyAlignment="true" applyProtection="true">
      <alignment horizontal="center" vertical="center" textRotation="0" wrapText="true" indent="0" shrinkToFit="false"/>
      <protection locked="false" hidden="false"/>
    </xf>
    <xf numFmtId="164" fontId="107" fillId="0" borderId="15" xfId="0" applyFont="true" applyBorder="true" applyAlignment="true" applyProtection="true">
      <alignment horizontal="center" vertical="center" textRotation="0" wrapText="true" indent="0" shrinkToFit="false"/>
      <protection locked="false" hidden="false"/>
    </xf>
    <xf numFmtId="164" fontId="107" fillId="25" borderId="15" xfId="0" applyFont="true" applyBorder="true" applyAlignment="true" applyProtection="true">
      <alignment horizontal="center" vertical="center" textRotation="0" wrapText="true" indent="0" shrinkToFit="false"/>
      <protection locked="false" hidden="false"/>
    </xf>
    <xf numFmtId="164" fontId="107" fillId="16" borderId="16" xfId="0" applyFont="true" applyBorder="true" applyAlignment="true" applyProtection="true">
      <alignment horizontal="center" vertical="center" textRotation="0" wrapText="true" indent="0" shrinkToFit="false"/>
      <protection locked="false" hidden="false"/>
    </xf>
    <xf numFmtId="164" fontId="107" fillId="16" borderId="17" xfId="0" applyFont="true" applyBorder="true" applyAlignment="true" applyProtection="true">
      <alignment horizontal="center" vertical="center" textRotation="0" wrapText="true" indent="0" shrinkToFit="false"/>
      <protection locked="false" hidden="false"/>
    </xf>
    <xf numFmtId="164" fontId="108" fillId="27" borderId="3" xfId="0" applyFont="true" applyBorder="true" applyAlignment="true" applyProtection="true">
      <alignment horizontal="center" vertical="center" textRotation="90" wrapText="true" indent="0" shrinkToFit="false"/>
      <protection locked="false" hidden="false"/>
    </xf>
    <xf numFmtId="164" fontId="109" fillId="18" borderId="3" xfId="0" applyFont="true" applyBorder="true" applyAlignment="true" applyProtection="true">
      <alignment horizontal="center" vertical="center" textRotation="0" wrapText="true" indent="0" shrinkToFit="false"/>
      <protection locked="false" hidden="false"/>
    </xf>
    <xf numFmtId="165" fontId="74" fillId="9" borderId="3" xfId="0" applyFont="true" applyBorder="true" applyAlignment="true" applyProtection="true">
      <alignment horizontal="center" vertical="center" textRotation="0" wrapText="true" indent="0" shrinkToFit="false"/>
      <protection locked="false" hidden="false"/>
    </xf>
    <xf numFmtId="164" fontId="0" fillId="0" borderId="3" xfId="0" applyFont="false" applyBorder="true" applyAlignment="true" applyProtection="true">
      <alignment horizontal="center" vertical="center" textRotation="0" wrapText="false" indent="0" shrinkToFit="false"/>
      <protection locked="true" hidden="false"/>
    </xf>
    <xf numFmtId="164" fontId="0" fillId="25" borderId="3" xfId="0" applyFont="false" applyBorder="true" applyAlignment="true" applyProtection="true">
      <alignment horizontal="center" vertical="center" textRotation="0" wrapText="false" indent="0" shrinkToFit="false"/>
      <protection locked="true" hidden="false"/>
    </xf>
    <xf numFmtId="164" fontId="73" fillId="0" borderId="18" xfId="0" applyFont="true" applyBorder="true" applyAlignment="true" applyProtection="true">
      <alignment horizontal="center" vertical="center" textRotation="0" wrapText="true" indent="0" shrinkToFit="false"/>
      <protection locked="true" hidden="false"/>
    </xf>
    <xf numFmtId="164" fontId="107" fillId="0" borderId="19" xfId="0" applyFont="true" applyBorder="true" applyAlignment="true" applyProtection="true">
      <alignment horizontal="center" vertical="center" textRotation="0" wrapText="true" indent="0" shrinkToFit="false"/>
      <protection locked="false" hidden="false"/>
    </xf>
    <xf numFmtId="164" fontId="107" fillId="25" borderId="20" xfId="0" applyFont="true" applyBorder="true" applyAlignment="true" applyProtection="true">
      <alignment horizontal="center" vertical="center" textRotation="0" wrapText="true" indent="0" shrinkToFit="false"/>
      <protection locked="false" hidden="false"/>
    </xf>
    <xf numFmtId="164" fontId="107" fillId="16" borderId="21" xfId="0" applyFont="true" applyBorder="true" applyAlignment="true" applyProtection="true">
      <alignment horizontal="center" vertical="center" textRotation="0" wrapText="true" indent="0" shrinkToFit="false"/>
      <protection locked="false" hidden="false"/>
    </xf>
    <xf numFmtId="164" fontId="107" fillId="16" borderId="22" xfId="0" applyFont="true" applyBorder="true" applyAlignment="true" applyProtection="true">
      <alignment horizontal="center" vertical="center" textRotation="0" wrapText="true" indent="0" shrinkToFit="false"/>
      <protection locked="false" hidden="false"/>
    </xf>
    <xf numFmtId="164" fontId="73" fillId="0" borderId="23" xfId="0" applyFont="true" applyBorder="true" applyAlignment="true" applyProtection="true">
      <alignment horizontal="center" vertical="center" textRotation="0" wrapText="true" indent="0" shrinkToFit="false"/>
      <protection locked="true" hidden="false"/>
    </xf>
    <xf numFmtId="164" fontId="107" fillId="0" borderId="24" xfId="0" applyFont="true" applyBorder="true" applyAlignment="true" applyProtection="true">
      <alignment horizontal="center" vertical="center" textRotation="0" wrapText="true" indent="0" shrinkToFit="false"/>
      <protection locked="false" hidden="false"/>
    </xf>
    <xf numFmtId="164" fontId="107" fillId="25" borderId="25" xfId="0" applyFont="true" applyBorder="true" applyAlignment="true" applyProtection="true">
      <alignment horizontal="center" vertical="center" textRotation="0" wrapText="true" indent="0" shrinkToFit="false"/>
      <protection locked="false" hidden="false"/>
    </xf>
    <xf numFmtId="164" fontId="107" fillId="16" borderId="26" xfId="0" applyFont="true" applyBorder="true" applyAlignment="true" applyProtection="true">
      <alignment horizontal="center" vertical="center" textRotation="0" wrapText="true" indent="0" shrinkToFit="false"/>
      <protection locked="false" hidden="false"/>
    </xf>
    <xf numFmtId="164" fontId="107" fillId="16" borderId="27" xfId="0" applyFont="true" applyBorder="true" applyAlignment="true" applyProtection="true">
      <alignment horizontal="center" vertical="center" textRotation="0" wrapText="true" indent="0" shrinkToFit="false"/>
      <protection locked="false" hidden="false"/>
    </xf>
    <xf numFmtId="164" fontId="106" fillId="25" borderId="28" xfId="0" applyFont="true" applyBorder="true" applyAlignment="true" applyProtection="true">
      <alignment horizontal="center" vertical="center" textRotation="0" wrapText="true" indent="0" shrinkToFit="false"/>
      <protection locked="true" hidden="false"/>
    </xf>
    <xf numFmtId="164" fontId="79" fillId="0" borderId="3" xfId="0" applyFont="true" applyBorder="true" applyAlignment="true" applyProtection="true">
      <alignment horizontal="center" vertical="center" textRotation="90" wrapText="true" indent="0" shrinkToFit="false"/>
      <protection locked="true" hidden="false"/>
    </xf>
    <xf numFmtId="164" fontId="73" fillId="0" borderId="29" xfId="0" applyFont="true" applyBorder="true" applyAlignment="true" applyProtection="true">
      <alignment horizontal="center" vertical="center" textRotation="0" wrapText="true" indent="0" shrinkToFit="false"/>
      <protection locked="true" hidden="false"/>
    </xf>
    <xf numFmtId="164" fontId="0" fillId="0" borderId="30" xfId="0" applyFont="false" applyBorder="true" applyAlignment="true" applyProtection="true">
      <alignment horizontal="center" vertical="center" textRotation="0" wrapText="false" indent="0" shrinkToFit="false"/>
      <protection locked="true" hidden="false"/>
    </xf>
    <xf numFmtId="164" fontId="0" fillId="25" borderId="31" xfId="0" applyFont="false" applyBorder="true" applyAlignment="true" applyProtection="true">
      <alignment horizontal="center" vertical="center" textRotation="0" wrapText="false" indent="0" shrinkToFit="false"/>
      <protection locked="true" hidden="false"/>
    </xf>
    <xf numFmtId="164" fontId="73" fillId="0" borderId="32" xfId="0" applyFont="true" applyBorder="true" applyAlignment="true" applyProtection="true">
      <alignment horizontal="center" vertical="center" textRotation="0" wrapText="true" indent="0" shrinkToFit="false"/>
      <protection locked="true" hidden="false"/>
    </xf>
    <xf numFmtId="164" fontId="73" fillId="0" borderId="24" xfId="0" applyFont="true" applyBorder="true" applyAlignment="true" applyProtection="true">
      <alignment horizontal="center" vertical="center" textRotation="0" wrapText="true" indent="0" shrinkToFit="false"/>
      <protection locked="true" hidden="false"/>
    </xf>
    <xf numFmtId="164" fontId="106" fillId="25" borderId="13" xfId="0" applyFont="true" applyBorder="true" applyAlignment="true" applyProtection="true">
      <alignment horizontal="center" vertical="center" textRotation="0" wrapText="true" indent="0" shrinkToFit="false"/>
      <protection locked="true" hidden="false"/>
    </xf>
    <xf numFmtId="166" fontId="106" fillId="20" borderId="8" xfId="0" applyFont="true" applyBorder="true" applyAlignment="true" applyProtection="true">
      <alignment horizontal="center" vertical="center" textRotation="0" wrapText="true" indent="0" shrinkToFit="false"/>
      <protection locked="false" hidden="false"/>
    </xf>
    <xf numFmtId="164" fontId="110" fillId="0" borderId="3" xfId="0" applyFont="true" applyBorder="true" applyAlignment="true" applyProtection="true">
      <alignment horizontal="center" vertical="center" textRotation="0" wrapText="true" indent="0" shrinkToFit="false"/>
      <protection locked="false" hidden="false"/>
    </xf>
    <xf numFmtId="164" fontId="0" fillId="0" borderId="28" xfId="0" applyFont="false" applyBorder="true" applyAlignment="true" applyProtection="true">
      <alignment horizontal="center" vertical="center" textRotation="0" wrapText="false" indent="0" shrinkToFit="false"/>
      <protection locked="true" hidden="false"/>
    </xf>
    <xf numFmtId="164" fontId="0" fillId="25" borderId="28" xfId="0" applyFont="false" applyBorder="true" applyAlignment="true" applyProtection="true">
      <alignment horizontal="center" vertical="center" textRotation="0" wrapText="false" indent="0" shrinkToFit="false"/>
      <protection locked="true" hidden="false"/>
    </xf>
    <xf numFmtId="164" fontId="0" fillId="0" borderId="13" xfId="0" applyFont="false" applyBorder="true" applyAlignment="true" applyProtection="true">
      <alignment horizontal="center" vertical="center" textRotation="0" wrapText="false" indent="0" shrinkToFit="false"/>
      <protection locked="true" hidden="false"/>
    </xf>
    <xf numFmtId="164" fontId="0" fillId="25" borderId="13" xfId="0" applyFont="false" applyBorder="true" applyAlignment="true" applyProtection="true">
      <alignment horizontal="center" vertical="center" textRotation="0" wrapText="false" indent="0" shrinkToFit="false"/>
      <protection locked="true" hidden="false"/>
    </xf>
    <xf numFmtId="164" fontId="106" fillId="25" borderId="2" xfId="0" applyFont="true" applyBorder="true" applyAlignment="true" applyProtection="true">
      <alignment horizontal="center" vertical="center" textRotation="0" wrapText="true" indent="0" shrinkToFit="false"/>
      <protection locked="true" hidden="false"/>
    </xf>
    <xf numFmtId="164" fontId="28" fillId="15" borderId="4" xfId="0" applyFont="true" applyBorder="true" applyAlignment="true" applyProtection="true">
      <alignment horizontal="center" vertical="center" textRotation="90" wrapText="true" indent="0" shrinkToFit="false"/>
      <protection locked="false" hidden="false"/>
    </xf>
    <xf numFmtId="164" fontId="28" fillId="26" borderId="4" xfId="0" applyFont="true" applyBorder="true" applyAlignment="true" applyProtection="true">
      <alignment horizontal="center" vertical="center" textRotation="90" wrapText="true" indent="0" shrinkToFit="false"/>
      <protection locked="false" hidden="false"/>
    </xf>
    <xf numFmtId="166" fontId="106" fillId="20" borderId="4" xfId="0" applyFont="true" applyBorder="true" applyAlignment="true" applyProtection="true">
      <alignment horizontal="center" vertical="center" textRotation="0" wrapText="true" indent="0" shrinkToFit="false"/>
      <protection locked="false" hidden="false"/>
    </xf>
    <xf numFmtId="164" fontId="79" fillId="18" borderId="4" xfId="0" applyFont="true" applyBorder="true" applyAlignment="true" applyProtection="true">
      <alignment horizontal="center" vertical="center" textRotation="90" wrapText="true" indent="0" shrinkToFit="false"/>
      <protection locked="true" hidden="false"/>
    </xf>
    <xf numFmtId="164" fontId="79" fillId="31" borderId="4" xfId="0" applyFont="true" applyBorder="true" applyAlignment="true" applyProtection="true">
      <alignment horizontal="center" vertical="center" textRotation="90" wrapText="true" indent="0" shrinkToFit="false"/>
      <protection locked="true" hidden="false"/>
    </xf>
    <xf numFmtId="164" fontId="79" fillId="0" borderId="4" xfId="0" applyFont="true" applyBorder="true" applyAlignment="true" applyProtection="true">
      <alignment horizontal="center" vertical="center" textRotation="90" wrapText="true" indent="0" shrinkToFit="false"/>
      <protection locked="true" hidden="false"/>
    </xf>
    <xf numFmtId="164" fontId="75" fillId="0" borderId="0" xfId="0" applyFont="true" applyBorder="false" applyAlignment="true" applyProtection="true">
      <alignment horizontal="center" vertical="center" textRotation="0" wrapText="true" indent="0" shrinkToFit="false"/>
      <protection locked="false" hidden="false"/>
    </xf>
    <xf numFmtId="164" fontId="75" fillId="32" borderId="0" xfId="0" applyFont="true" applyBorder="false" applyAlignment="true" applyProtection="true">
      <alignment horizontal="center" vertical="center" textRotation="0" wrapText="true" indent="0" shrinkToFit="false"/>
      <protection locked="false" hidden="false"/>
    </xf>
    <xf numFmtId="164" fontId="75" fillId="12" borderId="0" xfId="0" applyFont="true" applyBorder="false" applyAlignment="true" applyProtection="true">
      <alignment horizontal="center" vertical="center" textRotation="0" wrapText="true" indent="0" shrinkToFit="false"/>
      <protection locked="false" hidden="false"/>
    </xf>
    <xf numFmtId="164" fontId="75" fillId="33" borderId="0" xfId="0" applyFont="true" applyBorder="false" applyAlignment="true" applyProtection="true">
      <alignment horizontal="center" vertical="center" textRotation="0" wrapText="true" indent="0" shrinkToFit="false"/>
      <protection locked="false" hidden="false"/>
    </xf>
    <xf numFmtId="164" fontId="75" fillId="34" borderId="0" xfId="0" applyFont="true" applyBorder="false" applyAlignment="true" applyProtection="true">
      <alignment horizontal="center" vertical="center" textRotation="0" wrapText="true" indent="0" shrinkToFit="false"/>
      <protection locked="false" hidden="false"/>
    </xf>
    <xf numFmtId="164" fontId="17" fillId="35" borderId="4" xfId="0" applyFont="true" applyBorder="true" applyAlignment="true" applyProtection="true">
      <alignment horizontal="center" vertical="center" textRotation="0" wrapText="true" indent="0" shrinkToFit="false"/>
      <protection locked="true" hidden="false"/>
    </xf>
    <xf numFmtId="164" fontId="38" fillId="19" borderId="4" xfId="0" applyFont="true" applyBorder="true" applyAlignment="true" applyProtection="true">
      <alignment horizontal="center" vertical="center" textRotation="0" wrapText="true" indent="0" shrinkToFit="false"/>
      <protection locked="true" hidden="false"/>
    </xf>
    <xf numFmtId="164" fontId="17" fillId="0" borderId="12" xfId="0" applyFont="true" applyBorder="true" applyAlignment="true" applyProtection="true">
      <alignment horizontal="center" vertical="center" textRotation="0" wrapText="true" indent="0" shrinkToFit="false"/>
      <protection locked="true" hidden="false"/>
    </xf>
    <xf numFmtId="164" fontId="64" fillId="19" borderId="3" xfId="0" applyFont="true" applyBorder="true" applyAlignment="true" applyProtection="true">
      <alignment horizontal="center" vertical="center" textRotation="0" wrapText="true" indent="0" shrinkToFit="false"/>
      <protection locked="true" hidden="false"/>
    </xf>
    <xf numFmtId="164" fontId="115" fillId="19" borderId="3" xfId="0" applyFont="true" applyBorder="true" applyAlignment="true" applyProtection="true">
      <alignment horizontal="center" vertical="center" textRotation="0" wrapText="true" indent="0" shrinkToFit="false"/>
      <protection locked="true" hidden="false"/>
    </xf>
    <xf numFmtId="164" fontId="64" fillId="19" borderId="3" xfId="0" applyFont="true" applyBorder="true" applyAlignment="true" applyProtection="true">
      <alignment horizontal="center" vertical="center" textRotation="90" wrapText="true" indent="0" shrinkToFit="false"/>
      <protection locked="true" hidden="false"/>
    </xf>
    <xf numFmtId="164" fontId="121" fillId="19" borderId="8" xfId="0" applyFont="true" applyBorder="true" applyAlignment="true" applyProtection="true">
      <alignment horizontal="center" vertical="center" textRotation="0" wrapText="true" indent="0" shrinkToFit="false"/>
      <protection locked="true" hidden="false"/>
    </xf>
    <xf numFmtId="164" fontId="122" fillId="32" borderId="12" xfId="0" applyFont="true" applyBorder="true" applyAlignment="true" applyProtection="true">
      <alignment horizontal="center" vertical="center" textRotation="0" wrapText="true" indent="0" shrinkToFit="false"/>
      <protection locked="true" hidden="false"/>
    </xf>
    <xf numFmtId="164" fontId="122" fillId="12" borderId="3" xfId="0" applyFont="true" applyBorder="true" applyAlignment="true" applyProtection="true">
      <alignment horizontal="center" vertical="center" textRotation="0" wrapText="true" indent="0" shrinkToFit="false"/>
      <protection locked="true" hidden="false"/>
    </xf>
    <xf numFmtId="164" fontId="122" fillId="33" borderId="3" xfId="0" applyFont="true" applyBorder="true" applyAlignment="true" applyProtection="true">
      <alignment horizontal="center" vertical="center" textRotation="0" wrapText="true" indent="0" shrinkToFit="false"/>
      <protection locked="true" hidden="false"/>
    </xf>
    <xf numFmtId="164" fontId="122" fillId="36" borderId="3" xfId="0" applyFont="true" applyBorder="true" applyAlignment="true" applyProtection="true">
      <alignment horizontal="center" vertical="center" textRotation="0" wrapText="true" indent="0" shrinkToFit="false"/>
      <protection locked="true" hidden="false"/>
    </xf>
    <xf numFmtId="164" fontId="74" fillId="32" borderId="3" xfId="0" applyFont="true" applyBorder="true" applyAlignment="true" applyProtection="true">
      <alignment horizontal="center" vertical="center" textRotation="0" wrapText="true" indent="0" shrinkToFit="false"/>
      <protection locked="false" hidden="false"/>
    </xf>
    <xf numFmtId="164" fontId="74" fillId="12" borderId="3" xfId="0" applyFont="true" applyBorder="true" applyAlignment="true" applyProtection="true">
      <alignment horizontal="center" vertical="center" textRotation="0" wrapText="true" indent="0" shrinkToFit="false"/>
      <protection locked="false" hidden="false"/>
    </xf>
    <xf numFmtId="164" fontId="74" fillId="33" borderId="3" xfId="0" applyFont="true" applyBorder="true" applyAlignment="true" applyProtection="true">
      <alignment horizontal="center" vertical="center" textRotation="0" wrapText="true" indent="0" shrinkToFit="false"/>
      <protection locked="false" hidden="false"/>
    </xf>
    <xf numFmtId="164" fontId="74" fillId="36" borderId="3" xfId="0" applyFont="true" applyBorder="true" applyAlignment="true" applyProtection="true">
      <alignment horizontal="center" vertical="center" textRotation="0" wrapText="true" indent="0" shrinkToFit="false"/>
      <protection locked="false" hidden="false"/>
    </xf>
    <xf numFmtId="171" fontId="74" fillId="0" borderId="3" xfId="0" applyFont="true" applyBorder="true" applyAlignment="true" applyProtection="true">
      <alignment horizontal="center" vertical="center" textRotation="0" wrapText="true" indent="0" shrinkToFit="false"/>
      <protection locked="false" hidden="false"/>
    </xf>
    <xf numFmtId="164" fontId="100" fillId="0" borderId="3" xfId="0" applyFont="true" applyBorder="true" applyAlignment="true" applyProtection="true">
      <alignment horizontal="center" vertical="center" textRotation="0" wrapText="true" indent="0" shrinkToFit="false"/>
      <protection locked="false" hidden="false"/>
    </xf>
    <xf numFmtId="164" fontId="123" fillId="0" borderId="3" xfId="0" applyFont="true" applyBorder="true" applyAlignment="true" applyProtection="true">
      <alignment horizontal="center" vertical="center" textRotation="0" wrapText="true" indent="0" shrinkToFit="false"/>
      <protection locked="false" hidden="false"/>
    </xf>
    <xf numFmtId="164" fontId="106" fillId="0" borderId="3" xfId="0" applyFont="true" applyBorder="true" applyAlignment="true" applyProtection="true">
      <alignment horizontal="center" vertical="center" textRotation="0" wrapText="true" indent="0" shrinkToFit="false"/>
      <protection locked="false" hidden="false"/>
    </xf>
    <xf numFmtId="164" fontId="100" fillId="0" borderId="28" xfId="0" applyFont="true" applyBorder="true" applyAlignment="true" applyProtection="true">
      <alignment horizontal="center" vertical="center" textRotation="0" wrapText="true" indent="0" shrinkToFit="false"/>
      <protection locked="false" hidden="false"/>
    </xf>
    <xf numFmtId="164" fontId="74" fillId="32" borderId="28" xfId="0" applyFont="true" applyBorder="true" applyAlignment="true" applyProtection="true">
      <alignment horizontal="center" vertical="center" textRotation="0" wrapText="true" indent="0" shrinkToFit="false"/>
      <protection locked="false" hidden="false"/>
    </xf>
    <xf numFmtId="164" fontId="74" fillId="12" borderId="28" xfId="0" applyFont="true" applyBorder="true" applyAlignment="true" applyProtection="true">
      <alignment horizontal="center" vertical="center" textRotation="0" wrapText="true" indent="0" shrinkToFit="false"/>
      <protection locked="false" hidden="false"/>
    </xf>
    <xf numFmtId="164" fontId="74" fillId="33" borderId="28" xfId="0" applyFont="true" applyBorder="true" applyAlignment="true" applyProtection="true">
      <alignment horizontal="center" vertical="center" textRotation="0" wrapText="true" indent="0" shrinkToFit="false"/>
      <protection locked="false" hidden="false"/>
    </xf>
    <xf numFmtId="164" fontId="74" fillId="36" borderId="28" xfId="0" applyFont="true" applyBorder="true" applyAlignment="true" applyProtection="true">
      <alignment horizontal="center" vertical="center" textRotation="0" wrapText="true" indent="0" shrinkToFit="false"/>
      <protection locked="false" hidden="false"/>
    </xf>
    <xf numFmtId="164" fontId="74" fillId="0" borderId="28" xfId="0" applyFont="true" applyBorder="true" applyAlignment="true" applyProtection="true">
      <alignment horizontal="center" vertical="center" textRotation="0" wrapText="true" indent="0" shrinkToFit="false"/>
      <protection locked="false" hidden="false"/>
    </xf>
    <xf numFmtId="164" fontId="100" fillId="0" borderId="13" xfId="0" applyFont="true" applyBorder="true" applyAlignment="true" applyProtection="true">
      <alignment horizontal="center" vertical="center" textRotation="0" wrapText="true" indent="0" shrinkToFit="false"/>
      <protection locked="false" hidden="false"/>
    </xf>
    <xf numFmtId="164" fontId="74" fillId="32" borderId="13" xfId="0" applyFont="true" applyBorder="true" applyAlignment="true" applyProtection="true">
      <alignment horizontal="center" vertical="center" textRotation="0" wrapText="true" indent="0" shrinkToFit="false"/>
      <protection locked="false" hidden="false"/>
    </xf>
    <xf numFmtId="164" fontId="74" fillId="12" borderId="13" xfId="0" applyFont="true" applyBorder="true" applyAlignment="true" applyProtection="true">
      <alignment horizontal="center" vertical="center" textRotation="0" wrapText="true" indent="0" shrinkToFit="false"/>
      <protection locked="false" hidden="false"/>
    </xf>
    <xf numFmtId="164" fontId="74" fillId="33" borderId="13" xfId="0" applyFont="true" applyBorder="true" applyAlignment="true" applyProtection="true">
      <alignment horizontal="center" vertical="center" textRotation="0" wrapText="true" indent="0" shrinkToFit="false"/>
      <protection locked="false" hidden="false"/>
    </xf>
    <xf numFmtId="164" fontId="74" fillId="36" borderId="13" xfId="0" applyFont="true" applyBorder="true" applyAlignment="true" applyProtection="true">
      <alignment horizontal="center" vertical="center" textRotation="0" wrapText="true" indent="0" shrinkToFit="false"/>
      <protection locked="false" hidden="false"/>
    </xf>
    <xf numFmtId="164" fontId="74" fillId="0" borderId="13" xfId="0" applyFont="true" applyBorder="true" applyAlignment="true" applyProtection="true">
      <alignment horizontal="center" vertical="center" textRotation="0" wrapText="true" indent="0" shrinkToFit="false"/>
      <protection locked="false" hidden="false"/>
    </xf>
    <xf numFmtId="164" fontId="57" fillId="19" borderId="4"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center" vertical="center" textRotation="0" wrapText="true" indent="0" shrinkToFit="false"/>
      <protection locked="true" hidden="false"/>
    </xf>
    <xf numFmtId="164" fontId="36" fillId="37" borderId="4" xfId="0" applyFont="true" applyBorder="true" applyAlignment="true" applyProtection="true">
      <alignment horizontal="center" vertical="center" textRotation="0" wrapText="true" indent="0" shrinkToFit="false"/>
      <protection locked="true" hidden="false"/>
    </xf>
    <xf numFmtId="164" fontId="38" fillId="0" borderId="3" xfId="0" applyFont="true" applyBorder="true" applyAlignment="true" applyProtection="true">
      <alignment horizontal="center" vertical="center" textRotation="0" wrapText="true" indent="0" shrinkToFit="false"/>
      <protection locked="true" hidden="false"/>
    </xf>
    <xf numFmtId="164" fontId="13" fillId="37" borderId="3" xfId="0" applyFont="true" applyBorder="true" applyAlignment="true" applyProtection="true">
      <alignment horizontal="center" vertical="center" textRotation="0" wrapText="true" indent="0" shrinkToFit="false"/>
      <protection locked="true" hidden="false"/>
    </xf>
    <xf numFmtId="164" fontId="68" fillId="37" borderId="3" xfId="0" applyFont="true" applyBorder="true" applyAlignment="true" applyProtection="true">
      <alignment horizontal="center" vertical="center" textRotation="0" wrapText="true" indent="0" shrinkToFit="false"/>
      <protection locked="true" hidden="false"/>
    </xf>
    <xf numFmtId="164" fontId="72" fillId="37" borderId="8" xfId="0" applyFont="true" applyBorder="true" applyAlignment="true" applyProtection="true">
      <alignment horizontal="center" vertical="center" textRotation="0" wrapText="true" indent="0" shrinkToFit="false"/>
      <protection locked="true" hidden="false"/>
    </xf>
    <xf numFmtId="164" fontId="128" fillId="32" borderId="3" xfId="0" applyFont="true" applyBorder="true" applyAlignment="true" applyProtection="true">
      <alignment horizontal="center" vertical="center" textRotation="0" wrapText="true" indent="0" shrinkToFit="false"/>
      <protection locked="true" hidden="false"/>
    </xf>
    <xf numFmtId="164" fontId="128" fillId="12" borderId="3" xfId="0" applyFont="true" applyBorder="true" applyAlignment="true" applyProtection="true">
      <alignment horizontal="center" vertical="center" textRotation="0" wrapText="true" indent="0" shrinkToFit="false"/>
      <protection locked="true" hidden="false"/>
    </xf>
    <xf numFmtId="164" fontId="128" fillId="33" borderId="3" xfId="0" applyFont="true" applyBorder="true" applyAlignment="true" applyProtection="true">
      <alignment horizontal="center" vertical="center" textRotation="0" wrapText="true" indent="0" shrinkToFit="false"/>
      <protection locked="true" hidden="false"/>
    </xf>
    <xf numFmtId="164" fontId="128" fillId="36" borderId="3" xfId="0" applyFont="true" applyBorder="true" applyAlignment="true" applyProtection="true">
      <alignment horizontal="center" vertical="center" textRotation="0" wrapText="true" indent="0" shrinkToFit="false"/>
      <protection locked="true" hidden="false"/>
    </xf>
    <xf numFmtId="164" fontId="129" fillId="37" borderId="3" xfId="0" applyFont="true" applyBorder="true" applyAlignment="true" applyProtection="true">
      <alignment horizontal="center" vertical="center" textRotation="0" wrapText="true" indent="0" shrinkToFit="false"/>
      <protection locked="true" hidden="false"/>
    </xf>
    <xf numFmtId="164" fontId="79" fillId="0" borderId="8" xfId="0" applyFont="true" applyBorder="true" applyAlignment="true" applyProtection="true">
      <alignment horizontal="center" vertical="center" textRotation="0" wrapText="true" indent="0" shrinkToFit="false"/>
      <protection locked="false" hidden="false"/>
    </xf>
    <xf numFmtId="171" fontId="106" fillId="0" borderId="3" xfId="0" applyFont="true" applyBorder="true" applyAlignment="true" applyProtection="true">
      <alignment horizontal="center" vertical="center" textRotation="0" wrapText="true" indent="0" shrinkToFit="false"/>
      <protection locked="false" hidden="false"/>
    </xf>
    <xf numFmtId="164" fontId="130" fillId="0" borderId="3" xfId="0" applyFont="true" applyBorder="true" applyAlignment="true" applyProtection="true">
      <alignment horizontal="center" vertical="center" textRotation="0" wrapText="true" indent="0" shrinkToFit="false"/>
      <protection locked="false" hidden="false"/>
    </xf>
    <xf numFmtId="171" fontId="79" fillId="0" borderId="3" xfId="0" applyFont="true" applyBorder="true" applyAlignment="true" applyProtection="true">
      <alignment horizontal="center" vertical="center" textRotation="0" wrapText="true" indent="0" shrinkToFit="false"/>
      <protection locked="false" hidden="false"/>
    </xf>
    <xf numFmtId="164" fontId="102" fillId="0" borderId="3" xfId="0" applyFont="true" applyBorder="true" applyAlignment="true" applyProtection="true">
      <alignment horizontal="center" vertical="center" textRotation="0" wrapText="true" indent="0" shrinkToFit="false"/>
      <protection locked="false" hidden="false"/>
    </xf>
    <xf numFmtId="164" fontId="79" fillId="0" borderId="3" xfId="0" applyFont="true" applyBorder="true" applyAlignment="true" applyProtection="true">
      <alignment horizontal="center" vertical="center" textRotation="0" wrapText="true" indent="0" shrinkToFit="false"/>
      <protection locked="false" hidden="false"/>
    </xf>
    <xf numFmtId="172" fontId="74" fillId="0" borderId="3" xfId="0" applyFont="true" applyBorder="true" applyAlignment="true" applyProtection="true">
      <alignment horizontal="center" vertical="center" textRotation="0" wrapText="true" indent="0" shrinkToFit="false"/>
      <protection locked="false" hidden="false"/>
    </xf>
    <xf numFmtId="164" fontId="79" fillId="0" borderId="28" xfId="0" applyFont="true" applyBorder="true" applyAlignment="true" applyProtection="true">
      <alignment horizontal="center" vertical="center" textRotation="0" wrapText="true" indent="0" shrinkToFit="false"/>
      <protection locked="false" hidden="false"/>
    </xf>
    <xf numFmtId="164" fontId="123" fillId="0" borderId="28" xfId="0" applyFont="true" applyBorder="true" applyAlignment="true" applyProtection="true">
      <alignment horizontal="center" vertical="center" textRotation="0" wrapText="true" indent="0" shrinkToFit="false"/>
      <protection locked="false" hidden="false"/>
    </xf>
    <xf numFmtId="164" fontId="79" fillId="0" borderId="13" xfId="0" applyFont="true" applyBorder="true" applyAlignment="true" applyProtection="true">
      <alignment horizontal="center" vertical="center" textRotation="0" wrapText="true" indent="0" shrinkToFit="false"/>
      <protection locked="false" hidden="false"/>
    </xf>
    <xf numFmtId="164" fontId="123" fillId="0" borderId="13" xfId="0" applyFont="true" applyBorder="true" applyAlignment="true" applyProtection="true">
      <alignment horizontal="center" vertical="center" textRotation="0" wrapText="true" indent="0" shrinkToFit="false"/>
      <protection locked="false" hidden="false"/>
    </xf>
    <xf numFmtId="164" fontId="0" fillId="22" borderId="0" xfId="0" applyFont="false" applyBorder="false" applyAlignment="false" applyProtection="false">
      <alignment horizontal="general" vertical="bottom"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65" fillId="14" borderId="4" xfId="0" applyFont="true" applyBorder="true" applyAlignment="true" applyProtection="true">
      <alignment horizontal="center" vertical="center" textRotation="0" wrapText="true" indent="0" shrinkToFit="false"/>
      <protection locked="true" hidden="false"/>
    </xf>
    <xf numFmtId="164" fontId="133" fillId="11" borderId="33" xfId="0" applyFont="true" applyBorder="true" applyAlignment="true" applyProtection="true">
      <alignment horizontal="left" vertical="center" textRotation="0" wrapText="true" indent="0" shrinkToFit="false"/>
      <protection locked="true" hidden="false"/>
    </xf>
    <xf numFmtId="164" fontId="17" fillId="22" borderId="4" xfId="0" applyFont="true" applyBorder="true" applyAlignment="true" applyProtection="true">
      <alignment horizontal="center" vertical="bottom" textRotation="0" wrapText="true" indent="0" shrinkToFit="false"/>
      <protection locked="true" hidden="false"/>
    </xf>
    <xf numFmtId="164" fontId="28" fillId="20" borderId="11" xfId="0" applyFont="true" applyBorder="true" applyAlignment="true" applyProtection="true">
      <alignment horizontal="center" vertical="center" textRotation="0" wrapText="true" indent="0" shrinkToFit="false"/>
      <protection locked="true" hidden="false"/>
    </xf>
    <xf numFmtId="164" fontId="68" fillId="20" borderId="4" xfId="0" applyFont="true" applyBorder="true" applyAlignment="true" applyProtection="true">
      <alignment horizontal="center" vertical="center" textRotation="0" wrapText="true" indent="0" shrinkToFit="false"/>
      <protection locked="true" hidden="false"/>
    </xf>
    <xf numFmtId="164" fontId="136" fillId="20" borderId="4" xfId="0" applyFont="true" applyBorder="true" applyAlignment="true" applyProtection="true">
      <alignment horizontal="center" vertical="center" textRotation="0" wrapText="true" indent="0" shrinkToFit="false"/>
      <protection locked="true" hidden="false"/>
    </xf>
    <xf numFmtId="164" fontId="17" fillId="0" borderId="3" xfId="0" applyFont="true" applyBorder="true" applyAlignment="true" applyProtection="true">
      <alignment horizontal="center" vertical="center" textRotation="0" wrapText="true" indent="0" shrinkToFit="false"/>
      <protection locked="true" hidden="false"/>
    </xf>
    <xf numFmtId="164" fontId="137" fillId="20" borderId="4" xfId="0" applyFont="true" applyBorder="true" applyAlignment="true" applyProtection="true">
      <alignment horizontal="center" vertical="center" textRotation="0" wrapText="true" indent="0" shrinkToFit="false"/>
      <protection locked="true" hidden="false"/>
    </xf>
    <xf numFmtId="164" fontId="80" fillId="22" borderId="34" xfId="0" applyFont="true" applyBorder="true" applyAlignment="true" applyProtection="true">
      <alignment horizontal="center" vertical="center" textRotation="0" wrapText="true" indent="0" shrinkToFit="false"/>
      <protection locked="true" hidden="false"/>
    </xf>
    <xf numFmtId="164" fontId="122" fillId="32" borderId="4" xfId="0" applyFont="true" applyBorder="true" applyAlignment="true" applyProtection="true">
      <alignment horizontal="center" vertical="center" textRotation="0" wrapText="true" indent="0" shrinkToFit="false"/>
      <protection locked="true" hidden="false"/>
    </xf>
    <xf numFmtId="164" fontId="122" fillId="12" borderId="4" xfId="0" applyFont="true" applyBorder="true" applyAlignment="true" applyProtection="true">
      <alignment horizontal="center" vertical="center" textRotation="0" wrapText="true" indent="0" shrinkToFit="false"/>
      <protection locked="true" hidden="false"/>
    </xf>
    <xf numFmtId="164" fontId="122" fillId="33" borderId="4" xfId="0" applyFont="true" applyBorder="true" applyAlignment="true" applyProtection="true">
      <alignment horizontal="center" vertical="center" textRotation="0" wrapText="true" indent="0" shrinkToFit="false"/>
      <protection locked="true" hidden="false"/>
    </xf>
    <xf numFmtId="164" fontId="122" fillId="36" borderId="4" xfId="0" applyFont="true" applyBorder="true" applyAlignment="true" applyProtection="true">
      <alignment horizontal="center" vertical="center" textRotation="0" wrapText="true" indent="0" shrinkToFit="false"/>
      <protection locked="true" hidden="false"/>
    </xf>
    <xf numFmtId="164" fontId="74" fillId="22" borderId="3" xfId="0" applyFont="true" applyBorder="true" applyAlignment="true" applyProtection="true">
      <alignment horizontal="center" vertical="center" textRotation="0" wrapText="true" indent="0" shrinkToFit="false"/>
      <protection locked="false" hidden="false"/>
    </xf>
    <xf numFmtId="164" fontId="138" fillId="11" borderId="3" xfId="0" applyFont="true" applyBorder="true" applyAlignment="true" applyProtection="true">
      <alignment horizontal="center" vertical="center" textRotation="0" wrapText="true" indent="0" shrinkToFit="false"/>
      <protection locked="false" hidden="false"/>
    </xf>
    <xf numFmtId="164" fontId="75" fillId="0" borderId="0" xfId="0" applyFont="true" applyBorder="false" applyAlignment="true" applyProtection="false">
      <alignment horizontal="left" vertical="bottom" textRotation="0" wrapText="false" indent="0" shrinkToFit="false"/>
      <protection locked="true" hidden="false"/>
    </xf>
    <xf numFmtId="164" fontId="94" fillId="3" borderId="3" xfId="0" applyFont="true" applyBorder="true" applyAlignment="true" applyProtection="false">
      <alignment horizontal="center" vertical="center" textRotation="0" wrapText="true" indent="0" shrinkToFit="false"/>
      <protection locked="true" hidden="false"/>
    </xf>
    <xf numFmtId="164" fontId="90" fillId="38" borderId="3" xfId="0" applyFont="true" applyBorder="true" applyAlignment="true" applyProtection="true">
      <alignment horizontal="center" vertical="center" textRotation="0" wrapText="true" indent="0" shrinkToFit="false"/>
      <protection locked="true" hidden="false"/>
    </xf>
    <xf numFmtId="164" fontId="64" fillId="20" borderId="3" xfId="0" applyFont="true" applyBorder="true" applyAlignment="true" applyProtection="true">
      <alignment horizontal="center" vertical="center" textRotation="0" wrapText="true" indent="0" shrinkToFit="false"/>
      <protection locked="true" hidden="false"/>
    </xf>
    <xf numFmtId="164" fontId="0" fillId="39" borderId="0" xfId="0" applyFont="false" applyBorder="false" applyAlignment="false" applyProtection="false">
      <alignment horizontal="general" vertical="bottom" textRotation="0" wrapText="false" indent="0" shrinkToFit="false"/>
      <protection locked="true" hidden="false"/>
    </xf>
    <xf numFmtId="164" fontId="141" fillId="40" borderId="2"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89" fillId="10" borderId="4" xfId="0" applyFont="true" applyBorder="true" applyAlignment="true" applyProtection="true">
      <alignment horizontal="center" vertical="bottom" textRotation="0" wrapText="true" indent="0" shrinkToFit="false"/>
      <protection locked="true" hidden="false"/>
    </xf>
    <xf numFmtId="164" fontId="64" fillId="31" borderId="11" xfId="0" applyFont="true" applyBorder="true" applyAlignment="true" applyProtection="true">
      <alignment horizontal="center" vertical="center" textRotation="0" wrapText="true" indent="0" shrinkToFit="false"/>
      <protection locked="true" hidden="false"/>
    </xf>
    <xf numFmtId="164" fontId="28" fillId="0" borderId="4" xfId="0" applyFont="true" applyBorder="true" applyAlignment="true" applyProtection="true">
      <alignment horizontal="center" vertical="center" textRotation="90" wrapText="true" indent="0" shrinkToFit="false"/>
      <protection locked="true" hidden="false"/>
    </xf>
    <xf numFmtId="164" fontId="28" fillId="39" borderId="4" xfId="0" applyFont="true" applyBorder="true" applyAlignment="true" applyProtection="true">
      <alignment horizontal="center" vertical="center" textRotation="0" wrapText="true" indent="0" shrinkToFit="false"/>
      <protection locked="true" hidden="false"/>
    </xf>
    <xf numFmtId="164" fontId="28" fillId="0" borderId="4" xfId="0" applyFont="true" applyBorder="true" applyAlignment="true" applyProtection="true">
      <alignment horizontal="center" vertical="center" textRotation="0" wrapText="true" indent="0" shrinkToFit="false"/>
      <protection locked="true" hidden="false"/>
    </xf>
    <xf numFmtId="164" fontId="64" fillId="41" borderId="33" xfId="0" applyFont="true" applyBorder="true" applyAlignment="true" applyProtection="true">
      <alignment horizontal="center" vertical="center" textRotation="0" wrapText="true" indent="0" shrinkToFit="false"/>
      <protection locked="true" hidden="false"/>
    </xf>
    <xf numFmtId="164" fontId="64" fillId="39" borderId="33" xfId="0" applyFont="true" applyBorder="true" applyAlignment="true" applyProtection="true">
      <alignment horizontal="center" vertical="center" textRotation="0" wrapText="true" indent="0" shrinkToFit="false"/>
      <protection locked="true" hidden="false"/>
    </xf>
    <xf numFmtId="164" fontId="64" fillId="42" borderId="33" xfId="0" applyFont="true" applyBorder="true" applyAlignment="true" applyProtection="true">
      <alignment horizontal="center" vertical="center" textRotation="0" wrapText="true" indent="0" shrinkToFit="false"/>
      <protection locked="true" hidden="false"/>
    </xf>
    <xf numFmtId="164" fontId="33" fillId="10" borderId="34" xfId="0" applyFont="true" applyBorder="true" applyAlignment="false" applyProtection="true">
      <alignment horizontal="general" vertical="bottom" textRotation="0" wrapText="false" indent="0" shrinkToFit="false"/>
      <protection locked="true" hidden="false"/>
    </xf>
    <xf numFmtId="164" fontId="143" fillId="0" borderId="3" xfId="0" applyFont="true" applyBorder="true" applyAlignment="true" applyProtection="true">
      <alignment horizontal="center" vertical="center" textRotation="0" wrapText="true" indent="0" shrinkToFit="false"/>
      <protection locked="false" hidden="false"/>
    </xf>
    <xf numFmtId="172" fontId="143" fillId="0" borderId="3" xfId="0" applyFont="true" applyBorder="true" applyAlignment="true" applyProtection="true">
      <alignment horizontal="center" vertical="center" textRotation="0" wrapText="true" indent="0" shrinkToFit="false"/>
      <protection locked="false" hidden="false"/>
    </xf>
    <xf numFmtId="164" fontId="143" fillId="39" borderId="3" xfId="0" applyFont="true" applyBorder="true" applyAlignment="true" applyProtection="true">
      <alignment horizontal="center" vertical="center" textRotation="90" wrapText="true" indent="0" shrinkToFit="false"/>
      <protection locked="false" hidden="false"/>
    </xf>
    <xf numFmtId="164" fontId="0" fillId="0" borderId="3" xfId="0" applyFont="true" applyBorder="true" applyAlignment="true" applyProtection="true">
      <alignment horizontal="center" vertical="center" textRotation="90" wrapText="true" indent="0" shrinkToFit="false"/>
      <protection locked="false" hidden="false"/>
    </xf>
    <xf numFmtId="173" fontId="143" fillId="0" borderId="3" xfId="0" applyFont="true" applyBorder="true" applyAlignment="true" applyProtection="true">
      <alignment horizontal="center" vertical="center" textRotation="90" wrapText="true" indent="0" shrinkToFit="false"/>
      <protection locked="false" hidden="false"/>
    </xf>
    <xf numFmtId="164" fontId="144" fillId="41" borderId="35" xfId="0" applyFont="true" applyBorder="true" applyAlignment="true" applyProtection="true">
      <alignment horizontal="center" vertical="center" textRotation="90" wrapText="true" indent="0" shrinkToFit="false"/>
      <protection locked="false" hidden="false"/>
    </xf>
    <xf numFmtId="164" fontId="144" fillId="41" borderId="36" xfId="0" applyFont="true" applyBorder="true" applyAlignment="true" applyProtection="true">
      <alignment horizontal="center" vertical="center" textRotation="90" wrapText="true" indent="0" shrinkToFit="false"/>
      <protection locked="false" hidden="false"/>
    </xf>
    <xf numFmtId="164" fontId="144" fillId="41" borderId="37" xfId="0" applyFont="true" applyBorder="true" applyAlignment="true" applyProtection="true">
      <alignment horizontal="center" vertical="center" textRotation="90" wrapText="true" indent="0" shrinkToFit="false"/>
      <protection locked="false" hidden="false"/>
    </xf>
    <xf numFmtId="164" fontId="144" fillId="31" borderId="38" xfId="0" applyFont="true" applyBorder="true" applyAlignment="true" applyProtection="true">
      <alignment horizontal="center" vertical="center" textRotation="90" wrapText="true" indent="0" shrinkToFit="false"/>
      <protection locked="false" hidden="false"/>
    </xf>
    <xf numFmtId="164" fontId="144" fillId="31" borderId="39" xfId="0" applyFont="true" applyBorder="true" applyAlignment="true" applyProtection="true">
      <alignment horizontal="center" vertical="center" textRotation="90" wrapText="true" indent="0" shrinkToFit="false"/>
      <protection locked="false" hidden="false"/>
    </xf>
    <xf numFmtId="164" fontId="144" fillId="31" borderId="40" xfId="0" applyFont="true" applyBorder="true" applyAlignment="true" applyProtection="true">
      <alignment horizontal="center" vertical="center" textRotation="90" wrapText="true" indent="0" shrinkToFit="false"/>
      <protection locked="false" hidden="false"/>
    </xf>
    <xf numFmtId="164" fontId="144" fillId="42" borderId="38" xfId="0" applyFont="true" applyBorder="true" applyAlignment="true" applyProtection="true">
      <alignment horizontal="center" vertical="center" textRotation="90" wrapText="true" indent="0" shrinkToFit="false"/>
      <protection locked="false" hidden="false"/>
    </xf>
    <xf numFmtId="164" fontId="144" fillId="42" borderId="39" xfId="0" applyFont="true" applyBorder="true" applyAlignment="true" applyProtection="true">
      <alignment horizontal="center" vertical="center" textRotation="90" wrapText="true" indent="0" shrinkToFit="false"/>
      <protection locked="false" hidden="false"/>
    </xf>
    <xf numFmtId="164" fontId="144" fillId="42" borderId="40" xfId="0" applyFont="true" applyBorder="true" applyAlignment="true" applyProtection="true">
      <alignment horizontal="center" vertical="center" textRotation="90" wrapText="tru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4" fontId="79" fillId="0" borderId="0" xfId="0" applyFont="true" applyBorder="false" applyAlignment="false" applyProtection="true">
      <alignment horizontal="general" vertical="bottom" textRotation="0" wrapText="false" indent="0" shrinkToFit="false"/>
      <protection locked="false" hidden="false"/>
    </xf>
    <xf numFmtId="164" fontId="145" fillId="19" borderId="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79" fillId="0" borderId="0" xfId="0" applyFont="true" applyBorder="false" applyAlignment="false" applyProtection="true">
      <alignment horizontal="general" vertical="bottom" textRotation="0" wrapText="false" indent="0" shrinkToFit="false"/>
      <protection locked="true" hidden="false"/>
    </xf>
    <xf numFmtId="164" fontId="146" fillId="38" borderId="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18" fillId="27" borderId="3" xfId="0" applyFont="true" applyBorder="true" applyAlignment="true" applyProtection="true">
      <alignment horizontal="center" vertical="center" textRotation="0" wrapText="true" indent="0" shrinkToFit="false"/>
      <protection locked="true" hidden="false"/>
    </xf>
    <xf numFmtId="164" fontId="68" fillId="28" borderId="3" xfId="0" applyFont="true" applyBorder="true" applyAlignment="true" applyProtection="true">
      <alignment horizontal="center" vertical="center" textRotation="0" wrapText="true" indent="0" shrinkToFit="false"/>
      <protection locked="true" hidden="false"/>
    </xf>
    <xf numFmtId="164" fontId="70" fillId="38" borderId="3" xfId="0" applyFont="true" applyBorder="true" applyAlignment="true" applyProtection="true">
      <alignment horizontal="center" vertical="center" textRotation="0" wrapText="true" indent="0" shrinkToFit="false"/>
      <protection locked="false" hidden="false"/>
    </xf>
    <xf numFmtId="164" fontId="149" fillId="0" borderId="0" xfId="0" applyFont="true" applyBorder="true" applyAlignment="true" applyProtection="true">
      <alignment horizontal="center" vertical="center" textRotation="0" wrapText="false" indent="0" shrinkToFit="false"/>
      <protection locked="false" hidden="false"/>
    </xf>
    <xf numFmtId="164" fontId="18" fillId="27" borderId="3" xfId="0" applyFont="true" applyBorder="true" applyAlignment="true" applyProtection="true">
      <alignment horizontal="center" vertical="center" textRotation="0" wrapText="true" indent="0" shrinkToFit="false"/>
      <protection locked="false" hidden="false"/>
    </xf>
    <xf numFmtId="164" fontId="68" fillId="27" borderId="3" xfId="0" applyFont="true" applyBorder="true" applyAlignment="true" applyProtection="true">
      <alignment horizontal="center" vertical="center" textRotation="0" wrapText="true" indent="0" shrinkToFit="false"/>
      <protection locked="true" hidden="false"/>
    </xf>
    <xf numFmtId="164" fontId="149" fillId="0" borderId="0" xfId="0" applyFont="true" applyBorder="true" applyAlignment="true" applyProtection="true">
      <alignment horizontal="center" vertical="bottom" textRotation="0" wrapText="false" indent="0" shrinkToFit="false"/>
      <protection locked="false" hidden="false"/>
    </xf>
    <xf numFmtId="165" fontId="79" fillId="27" borderId="3" xfId="0" applyFont="true" applyBorder="true" applyAlignment="true" applyProtection="true">
      <alignment horizontal="center" vertical="center" textRotation="0" wrapText="true" indent="0" shrinkToFit="false"/>
      <protection locked="false" hidden="false"/>
    </xf>
    <xf numFmtId="171" fontId="149" fillId="27" borderId="3" xfId="0" applyFont="true" applyBorder="true" applyAlignment="true" applyProtection="true">
      <alignment horizontal="center" vertical="center" textRotation="0" wrapText="true" indent="0" shrinkToFit="false"/>
      <protection locked="false" hidden="false"/>
    </xf>
    <xf numFmtId="164" fontId="79" fillId="27" borderId="3" xfId="0" applyFont="true" applyBorder="true" applyAlignment="true" applyProtection="true">
      <alignment horizontal="left" vertical="center" textRotation="0" wrapText="true" indent="0" shrinkToFit="false"/>
      <protection locked="false" hidden="false"/>
    </xf>
    <xf numFmtId="174" fontId="0" fillId="27" borderId="3" xfId="0" applyFont="false" applyBorder="true" applyAlignment="true" applyProtection="true">
      <alignment horizontal="center" vertical="center" textRotation="0" wrapText="true" indent="0" shrinkToFit="false"/>
      <protection locked="false" hidden="false"/>
    </xf>
    <xf numFmtId="174" fontId="0" fillId="28" borderId="3" xfId="0" applyFont="false" applyBorder="true" applyAlignment="true" applyProtection="false">
      <alignment horizontal="center" vertical="center" textRotation="0" wrapText="true" indent="0" shrinkToFit="false"/>
      <protection locked="true" hidden="false"/>
    </xf>
    <xf numFmtId="164" fontId="61" fillId="38" borderId="3" xfId="0" applyFont="true" applyBorder="true" applyAlignment="true" applyProtection="true">
      <alignment horizontal="center" vertical="center" textRotation="0" wrapText="true" indent="0" shrinkToFit="false"/>
      <protection locked="false" hidden="false"/>
    </xf>
    <xf numFmtId="164" fontId="149" fillId="0" borderId="0" xfId="0" applyFont="true" applyBorder="true" applyAlignment="true" applyProtection="true">
      <alignment horizontal="left" vertical="bottom" textRotation="0" wrapText="false" indent="0" shrinkToFit="false"/>
      <protection locked="false" hidden="false"/>
    </xf>
    <xf numFmtId="164" fontId="149" fillId="27" borderId="3" xfId="0" applyFont="true" applyBorder="true" applyAlignment="true" applyProtection="true">
      <alignment horizontal="center" vertical="center" textRotation="0" wrapText="true" indent="0" shrinkToFit="false"/>
      <protection locked="false" hidden="false"/>
    </xf>
    <xf numFmtId="164" fontId="79" fillId="27" borderId="3" xfId="0" applyFont="true" applyBorder="true" applyAlignment="true" applyProtection="true">
      <alignment horizontal="center" vertical="center" textRotation="0" wrapText="true" indent="0" shrinkToFit="false"/>
      <protection locked="false" hidden="false"/>
    </xf>
    <xf numFmtId="164" fontId="61" fillId="0" borderId="0" xfId="0" applyFont="true" applyBorder="true" applyAlignment="true" applyProtection="true">
      <alignment horizontal="left" vertical="center" textRotation="0" wrapText="true" indent="0" shrinkToFit="false"/>
      <protection locked="false" hidden="false"/>
    </xf>
    <xf numFmtId="164" fontId="151" fillId="14" borderId="3" xfId="0" applyFont="true" applyBorder="true" applyAlignment="true" applyProtection="true">
      <alignment horizontal="center" vertical="center" textRotation="0" wrapText="true" indent="0" shrinkToFit="false"/>
      <protection locked="true" hidden="false"/>
    </xf>
    <xf numFmtId="164" fontId="18" fillId="23" borderId="3" xfId="0" applyFont="true" applyBorder="true" applyAlignment="true" applyProtection="true">
      <alignment horizontal="center" vertical="center" textRotation="0" wrapText="true" indent="0" shrinkToFit="false"/>
      <protection locked="true" hidden="false"/>
    </xf>
    <xf numFmtId="164" fontId="18" fillId="14" borderId="3" xfId="0" applyFont="true" applyBorder="true" applyAlignment="true" applyProtection="true">
      <alignment horizontal="center" vertical="center" textRotation="0" wrapText="true" indent="0" shrinkToFit="false"/>
      <protection locked="true" hidden="false"/>
    </xf>
    <xf numFmtId="164" fontId="18" fillId="18" borderId="3" xfId="0" applyFont="true" applyBorder="true" applyAlignment="true" applyProtection="true">
      <alignment horizontal="center" vertical="center" textRotation="0" wrapText="true" indent="0" shrinkToFit="false"/>
      <protection locked="true" hidden="false"/>
    </xf>
    <xf numFmtId="164" fontId="115" fillId="23" borderId="3" xfId="0" applyFont="true" applyBorder="true" applyAlignment="true" applyProtection="true">
      <alignment horizontal="center" vertical="center" textRotation="0" wrapText="true" indent="0" shrinkToFit="false"/>
      <protection locked="true" hidden="false"/>
    </xf>
    <xf numFmtId="164" fontId="68" fillId="23" borderId="3" xfId="0" applyFont="true" applyBorder="true" applyAlignment="true" applyProtection="true">
      <alignment horizontal="center" vertical="center" textRotation="0" wrapText="true" indent="0" shrinkToFit="false"/>
      <protection locked="true" hidden="false"/>
    </xf>
    <xf numFmtId="164" fontId="0" fillId="23" borderId="3" xfId="0" applyFont="false" applyBorder="true" applyAlignment="true" applyProtection="true">
      <alignment horizontal="center" vertical="center" textRotation="0" wrapText="true" indent="0" shrinkToFit="false"/>
      <protection locked="false" hidden="false"/>
    </xf>
    <xf numFmtId="165" fontId="79" fillId="14" borderId="3" xfId="0" applyFont="true" applyBorder="true" applyAlignment="true" applyProtection="true">
      <alignment horizontal="center" vertical="center" textRotation="0" wrapText="true" indent="0" shrinkToFit="false"/>
      <protection locked="false" hidden="false"/>
    </xf>
    <xf numFmtId="165" fontId="79" fillId="18" borderId="3" xfId="0" applyFont="true" applyBorder="true" applyAlignment="true" applyProtection="true">
      <alignment horizontal="center" vertical="center" textRotation="0" wrapText="true" indent="0" shrinkToFit="false"/>
      <protection locked="false" hidden="false"/>
    </xf>
    <xf numFmtId="164" fontId="61" fillId="0" borderId="3" xfId="0" applyFont="true" applyBorder="true" applyAlignment="true" applyProtection="true">
      <alignment horizontal="left" vertical="center" textRotation="0" wrapText="true" indent="0" shrinkToFit="false"/>
      <protection locked="false" hidden="false"/>
    </xf>
    <xf numFmtId="174" fontId="0" fillId="0" borderId="3" xfId="0" applyFont="false" applyBorder="true" applyAlignment="true" applyProtection="true">
      <alignment horizontal="center" vertical="center" textRotation="0" wrapText="true" indent="0" shrinkToFit="false"/>
      <protection locked="false" hidden="false"/>
    </xf>
    <xf numFmtId="164" fontId="74" fillId="0" borderId="3" xfId="0" applyFont="true" applyBorder="true" applyAlignment="true" applyProtection="true">
      <alignment horizontal="left" vertical="center" textRotation="0" wrapText="true" indent="0" shrinkToFit="false"/>
      <protection locked="false" hidden="false"/>
    </xf>
    <xf numFmtId="164" fontId="0" fillId="23" borderId="3" xfId="0" applyFont="false" applyBorder="true" applyAlignment="true" applyProtection="true">
      <alignment horizontal="center" vertical="bottom" textRotation="0" wrapText="false" indent="0" shrinkToFit="false"/>
      <protection locked="false" hidden="false"/>
    </xf>
    <xf numFmtId="164" fontId="79" fillId="0" borderId="3" xfId="0" applyFont="true" applyBorder="true" applyAlignment="true" applyProtection="true">
      <alignment horizontal="left" vertical="center" textRotation="0" wrapText="true" indent="0" shrinkToFit="false"/>
      <protection locked="false" hidden="false"/>
    </xf>
    <xf numFmtId="164" fontId="0" fillId="23" borderId="28" xfId="0" applyFont="false" applyBorder="true" applyAlignment="true" applyProtection="true">
      <alignment horizontal="center" vertical="bottom" textRotation="0" wrapText="false" indent="0" shrinkToFit="false"/>
      <protection locked="false" hidden="false"/>
    </xf>
    <xf numFmtId="165" fontId="79" fillId="14" borderId="28" xfId="0" applyFont="true" applyBorder="true" applyAlignment="true" applyProtection="true">
      <alignment horizontal="center" vertical="center" textRotation="0" wrapText="true" indent="0" shrinkToFit="false"/>
      <protection locked="false" hidden="false"/>
    </xf>
    <xf numFmtId="165" fontId="79" fillId="18" borderId="28" xfId="0" applyFont="true" applyBorder="true" applyAlignment="true" applyProtection="true">
      <alignment horizontal="center" vertical="center" textRotation="0" wrapText="true" indent="0" shrinkToFit="false"/>
      <protection locked="false" hidden="false"/>
    </xf>
    <xf numFmtId="164" fontId="79" fillId="0" borderId="28" xfId="0" applyFont="true" applyBorder="true" applyAlignment="true" applyProtection="true">
      <alignment horizontal="left" vertical="center" textRotation="0" wrapText="true" indent="0" shrinkToFit="false"/>
      <protection locked="false" hidden="false"/>
    </xf>
    <xf numFmtId="174" fontId="0" fillId="0" borderId="28" xfId="0" applyFont="false" applyBorder="true" applyAlignment="true" applyProtection="true">
      <alignment horizontal="center" vertical="center" textRotation="0" wrapText="true" indent="0" shrinkToFit="false"/>
      <protection locked="false" hidden="false"/>
    </xf>
    <xf numFmtId="164" fontId="0" fillId="23" borderId="13" xfId="0" applyFont="false" applyBorder="true" applyAlignment="true" applyProtection="true">
      <alignment horizontal="center" vertical="bottom" textRotation="0" wrapText="false" indent="0" shrinkToFit="false"/>
      <protection locked="false" hidden="false"/>
    </xf>
    <xf numFmtId="165" fontId="79" fillId="14" borderId="13" xfId="0" applyFont="true" applyBorder="true" applyAlignment="true" applyProtection="true">
      <alignment horizontal="center" vertical="center" textRotation="0" wrapText="true" indent="0" shrinkToFit="false"/>
      <protection locked="false" hidden="false"/>
    </xf>
    <xf numFmtId="165" fontId="79" fillId="18" borderId="13" xfId="0" applyFont="true" applyBorder="true" applyAlignment="true" applyProtection="true">
      <alignment horizontal="center" vertical="center" textRotation="0" wrapText="true" indent="0" shrinkToFit="false"/>
      <protection locked="false" hidden="false"/>
    </xf>
    <xf numFmtId="164" fontId="79" fillId="0" borderId="13" xfId="0" applyFont="true" applyBorder="true" applyAlignment="true" applyProtection="true">
      <alignment horizontal="left" vertical="center" textRotation="0" wrapText="true" indent="0" shrinkToFit="false"/>
      <protection locked="false" hidden="false"/>
    </xf>
    <xf numFmtId="174" fontId="0" fillId="0" borderId="13" xfId="0" applyFont="false" applyBorder="true" applyAlignment="true" applyProtection="true">
      <alignment horizontal="center" vertical="center" textRotation="0" wrapText="true" indent="0" shrinkToFit="false"/>
      <protection locked="false" hidden="false"/>
    </xf>
    <xf numFmtId="164" fontId="145" fillId="19" borderId="13" xfId="0" applyFont="true" applyBorder="true" applyAlignment="true" applyProtection="true">
      <alignment horizontal="center" vertical="center" textRotation="0" wrapText="true" indent="0" shrinkToFit="false"/>
      <protection locked="true" hidden="false"/>
    </xf>
    <xf numFmtId="164" fontId="154" fillId="0" borderId="0" xfId="0" applyFont="true" applyBorder="false" applyAlignment="false" applyProtection="false">
      <alignment horizontal="general" vertical="bottom" textRotation="0" wrapText="false" indent="0" shrinkToFit="false"/>
      <protection locked="true" hidden="false"/>
    </xf>
    <xf numFmtId="164" fontId="155" fillId="0" borderId="13" xfId="0" applyFont="true" applyBorder="true" applyAlignment="true" applyProtection="true">
      <alignment horizontal="left" vertical="center" textRotation="0" wrapText="true" indent="0" shrinkToFit="false"/>
      <protection locked="true" hidden="false"/>
    </xf>
    <xf numFmtId="164" fontId="18" fillId="36" borderId="3" xfId="0" applyFont="true" applyBorder="true" applyAlignment="true" applyProtection="true">
      <alignment horizontal="center" vertical="center" textRotation="0" wrapText="true" indent="0" shrinkToFit="false"/>
      <protection locked="true" hidden="false"/>
    </xf>
    <xf numFmtId="164" fontId="157" fillId="36" borderId="3" xfId="0" applyFont="true" applyBorder="true" applyAlignment="true" applyProtection="true">
      <alignment horizontal="center" vertical="center" textRotation="0" wrapText="true" indent="0" shrinkToFit="false"/>
      <protection locked="true" hidden="false"/>
    </xf>
    <xf numFmtId="164" fontId="136" fillId="36" borderId="3" xfId="0" applyFont="true" applyBorder="true" applyAlignment="true" applyProtection="true">
      <alignment horizontal="center" vertical="center" textRotation="0" wrapText="true" indent="0" shrinkToFit="false"/>
      <protection locked="true" hidden="false"/>
    </xf>
    <xf numFmtId="164" fontId="64" fillId="36" borderId="3" xfId="0" applyFont="true" applyBorder="true" applyAlignment="true" applyProtection="true">
      <alignment horizontal="center" vertical="center" textRotation="0" wrapText="true" indent="0" shrinkToFit="false"/>
      <protection locked="true" hidden="false"/>
    </xf>
    <xf numFmtId="164" fontId="28" fillId="36" borderId="3" xfId="0" applyFont="true" applyBorder="true" applyAlignment="true" applyProtection="true">
      <alignment horizontal="center" vertical="center" textRotation="0" wrapText="true" indent="0" shrinkToFit="false"/>
      <protection locked="false" hidden="false"/>
    </xf>
    <xf numFmtId="164" fontId="33" fillId="36" borderId="3" xfId="0" applyFont="true" applyBorder="true" applyAlignment="true" applyProtection="true">
      <alignment horizontal="center" vertical="center" textRotation="0" wrapText="true" indent="0" shrinkToFit="false"/>
      <protection locked="false" hidden="false"/>
    </xf>
    <xf numFmtId="171" fontId="33" fillId="36" borderId="3" xfId="0" applyFont="true" applyBorder="true" applyAlignment="true" applyProtection="true">
      <alignment horizontal="center" vertical="center" textRotation="0" wrapText="true" indent="0" shrinkToFit="false"/>
      <protection locked="false" hidden="false"/>
    </xf>
    <xf numFmtId="164" fontId="159" fillId="14" borderId="3" xfId="0" applyFont="true" applyBorder="true" applyAlignment="true" applyProtection="true">
      <alignment horizontal="center" vertical="center" textRotation="0" wrapText="true" indent="0" shrinkToFit="false"/>
      <protection locked="true" hidden="false"/>
    </xf>
    <xf numFmtId="164" fontId="18" fillId="14" borderId="3" xfId="0" applyFont="true" applyBorder="true" applyAlignment="true" applyProtection="true">
      <alignment horizontal="center" vertical="center" textRotation="0" wrapText="false" indent="0" shrinkToFit="false"/>
      <protection locked="false" hidden="false"/>
    </xf>
    <xf numFmtId="164" fontId="90" fillId="25" borderId="3" xfId="0" applyFont="true" applyBorder="true" applyAlignment="true" applyProtection="true">
      <alignment horizontal="center" vertical="center" textRotation="0" wrapText="true" indent="0" shrinkToFit="false"/>
      <protection locked="false" hidden="false"/>
    </xf>
    <xf numFmtId="164" fontId="161" fillId="0" borderId="3" xfId="0" applyFont="true" applyBorder="true" applyAlignment="true" applyProtection="true">
      <alignment horizontal="center" vertical="center" textRotation="0" wrapText="true" indent="0" shrinkToFit="false"/>
      <protection locked="false" hidden="false"/>
    </xf>
    <xf numFmtId="164" fontId="128" fillId="35" borderId="3" xfId="0" applyFont="true" applyBorder="true" applyAlignment="true" applyProtection="true">
      <alignment horizontal="center" vertical="center" textRotation="0" wrapText="true" indent="0" shrinkToFit="false"/>
      <protection locked="false" hidden="false"/>
    </xf>
    <xf numFmtId="164" fontId="81" fillId="0" borderId="0" xfId="0" applyFont="true" applyBorder="false" applyAlignment="false" applyProtection="true">
      <alignment horizontal="general" vertical="bottom" textRotation="0" wrapText="false" indent="0" shrinkToFit="false"/>
      <protection locked="false" hidden="false"/>
    </xf>
    <xf numFmtId="164" fontId="35" fillId="14" borderId="3" xfId="0" applyFont="true" applyBorder="true" applyAlignment="true" applyProtection="true">
      <alignment horizontal="center" vertical="center" textRotation="0" wrapText="true" indent="0" shrinkToFit="false"/>
      <protection locked="false" hidden="false"/>
    </xf>
    <xf numFmtId="164" fontId="68" fillId="31" borderId="3" xfId="0" applyFont="true" applyBorder="true" applyAlignment="true" applyProtection="true">
      <alignment horizontal="left" vertical="center" textRotation="0" wrapText="true" indent="0" shrinkToFit="false"/>
      <protection locked="false" hidden="false"/>
    </xf>
    <xf numFmtId="164" fontId="162" fillId="0" borderId="3" xfId="0" applyFont="true" applyBorder="true" applyAlignment="true" applyProtection="true">
      <alignment horizontal="left" vertical="center" textRotation="0" wrapText="true" indent="0" shrinkToFit="false"/>
      <protection locked="false" hidden="false"/>
    </xf>
    <xf numFmtId="164" fontId="68" fillId="11" borderId="3" xfId="0" applyFont="true" applyBorder="true" applyAlignment="true" applyProtection="true">
      <alignment horizontal="center" vertical="center" textRotation="0" wrapText="true" indent="0" shrinkToFit="false"/>
      <protection locked="false" hidden="false"/>
    </xf>
    <xf numFmtId="164" fontId="107" fillId="11" borderId="3" xfId="0" applyFont="true" applyBorder="true" applyAlignment="true" applyProtection="true">
      <alignment horizontal="center" vertical="center" textRotation="0" wrapText="true" indent="0" shrinkToFit="false"/>
      <protection locked="false" hidden="false"/>
    </xf>
    <xf numFmtId="164" fontId="68" fillId="31" borderId="3" xfId="0" applyFont="true" applyBorder="true" applyAlignment="true" applyProtection="true">
      <alignment horizontal="center" vertical="center" textRotation="0" wrapText="true" indent="0" shrinkToFit="false"/>
      <protection locked="false" hidden="false"/>
    </xf>
    <xf numFmtId="164" fontId="107" fillId="31" borderId="3" xfId="0" applyFont="true" applyBorder="true" applyAlignment="true" applyProtection="true">
      <alignment horizontal="center" vertical="center" textRotation="0" wrapText="true" indent="0" shrinkToFit="false"/>
      <protection locked="false" hidden="false"/>
    </xf>
    <xf numFmtId="164" fontId="64" fillId="34" borderId="3" xfId="0" applyFont="true" applyBorder="true" applyAlignment="true" applyProtection="true">
      <alignment horizontal="center" vertical="center" textRotation="0" wrapText="true" indent="0" shrinkToFit="false"/>
      <protection locked="false" hidden="false"/>
    </xf>
    <xf numFmtId="164" fontId="107" fillId="34" borderId="3" xfId="0" applyFont="true" applyBorder="true" applyAlignment="true" applyProtection="true">
      <alignment horizontal="center" vertical="center" textRotation="0" wrapText="true" indent="0" shrinkToFit="false"/>
      <protection locked="false" hidden="false"/>
    </xf>
    <xf numFmtId="164" fontId="73" fillId="14" borderId="3" xfId="0" applyFont="true" applyBorder="true" applyAlignment="true" applyProtection="true">
      <alignment horizontal="center" vertical="center" textRotation="0" wrapText="true" indent="0" shrinkToFit="false"/>
      <protection locked="false" hidden="false"/>
    </xf>
    <xf numFmtId="164" fontId="130" fillId="34" borderId="3" xfId="0" applyFont="true" applyBorder="true" applyAlignment="false" applyProtection="true">
      <alignment horizontal="general" vertical="bottom" textRotation="0" wrapText="false" indent="0" shrinkToFit="false"/>
      <protection locked="false" hidden="false"/>
    </xf>
    <xf numFmtId="164" fontId="35" fillId="0" borderId="3" xfId="0" applyFont="true" applyBorder="true" applyAlignment="true" applyProtection="true">
      <alignment horizontal="center" vertical="center" textRotation="0" wrapText="true" indent="0" shrinkToFit="false"/>
      <protection locked="false" hidden="false"/>
    </xf>
    <xf numFmtId="174" fontId="73" fillId="0" borderId="3" xfId="0" applyFont="true" applyBorder="true" applyAlignment="true" applyProtection="true">
      <alignment horizontal="center" vertical="center" textRotation="0" wrapText="true" indent="0" shrinkToFit="false"/>
      <protection locked="false" hidden="false"/>
    </xf>
    <xf numFmtId="164" fontId="83" fillId="6" borderId="3" xfId="0" applyFont="true" applyBorder="true" applyAlignment="true" applyProtection="true">
      <alignment horizontal="center" vertical="center" textRotation="0" wrapText="true" indent="0" shrinkToFit="false"/>
      <protection locked="false" hidden="false"/>
    </xf>
    <xf numFmtId="164" fontId="18" fillId="43" borderId="3" xfId="0" applyFont="true" applyBorder="true" applyAlignment="true" applyProtection="true">
      <alignment horizontal="center" vertical="center" textRotation="0" wrapText="false" indent="0" shrinkToFit="false"/>
      <protection locked="false" hidden="false"/>
    </xf>
    <xf numFmtId="164" fontId="35" fillId="43" borderId="3" xfId="0" applyFont="true" applyBorder="true" applyAlignment="true" applyProtection="true">
      <alignment horizontal="center" vertical="center" textRotation="0" wrapText="true" indent="0" shrinkToFit="false"/>
      <protection locked="false" hidden="false"/>
    </xf>
    <xf numFmtId="164" fontId="163" fillId="31" borderId="3" xfId="0" applyFont="true" applyBorder="true" applyAlignment="true" applyProtection="true">
      <alignment horizontal="left" vertical="center" textRotation="0" wrapText="true" indent="0" shrinkToFit="false"/>
      <protection locked="false" hidden="false"/>
    </xf>
    <xf numFmtId="164" fontId="35" fillId="0" borderId="0" xfId="0" applyFont="true" applyBorder="true" applyAlignment="true" applyProtection="true">
      <alignment horizontal="center" vertical="center" textRotation="0" wrapText="true" indent="0" shrinkToFit="false"/>
      <protection locked="false" hidden="false"/>
    </xf>
    <xf numFmtId="164" fontId="73" fillId="0" borderId="0" xfId="0" applyFont="true" applyBorder="true" applyAlignment="true" applyProtection="true">
      <alignment horizontal="center" vertical="center" textRotation="0" wrapText="true" indent="0" shrinkToFit="false"/>
      <protection locked="false" hidden="false"/>
    </xf>
    <xf numFmtId="174" fontId="73" fillId="0" borderId="0" xfId="0" applyFont="true" applyBorder="true" applyAlignment="true" applyProtection="true">
      <alignment horizontal="center" vertical="center" textRotation="0" wrapText="true" indent="0" shrinkToFit="false"/>
      <protection locked="false" hidden="false"/>
    </xf>
    <xf numFmtId="164" fontId="73" fillId="0" borderId="0" xfId="0" applyFont="true" applyBorder="false" applyAlignment="true" applyProtection="true">
      <alignment horizontal="center" vertical="center" textRotation="0" wrapText="true" indent="0" shrinkToFit="false"/>
      <protection locked="false" hidden="false"/>
    </xf>
    <xf numFmtId="164" fontId="159" fillId="12" borderId="3" xfId="0" applyFont="true" applyBorder="true" applyAlignment="true" applyProtection="true">
      <alignment horizontal="center" vertical="center" textRotation="0" wrapText="true" indent="0" shrinkToFit="false"/>
      <protection locked="false" hidden="false"/>
    </xf>
    <xf numFmtId="164" fontId="18" fillId="28" borderId="3" xfId="0" applyFont="true" applyBorder="true" applyAlignment="true" applyProtection="true">
      <alignment horizontal="center" vertical="center" textRotation="0" wrapText="false" indent="0" shrinkToFit="false"/>
      <protection locked="false" hidden="false"/>
    </xf>
    <xf numFmtId="164" fontId="35" fillId="28" borderId="3" xfId="0" applyFont="true" applyBorder="true" applyAlignment="true" applyProtection="true">
      <alignment horizontal="center" vertical="center" textRotation="0" wrapText="true" indent="0" shrinkToFit="false"/>
      <protection locked="false" hidden="false"/>
    </xf>
    <xf numFmtId="164" fontId="164" fillId="31" borderId="3" xfId="0" applyFont="true" applyBorder="true" applyAlignment="true" applyProtection="true">
      <alignment horizontal="center" vertical="center" textRotation="0" wrapText="true" indent="0" shrinkToFit="false"/>
      <protection locked="false" hidden="false"/>
    </xf>
    <xf numFmtId="164" fontId="162" fillId="0" borderId="3" xfId="0" applyFont="true" applyBorder="true" applyAlignment="true" applyProtection="true">
      <alignment horizontal="center" vertical="center" textRotation="0" wrapText="true" indent="0" shrinkToFit="false"/>
      <protection locked="false" hidden="false"/>
    </xf>
    <xf numFmtId="164" fontId="164" fillId="14" borderId="3" xfId="0" applyFont="true" applyBorder="true" applyAlignment="true" applyProtection="true">
      <alignment horizontal="center" vertical="center" textRotation="0" wrapText="true" indent="0" shrinkToFit="false"/>
      <protection locked="false" hidden="false"/>
    </xf>
    <xf numFmtId="164" fontId="165" fillId="19" borderId="13" xfId="0" applyFont="true" applyBorder="true" applyAlignment="true" applyProtection="true">
      <alignment horizontal="center" vertical="center" textRotation="0" wrapText="true" indent="0" shrinkToFit="false"/>
      <protection locked="true" hidden="false"/>
    </xf>
    <xf numFmtId="164" fontId="166" fillId="0" borderId="13" xfId="0" applyFont="true" applyBorder="true" applyAlignment="true" applyProtection="true">
      <alignment horizontal="center" vertical="center" textRotation="0" wrapText="true" indent="0" shrinkToFit="false"/>
      <protection locked="true" hidden="false"/>
    </xf>
    <xf numFmtId="164" fontId="65" fillId="23" borderId="13" xfId="0" applyFont="true" applyBorder="true" applyAlignment="true" applyProtection="true">
      <alignment horizontal="center" vertical="center" textRotation="0" wrapText="true" indent="0" shrinkToFit="false"/>
      <protection locked="true" hidden="false"/>
    </xf>
    <xf numFmtId="164" fontId="85" fillId="0" borderId="13" xfId="0" applyFont="true" applyBorder="true" applyAlignment="true" applyProtection="true">
      <alignment horizontal="center" vertical="center" textRotation="0" wrapText="false" indent="0" shrinkToFit="false"/>
      <protection locked="true" hidden="false"/>
    </xf>
    <xf numFmtId="164" fontId="64" fillId="31" borderId="4" xfId="0" applyFont="true" applyBorder="true" applyAlignment="true" applyProtection="true">
      <alignment horizontal="center" vertical="bottom" textRotation="0" wrapText="true" indent="0" shrinkToFit="false"/>
      <protection locked="true" hidden="false"/>
    </xf>
    <xf numFmtId="164" fontId="64" fillId="11" borderId="4" xfId="0" applyFont="true" applyBorder="true" applyAlignment="true" applyProtection="true">
      <alignment horizontal="center" vertical="center" textRotation="0" wrapText="true" indent="0" shrinkToFit="false"/>
      <protection locked="true" hidden="false"/>
    </xf>
    <xf numFmtId="164" fontId="64" fillId="24" borderId="4" xfId="0" applyFont="true" applyBorder="true" applyAlignment="true" applyProtection="true">
      <alignment horizontal="center" vertical="center" textRotation="0" wrapText="true" indent="0" shrinkToFit="false"/>
      <protection locked="true" hidden="false"/>
    </xf>
    <xf numFmtId="164" fontId="169" fillId="37" borderId="4" xfId="0" applyFont="true" applyBorder="true" applyAlignment="true" applyProtection="true">
      <alignment horizontal="center" vertical="center" textRotation="0" wrapText="true" indent="0" shrinkToFit="false"/>
      <protection locked="true" hidden="false"/>
    </xf>
    <xf numFmtId="164" fontId="171" fillId="11" borderId="4" xfId="0" applyFont="true" applyBorder="true" applyAlignment="true" applyProtection="true">
      <alignment horizontal="center" vertical="center" textRotation="0" wrapText="true" indent="0" shrinkToFit="false"/>
      <protection locked="true" hidden="false"/>
    </xf>
    <xf numFmtId="164" fontId="89" fillId="0" borderId="41" xfId="0" applyFont="true" applyBorder="true" applyAlignment="true" applyProtection="true">
      <alignment horizontal="center" vertical="center" textRotation="0" wrapText="true" indent="0" shrinkToFit="false"/>
      <protection locked="true" hidden="false"/>
    </xf>
    <xf numFmtId="164" fontId="169" fillId="44" borderId="4" xfId="0" applyFont="true" applyBorder="true" applyAlignment="true" applyProtection="true">
      <alignment horizontal="center" vertical="center" textRotation="0" wrapText="true" indent="0" shrinkToFit="false"/>
      <protection locked="true" hidden="false"/>
    </xf>
    <xf numFmtId="164" fontId="130" fillId="31" borderId="8" xfId="0" applyFont="true" applyBorder="true" applyAlignment="false" applyProtection="true">
      <alignment horizontal="general" vertical="bottom" textRotation="0" wrapText="false" indent="0" shrinkToFit="false"/>
      <protection locked="true" hidden="false"/>
    </xf>
    <xf numFmtId="164" fontId="0" fillId="11" borderId="8" xfId="0" applyFont="false" applyBorder="true" applyAlignment="true" applyProtection="true">
      <alignment horizontal="center" vertical="bottom" textRotation="0" wrapText="false" indent="0" shrinkToFit="false"/>
      <protection locked="true" hidden="false"/>
    </xf>
    <xf numFmtId="164" fontId="0" fillId="24" borderId="8" xfId="0" applyFont="false" applyBorder="true" applyAlignment="true" applyProtection="true">
      <alignment horizontal="center" vertical="center" textRotation="0" wrapText="true" indent="0" shrinkToFit="false"/>
      <protection locked="true" hidden="false"/>
    </xf>
    <xf numFmtId="164" fontId="0" fillId="37" borderId="8" xfId="0" applyFont="false" applyBorder="true" applyAlignment="true" applyProtection="true">
      <alignment horizontal="center" vertical="center" textRotation="0" wrapText="true" indent="0" shrinkToFit="false"/>
      <protection locked="true" hidden="false"/>
    </xf>
    <xf numFmtId="164" fontId="0" fillId="11" borderId="8" xfId="0" applyFont="false" applyBorder="true" applyAlignment="true" applyProtection="true">
      <alignment horizontal="center" vertical="center" textRotation="0" wrapText="true" indent="0" shrinkToFit="false"/>
      <protection locked="true" hidden="false"/>
    </xf>
    <xf numFmtId="164" fontId="0" fillId="0" borderId="42" xfId="0" applyFont="false" applyBorder="true" applyAlignment="true" applyProtection="true">
      <alignment horizontal="center" vertical="center" textRotation="0" wrapText="true" indent="0" shrinkToFit="false"/>
      <protection locked="true" hidden="false"/>
    </xf>
    <xf numFmtId="164" fontId="0" fillId="44" borderId="8" xfId="0" applyFont="false" applyBorder="true" applyAlignment="true" applyProtection="true">
      <alignment horizontal="center" vertical="center" textRotation="0" wrapText="true" indent="0" shrinkToFit="false"/>
      <protection locked="true" hidden="false"/>
    </xf>
    <xf numFmtId="164" fontId="32" fillId="31" borderId="3" xfId="0" applyFont="true" applyBorder="true" applyAlignment="true" applyProtection="true">
      <alignment horizontal="center" vertical="center" textRotation="0" wrapText="true" indent="0" shrinkToFit="false"/>
      <protection locked="true" hidden="false"/>
    </xf>
    <xf numFmtId="164" fontId="0" fillId="0" borderId="43" xfId="0" applyFont="false" applyBorder="true" applyAlignment="true" applyProtection="true">
      <alignment horizontal="center" vertical="center" textRotation="0" wrapText="true" indent="0" shrinkToFit="false"/>
      <protection locked="true" hidden="false"/>
    </xf>
    <xf numFmtId="164" fontId="172" fillId="11" borderId="3" xfId="0" applyFont="true" applyBorder="true" applyAlignment="true" applyProtection="true">
      <alignment horizontal="center" vertical="center" textRotation="0" wrapText="true" indent="0" shrinkToFit="false"/>
      <protection locked="true" hidden="false"/>
    </xf>
    <xf numFmtId="164" fontId="18" fillId="24" borderId="5" xfId="0" applyFont="true" applyBorder="true" applyAlignment="true" applyProtection="true">
      <alignment horizontal="center" vertical="center" textRotation="0" wrapText="true" indent="0" shrinkToFit="false"/>
      <protection locked="true" hidden="false"/>
    </xf>
    <xf numFmtId="164" fontId="18" fillId="37" borderId="3" xfId="0" applyFont="true" applyBorder="true" applyAlignment="true" applyProtection="true">
      <alignment horizontal="center" vertical="center" textRotation="0" wrapText="true" indent="0" shrinkToFit="false"/>
      <protection locked="true" hidden="false"/>
    </xf>
    <xf numFmtId="164" fontId="28" fillId="11" borderId="3" xfId="0" applyFont="true" applyBorder="true" applyAlignment="true" applyProtection="true">
      <alignment horizontal="center" vertical="center" textRotation="0" wrapText="true" indent="0" shrinkToFit="false"/>
      <protection locked="true" hidden="false"/>
    </xf>
    <xf numFmtId="164" fontId="18" fillId="44" borderId="3" xfId="0" applyFont="true" applyBorder="true" applyAlignment="true" applyProtection="true">
      <alignment horizontal="center" vertical="center" textRotation="0" wrapText="true" indent="0" shrinkToFit="false"/>
      <protection locked="true" hidden="false"/>
    </xf>
    <xf numFmtId="164" fontId="68" fillId="31" borderId="3" xfId="0" applyFont="true" applyBorder="true" applyAlignment="true" applyProtection="true">
      <alignment horizontal="center" vertical="center" textRotation="0" wrapText="true" indent="0" shrinkToFit="false"/>
      <protection locked="true" hidden="false"/>
    </xf>
    <xf numFmtId="164" fontId="0" fillId="11" borderId="3" xfId="0" applyFont="false" applyBorder="true" applyAlignment="false" applyProtection="true">
      <alignment horizontal="general" vertical="bottom" textRotation="0" wrapText="false" indent="0" shrinkToFit="false"/>
      <protection locked="true" hidden="false"/>
    </xf>
    <xf numFmtId="164" fontId="17" fillId="12" borderId="2" xfId="0" applyFont="true" applyBorder="true" applyAlignment="true" applyProtection="true">
      <alignment horizontal="center" vertical="center" textRotation="0" wrapText="true" indent="0" shrinkToFit="false"/>
      <protection locked="true" hidden="false"/>
    </xf>
    <xf numFmtId="164" fontId="17" fillId="36" borderId="2" xfId="0" applyFont="true" applyBorder="true" applyAlignment="true" applyProtection="true">
      <alignment horizontal="center" vertical="center" textRotation="0" wrapText="true" indent="0" shrinkToFit="false"/>
      <protection locked="true" hidden="false"/>
    </xf>
    <xf numFmtId="164" fontId="0" fillId="12" borderId="28" xfId="0" applyFont="false" applyBorder="true" applyAlignment="true" applyProtection="true">
      <alignment horizontal="center" vertical="center" textRotation="0" wrapText="true" indent="0" shrinkToFit="false"/>
      <protection locked="true" hidden="false"/>
    </xf>
    <xf numFmtId="164" fontId="0" fillId="36" borderId="28" xfId="0" applyFont="false" applyBorder="true" applyAlignment="true" applyProtection="true">
      <alignment horizontal="center" vertical="center" textRotation="0" wrapText="true" indent="0" shrinkToFit="false"/>
      <protection locked="true" hidden="false"/>
    </xf>
    <xf numFmtId="164" fontId="18" fillId="12" borderId="13" xfId="0" applyFont="true" applyBorder="true" applyAlignment="true" applyProtection="true">
      <alignment horizontal="center" vertical="center" textRotation="0" wrapText="true" indent="0" shrinkToFit="false"/>
      <protection locked="true" hidden="false"/>
    </xf>
    <xf numFmtId="164" fontId="18" fillId="36" borderId="13"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55" fillId="19" borderId="13" xfId="0" applyFont="true" applyBorder="true" applyAlignment="true" applyProtection="true">
      <alignment horizontal="center" vertical="center" textRotation="0" wrapText="true" indent="0" shrinkToFit="false"/>
      <protection locked="true" hidden="false"/>
    </xf>
    <xf numFmtId="164" fontId="136" fillId="0" borderId="13"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center" vertical="bottom" textRotation="0" wrapText="false" indent="0" shrinkToFit="false"/>
      <protection locked="true" hidden="false"/>
    </xf>
    <xf numFmtId="164" fontId="28" fillId="45" borderId="13"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false">
      <alignment horizontal="center" vertical="center" textRotation="0" wrapText="true" indent="0" shrinkToFit="false"/>
      <protection locked="true" hidden="false"/>
    </xf>
    <xf numFmtId="164" fontId="33" fillId="0" borderId="1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90" wrapText="true" indent="0" shrinkToFit="false"/>
      <protection locked="true" hidden="false"/>
    </xf>
    <xf numFmtId="164" fontId="25" fillId="0" borderId="13" xfId="0" applyFont="true" applyBorder="true" applyAlignment="true" applyProtection="true">
      <alignment horizontal="center"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92" fillId="13" borderId="13" xfId="0" applyFont="true" applyBorder="true" applyAlignment="true" applyProtection="false">
      <alignment horizontal="center" vertical="center" textRotation="0" wrapText="false" indent="0" shrinkToFit="false"/>
      <protection locked="true" hidden="false"/>
    </xf>
    <xf numFmtId="167" fontId="25" fillId="0" borderId="13" xfId="0" applyFont="true" applyBorder="true" applyAlignment="true" applyProtection="true">
      <alignment horizontal="center" vertical="center" textRotation="0" wrapText="true" indent="0" shrinkToFit="false"/>
      <protection locked="true" hidden="false"/>
    </xf>
    <xf numFmtId="167" fontId="25" fillId="0" borderId="13"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44" xfId="0" applyFont="true" applyBorder="true" applyAlignment="false" applyProtection="true">
      <alignment horizontal="general" vertical="bottom" textRotation="0" wrapText="false" indent="0" shrinkToFit="false"/>
      <protection locked="true" hidden="false"/>
    </xf>
    <xf numFmtId="164" fontId="0" fillId="0" borderId="44" xfId="0" applyFont="false" applyBorder="true" applyAlignment="false" applyProtection="true">
      <alignment horizontal="general" vertical="bottom" textRotation="0" wrapText="false" indent="0" shrinkToFit="false"/>
      <protection locked="true" hidden="false"/>
    </xf>
    <xf numFmtId="164" fontId="82" fillId="0" borderId="45" xfId="0" applyFont="true" applyBorder="true" applyAlignment="false" applyProtection="true">
      <alignment horizontal="general" vertical="bottom" textRotation="0" wrapText="false" indent="0" shrinkToFit="false"/>
      <protection locked="true" hidden="false"/>
    </xf>
    <xf numFmtId="164" fontId="82" fillId="0" borderId="0" xfId="0" applyFont="true" applyBorder="false" applyAlignment="false" applyProtection="true">
      <alignment horizontal="general" vertical="bottom" textRotation="0" wrapText="false" indent="0" shrinkToFit="false"/>
      <protection locked="true" hidden="false"/>
    </xf>
    <xf numFmtId="164" fontId="15" fillId="0" borderId="44" xfId="0" applyFont="true" applyBorder="tru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0" fillId="0" borderId="46" xfId="0" applyFont="false" applyBorder="true" applyAlignment="false" applyProtection="false">
      <alignment horizontal="general" vertical="bottom" textRotation="0" wrapText="false" indent="0" shrinkToFit="false"/>
      <protection locked="true" hidden="false"/>
    </xf>
    <xf numFmtId="164" fontId="0" fillId="0" borderId="42" xfId="0" applyFont="false" applyBorder="true" applyAlignment="false" applyProtection="false">
      <alignment horizontal="general" vertical="bottom" textRotation="0" wrapText="false" indent="0" shrinkToFit="false"/>
      <protection locked="true" hidden="false"/>
    </xf>
    <xf numFmtId="164" fontId="15" fillId="0" borderId="42" xfId="0" applyFont="true" applyBorder="true" applyAlignment="false" applyProtection="false">
      <alignment horizontal="general" vertical="bottom" textRotation="0" wrapText="false" indent="0" shrinkToFit="false"/>
      <protection locked="true" hidden="false"/>
    </xf>
    <xf numFmtId="164" fontId="15" fillId="0" borderId="47" xfId="0" applyFont="true" applyBorder="true" applyAlignment="false" applyProtection="false">
      <alignment horizontal="general" vertical="bottom" textRotation="0" wrapText="false" indent="0" shrinkToFit="false"/>
      <protection locked="true" hidden="false"/>
    </xf>
    <xf numFmtId="164" fontId="136" fillId="0" borderId="13" xfId="0" applyFont="true" applyBorder="true" applyAlignment="true" applyProtection="false">
      <alignment horizontal="center" vertical="center" textRotation="0" wrapText="false" indent="0" shrinkToFit="false"/>
      <protection locked="true" hidden="false"/>
    </xf>
    <xf numFmtId="164" fontId="18" fillId="15" borderId="2" xfId="0" applyFont="true" applyBorder="true" applyAlignment="true" applyProtection="false">
      <alignment horizontal="center" vertical="center" textRotation="0" wrapText="true" indent="0" shrinkToFit="false"/>
      <protection locked="true" hidden="false"/>
    </xf>
    <xf numFmtId="164" fontId="0" fillId="15" borderId="28" xfId="0" applyFont="false" applyBorder="true" applyAlignment="true" applyProtection="false">
      <alignment horizontal="center" vertical="center" textRotation="0" wrapText="false" indent="0" shrinkToFit="false"/>
      <protection locked="true" hidden="false"/>
    </xf>
    <xf numFmtId="164" fontId="18" fillId="30" borderId="5" xfId="0" applyFont="true" applyBorder="true" applyAlignment="false" applyProtection="false">
      <alignment horizontal="general" vertical="bottom" textRotation="0" wrapText="false" indent="0" shrinkToFit="false"/>
      <protection locked="true" hidden="false"/>
    </xf>
    <xf numFmtId="164" fontId="18" fillId="30" borderId="48" xfId="0" applyFont="true" applyBorder="true" applyAlignment="false" applyProtection="false">
      <alignment horizontal="general" vertical="bottom" textRotation="0" wrapText="false" indent="0" shrinkToFit="false"/>
      <protection locked="true" hidden="false"/>
    </xf>
    <xf numFmtId="164" fontId="18" fillId="3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left" vertical="center"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51" xfId="0" applyFont="fals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52" xfId="0" applyFont="false" applyBorder="true" applyAlignment="false" applyProtection="false">
      <alignment horizontal="general" vertical="bottom" textRotation="0" wrapText="false" indent="0" shrinkToFit="false"/>
      <protection locked="true" hidden="false"/>
    </xf>
    <xf numFmtId="164" fontId="0" fillId="0" borderId="53" xfId="0" applyFont="false" applyBorder="true" applyAlignment="false" applyProtection="false">
      <alignment horizontal="general" vertical="bottom" textRotation="0" wrapText="false" indent="0" shrinkToFit="false"/>
      <protection locked="true" hidden="false"/>
    </xf>
  </cellXfs>
  <cellStyles count="2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s>
  <dxfs count="190">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
      <font>
        <name val="Arial"/>
        <charset val="1"/>
        <family val="0"/>
        <color rgb="FFFFFFFF"/>
      </font>
      <fill>
        <patternFill>
          <bgColor rgb="FF000000"/>
        </patternFill>
      </fill>
    </dxf>
    <dxf>
      <font>
        <name val="Arial"/>
        <charset val="1"/>
        <family val="0"/>
        <b val="1"/>
        <i val="0"/>
        <color rgb="FF000000"/>
      </font>
    </dxf>
  </dxfs>
  <colors>
    <indexedColors>
      <rgbColor rgb="FF000000"/>
      <rgbColor rgb="FFFFFFFF"/>
      <rgbColor rgb="FFFF0000"/>
      <rgbColor rgb="FFE8F2A1"/>
      <rgbColor rgb="FF0000FF"/>
      <rgbColor rgb="FFFFFF00"/>
      <rgbColor rgb="FFFFF2CC"/>
      <rgbColor rgb="FF0BFBFF"/>
      <rgbColor rgb="FF800000"/>
      <rgbColor rgb="FF065A18"/>
      <rgbColor rgb="FFFCFCE6"/>
      <rgbColor rgb="FF996600"/>
      <rgbColor rgb="FFC00000"/>
      <rgbColor rgb="FFEDEDED"/>
      <rgbColor rgb="FFBDD7EE"/>
      <rgbColor rgb="FFCDE8D6"/>
      <rgbColor rgb="FFC3E4E2"/>
      <rgbColor rgb="FFCE181E"/>
      <rgbColor rgb="FFFFFFCC"/>
      <rgbColor rgb="FFCFF5DD"/>
      <rgbColor rgb="FFF6F9D4"/>
      <rgbColor rgb="FFF3D9C0"/>
      <rgbColor rgb="FFFDE3D4"/>
      <rgbColor rgb="FFD1D6FC"/>
      <rgbColor rgb="FFFFFFD7"/>
      <rgbColor rgb="FFFFF5CE"/>
      <rgbColor rgb="FFFFF200"/>
      <rgbColor rgb="FFDEE6EF"/>
      <rgbColor rgb="FFF5F5CB"/>
      <rgbColor rgb="FFA80000"/>
      <rgbColor rgb="FFEEEEEE"/>
      <rgbColor rgb="FF0E14FF"/>
      <rgbColor rgb="FFDDE8CB"/>
      <rgbColor rgb="FFDEEBF7"/>
      <rgbColor rgb="FFCCFFCC"/>
      <rgbColor rgb="FFFFFFA6"/>
      <rgbColor rgb="FFAADCF7"/>
      <rgbColor rgb="FFFFCCCC"/>
      <rgbColor rgb="FFB3DDF3"/>
      <rgbColor rgb="FFF9CFB5"/>
      <rgbColor rgb="FFFFDBB6"/>
      <rgbColor rgb="FFAEEDF5"/>
      <rgbColor rgb="FFE2EB67"/>
      <rgbColor rgb="FFFFCC00"/>
      <rgbColor rgb="FFFFE994"/>
      <rgbColor rgb="FFFF4000"/>
      <rgbColor rgb="FF5485AA"/>
      <rgbColor rgb="FFDDDDDD"/>
      <rgbColor rgb="FFF3F7C9"/>
      <rgbColor rgb="FFCCF4C6"/>
      <rgbColor rgb="FFFBFBDA"/>
      <rgbColor rgb="FF262626"/>
      <rgbColor rgb="FFB60F02"/>
      <rgbColor rgb="FFCC0000"/>
      <rgbColor rgb="FFFDE9A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H57"/>
  <sheetViews>
    <sheetView showFormulas="false" showGridLines="true" showRowColHeaders="true" showZeros="false" rightToLeft="false" tabSelected="false" showOutlineSymbols="true" defaultGridColor="true" view="normal" topLeftCell="A4" colorId="64" zoomScale="100" zoomScaleNormal="100" zoomScalePageLayoutView="100" workbookViewId="0">
      <selection pane="topLeft" activeCell="AJ33" activeCellId="0" sqref="AJ33"/>
    </sheetView>
  </sheetViews>
  <sheetFormatPr defaultRowHeight="12.75" outlineLevelRow="0" outlineLevelCol="0"/>
  <cols>
    <col collapsed="false" customWidth="true" hidden="false" outlineLevel="0" max="1" min="1" style="0" width="7.71"/>
    <col collapsed="false" customWidth="true" hidden="false" outlineLevel="0" max="2" min="2" style="0" width="19.71"/>
    <col collapsed="false" customWidth="true" hidden="false" outlineLevel="0" max="15" min="3" style="1" width="2.99"/>
    <col collapsed="false" customWidth="true" hidden="false" outlineLevel="0" max="16" min="16" style="1" width="3.3"/>
    <col collapsed="false" customWidth="true" hidden="false" outlineLevel="0" max="23" min="17" style="1" width="2.85"/>
    <col collapsed="false" customWidth="true" hidden="false" outlineLevel="0" max="30" min="24" style="1" width="3.3"/>
    <col collapsed="false" customWidth="false" hidden="false" outlineLevel="0" max="32" min="31" style="0" width="11.57"/>
    <col collapsed="false" customWidth="true" hidden="false" outlineLevel="0" max="33" min="33" style="0" width="3.14"/>
    <col collapsed="false" customWidth="true" hidden="false" outlineLevel="0" max="1017" min="34" style="0" width="9"/>
    <col collapsed="false" customWidth="false" hidden="false" outlineLevel="0" max="1025" min="1018" style="0" width="11.57"/>
  </cols>
  <sheetData>
    <row r="1" s="4" customFormat="true" ht="34.15" hidden="false" customHeight="true" outlineLevel="0" collapsed="false">
      <c r="A1" s="2" t="s">
        <v>0</v>
      </c>
      <c r="B1" s="2"/>
      <c r="C1" s="2"/>
      <c r="D1" s="2"/>
      <c r="E1" s="2"/>
      <c r="F1" s="2"/>
      <c r="G1" s="2"/>
      <c r="H1" s="2"/>
      <c r="I1" s="2"/>
      <c r="J1" s="2"/>
      <c r="K1" s="2"/>
      <c r="L1" s="2"/>
      <c r="M1" s="2"/>
      <c r="N1" s="2"/>
      <c r="O1" s="3" t="n">
        <f aca="false">Produtos!J2</f>
        <v>0</v>
      </c>
      <c r="P1" s="3"/>
      <c r="Q1" s="3"/>
      <c r="R1" s="3"/>
      <c r="S1" s="3"/>
      <c r="T1" s="3"/>
      <c r="U1" s="3"/>
      <c r="V1" s="3"/>
      <c r="W1" s="3"/>
      <c r="X1" s="3"/>
      <c r="Y1" s="3"/>
      <c r="Z1" s="3"/>
      <c r="AA1" s="3"/>
      <c r="AB1" s="3"/>
      <c r="AC1" s="3"/>
      <c r="AD1" s="3"/>
      <c r="AE1" s="3"/>
      <c r="AF1" s="3"/>
    </row>
    <row r="2" s="4" customFormat="true" ht="22.7" hidden="false" customHeight="true" outlineLevel="0" collapsed="false">
      <c r="A2" s="5" t="s">
        <v>1</v>
      </c>
      <c r="B2" s="5"/>
      <c r="C2" s="6" t="s">
        <v>2</v>
      </c>
      <c r="D2" s="6"/>
      <c r="E2" s="6"/>
      <c r="F2" s="6"/>
      <c r="G2" s="6"/>
      <c r="H2" s="6"/>
      <c r="I2" s="6"/>
      <c r="J2" s="6"/>
      <c r="K2" s="6"/>
      <c r="L2" s="6"/>
      <c r="M2" s="6"/>
      <c r="N2" s="6"/>
      <c r="O2" s="6"/>
      <c r="P2" s="6"/>
      <c r="Q2" s="6"/>
      <c r="R2" s="6"/>
      <c r="S2" s="6"/>
      <c r="T2" s="6"/>
      <c r="U2" s="6"/>
      <c r="V2" s="6"/>
      <c r="W2" s="6"/>
      <c r="X2" s="6"/>
      <c r="Y2" s="6"/>
      <c r="Z2" s="6"/>
      <c r="AA2" s="6"/>
      <c r="AB2" s="6"/>
      <c r="AC2" s="6"/>
      <c r="AD2" s="6"/>
      <c r="AE2" s="5" t="s">
        <v>3</v>
      </c>
      <c r="AF2" s="5"/>
      <c r="AG2" s="7"/>
    </row>
    <row r="3" s="4" customFormat="true" ht="28.7" hidden="false" customHeight="true" outlineLevel="0" collapsed="false">
      <c r="A3" s="5"/>
      <c r="B3" s="5"/>
      <c r="C3" s="6"/>
      <c r="D3" s="6"/>
      <c r="E3" s="6"/>
      <c r="F3" s="6"/>
      <c r="G3" s="6"/>
      <c r="H3" s="6"/>
      <c r="I3" s="6"/>
      <c r="J3" s="6"/>
      <c r="K3" s="6"/>
      <c r="L3" s="6"/>
      <c r="M3" s="6"/>
      <c r="N3" s="6"/>
      <c r="O3" s="6"/>
      <c r="P3" s="6"/>
      <c r="Q3" s="6"/>
      <c r="R3" s="6"/>
      <c r="S3" s="6"/>
      <c r="T3" s="6"/>
      <c r="U3" s="6"/>
      <c r="V3" s="6"/>
      <c r="W3" s="6"/>
      <c r="X3" s="6"/>
      <c r="Y3" s="6"/>
      <c r="Z3" s="6"/>
      <c r="AA3" s="6"/>
      <c r="AB3" s="6"/>
      <c r="AC3" s="6"/>
      <c r="AD3" s="6"/>
      <c r="AE3" s="8" t="s">
        <v>4</v>
      </c>
      <c r="AF3" s="8" t="s">
        <v>5</v>
      </c>
      <c r="AG3" s="7"/>
    </row>
    <row r="4" s="4" customFormat="true" ht="21.2" hidden="false" customHeight="true" outlineLevel="0" collapsed="false">
      <c r="A4" s="5"/>
      <c r="B4" s="5"/>
      <c r="C4" s="9" t="n">
        <f aca="false">PPG_info!$F$6</f>
        <v>2016</v>
      </c>
      <c r="D4" s="9"/>
      <c r="E4" s="9"/>
      <c r="F4" s="9"/>
      <c r="G4" s="9"/>
      <c r="H4" s="9"/>
      <c r="I4" s="9"/>
      <c r="J4" s="10" t="n">
        <f aca="false">PPG_info!$F$7</f>
        <v>2017</v>
      </c>
      <c r="K4" s="10"/>
      <c r="L4" s="10"/>
      <c r="M4" s="10"/>
      <c r="N4" s="10"/>
      <c r="O4" s="10"/>
      <c r="P4" s="10"/>
      <c r="Q4" s="11" t="n">
        <f aca="false">PPG_info!$F$8</f>
        <v>2018</v>
      </c>
      <c r="R4" s="11"/>
      <c r="S4" s="11"/>
      <c r="T4" s="11"/>
      <c r="U4" s="11"/>
      <c r="V4" s="11"/>
      <c r="W4" s="11"/>
      <c r="X4" s="12" t="n">
        <f aca="false">PPG_info!$F$9</f>
        <v>2019</v>
      </c>
      <c r="Y4" s="12"/>
      <c r="Z4" s="12"/>
      <c r="AA4" s="12"/>
      <c r="AB4" s="12"/>
      <c r="AC4" s="12"/>
      <c r="AD4" s="12"/>
      <c r="AE4" s="13" t="n">
        <f aca="false">IF(INT((Sintese!J35-Info_Docente!G4)/30)&gt;48,INT((Sintese!J35-J36)/30),48)</f>
        <v>37</v>
      </c>
      <c r="AF4" s="14" t="n">
        <v>48</v>
      </c>
      <c r="AG4" s="7"/>
    </row>
    <row r="5" s="4" customFormat="true" ht="15.75" hidden="false" customHeight="true" outlineLevel="0" collapsed="false">
      <c r="A5" s="15" t="s">
        <v>6</v>
      </c>
      <c r="B5" s="16" t="s">
        <v>7</v>
      </c>
      <c r="C5" s="17" t="s">
        <v>8</v>
      </c>
      <c r="D5" s="17" t="s">
        <v>9</v>
      </c>
      <c r="E5" s="17" t="s">
        <v>10</v>
      </c>
      <c r="F5" s="17" t="s">
        <v>11</v>
      </c>
      <c r="G5" s="17" t="s">
        <v>12</v>
      </c>
      <c r="H5" s="17" t="s">
        <v>13</v>
      </c>
      <c r="I5" s="17" t="s">
        <v>14</v>
      </c>
      <c r="J5" s="17" t="s">
        <v>8</v>
      </c>
      <c r="K5" s="17" t="s">
        <v>9</v>
      </c>
      <c r="L5" s="17" t="s">
        <v>10</v>
      </c>
      <c r="M5" s="17" t="s">
        <v>11</v>
      </c>
      <c r="N5" s="17" t="s">
        <v>12</v>
      </c>
      <c r="O5" s="17" t="s">
        <v>13</v>
      </c>
      <c r="P5" s="17" t="s">
        <v>14</v>
      </c>
      <c r="Q5" s="17" t="s">
        <v>8</v>
      </c>
      <c r="R5" s="17" t="s">
        <v>9</v>
      </c>
      <c r="S5" s="17" t="s">
        <v>10</v>
      </c>
      <c r="T5" s="17" t="s">
        <v>11</v>
      </c>
      <c r="U5" s="17" t="s">
        <v>12</v>
      </c>
      <c r="V5" s="17" t="s">
        <v>13</v>
      </c>
      <c r="W5" s="17" t="s">
        <v>14</v>
      </c>
      <c r="X5" s="17" t="s">
        <v>8</v>
      </c>
      <c r="Y5" s="17" t="s">
        <v>9</v>
      </c>
      <c r="Z5" s="17" t="s">
        <v>10</v>
      </c>
      <c r="AA5" s="17" t="s">
        <v>11</v>
      </c>
      <c r="AB5" s="17" t="s">
        <v>12</v>
      </c>
      <c r="AC5" s="17" t="s">
        <v>13</v>
      </c>
      <c r="AD5" s="18" t="s">
        <v>14</v>
      </c>
      <c r="AE5" s="19" t="s">
        <v>15</v>
      </c>
      <c r="AF5" s="20" t="s">
        <v>15</v>
      </c>
      <c r="AG5" s="7"/>
    </row>
    <row r="6" s="4" customFormat="true" ht="22.5" hidden="false" customHeight="true" outlineLevel="0" collapsed="false">
      <c r="A6" s="21" t="s">
        <v>16</v>
      </c>
      <c r="B6" s="22" t="s">
        <v>17</v>
      </c>
      <c r="C6" s="23" t="n">
        <f aca="false">COUNTIFS(Produtos!$B$6:$B$705,"="&amp;"Artigo",Produtos!$D$6:$D$705,"="&amp;C$5,Produtos!$C$6:$C$705,"="&amp;$C$4,Produtos!$G$6:$G$705,"&lt;&gt;"&amp;"Pos-graduando coautor")</f>
        <v>0</v>
      </c>
      <c r="D6" s="23" t="n">
        <f aca="false">COUNTIFS(Produtos!$B$6:$B$705,"="&amp;"Artigo",Produtos!$D$6:$D$705,"="&amp;D$5,Produtos!$C$6:$C$705,"="&amp;$C$4,Produtos!$G$6:$G$705,"&lt;&gt;"&amp;"Pos-graduando coautor")</f>
        <v>0</v>
      </c>
      <c r="E6" s="23" t="n">
        <f aca="false">COUNTIFS(Produtos!$B$6:$B$705,"="&amp;"Artigo",Produtos!$D$6:$D$705,"="&amp;E$5,Produtos!$C$6:$C$705,"="&amp;$C$4,Produtos!$G$6:$G$705,"&lt;&gt;"&amp;"Pos-graduando coautor")</f>
        <v>0</v>
      </c>
      <c r="F6" s="23" t="n">
        <f aca="false">COUNTIFS(Produtos!$B$6:$B$705,"="&amp;"Artigo",Produtos!$D$6:$D$705,"="&amp;F$5,Produtos!$C$6:$C$705,"="&amp;$C$4,Produtos!$G$6:$G$705,"&lt;&gt;"&amp;"Pos-graduando coautor")</f>
        <v>0</v>
      </c>
      <c r="G6" s="23" t="n">
        <f aca="false">COUNTIFS(Produtos!$B$6:$B$705,"="&amp;"Artigo",Produtos!$D$6:$D$705,"="&amp;G$5,Produtos!$C$6:$C$705,"="&amp;$C$4,Produtos!$G$6:$G$705,"&lt;&gt;"&amp;"Pos-graduando coautor")</f>
        <v>0</v>
      </c>
      <c r="H6" s="23" t="n">
        <f aca="false">COUNTIFS(Produtos!$B$6:$B$705,"="&amp;"Artigo",Produtos!$D$6:$D$705,"="&amp;H$5,Produtos!$C$6:$C$705,"="&amp;$C$4,Produtos!$G$6:$G$705,"&lt;&gt;"&amp;"Pos-graduando coautor")</f>
        <v>0</v>
      </c>
      <c r="I6" s="23" t="n">
        <f aca="false">COUNTIFS(Produtos!$B$6:$B$705,"="&amp;"Artigo",Produtos!$D$6:$D$705,"="&amp;I$5,Produtos!$C$6:$C$705,"="&amp;$C$4,Produtos!$G$6:$G$705,"&lt;&gt;"&amp;"Pos-graduando coautor")</f>
        <v>0</v>
      </c>
      <c r="J6" s="24" t="n">
        <f aca="false">COUNTIFS(Produtos!$B$6:$B$705,"="&amp;"Artigo",Produtos!$D$6:$D$705,"="&amp;J$5,Produtos!$C$6:$C$705,"="&amp;$J$4,Produtos!$G$6:$G$705,"&lt;&gt;"&amp;"Pos-graduando coautor")</f>
        <v>0</v>
      </c>
      <c r="K6" s="24" t="n">
        <f aca="false">COUNTIFS(Produtos!$B$6:$B$705,"="&amp;"Artigo",Produtos!$D$6:$D$705,"="&amp;K$5,Produtos!$C$6:$C$705,"="&amp;$J$4,Produtos!$G$6:$G$705,"&lt;&gt;"&amp;"Pos-graduando coautor")</f>
        <v>0</v>
      </c>
      <c r="L6" s="24" t="n">
        <f aca="false">COUNTIFS(Produtos!$B$6:$B$705,"="&amp;"Artigo",Produtos!$D$6:$D$705,"="&amp;L$5,Produtos!$C$6:$C$705,"="&amp;$J$4,Produtos!$G$6:$G$705,"&lt;&gt;"&amp;"Pos-graduando coautor")</f>
        <v>0</v>
      </c>
      <c r="M6" s="24" t="n">
        <f aca="false">COUNTIFS(Produtos!$B$6:$B$705,"="&amp;"Artigo",Produtos!$D$6:$D$705,"="&amp;M$5,Produtos!$C$6:$C$705,"="&amp;$J$4,Produtos!$G$6:$G$705,"&lt;&gt;"&amp;"Pos-graduando coautor")</f>
        <v>0</v>
      </c>
      <c r="N6" s="24" t="n">
        <f aca="false">COUNTIFS(Produtos!$B$6:$B$705,"="&amp;"Artigo",Produtos!$D$6:$D$705,"="&amp;N$5,Produtos!$C$6:$C$705,"="&amp;$J$4,Produtos!$G$6:$G$705,"&lt;&gt;"&amp;"Pos-graduando coautor")</f>
        <v>0</v>
      </c>
      <c r="O6" s="24" t="n">
        <f aca="false">COUNTIFS(Produtos!$B$6:$B$705,"="&amp;"Artigo",Produtos!$D$6:$D$705,"="&amp;O$5,Produtos!$C$6:$C$705,"="&amp;$J$4,Produtos!$G$6:$G$705,"&lt;&gt;"&amp;"Pos-graduando coautor")</f>
        <v>0</v>
      </c>
      <c r="P6" s="24" t="n">
        <f aca="false">COUNTIFS(Produtos!$B$6:$B$705,"="&amp;"Artigo",Produtos!$D$6:$D$705,"="&amp;P$5,Produtos!$C$6:$C$705,"="&amp;$J$4,Produtos!$G$6:$G$705,"&lt;&gt;"&amp;"Pos-graduando coautor")</f>
        <v>0</v>
      </c>
      <c r="Q6" s="25" t="n">
        <f aca="false">COUNTIFS(Produtos!$B$6:$B$705,"="&amp;"Artigo",Produtos!$D$6:$D$705,"="&amp;Q$5,Produtos!$C$6:$C$705,"="&amp;$Q$4,Produtos!$G$6:$G$705,"&lt;&gt;"&amp;"Pos-graduando coautor")</f>
        <v>0</v>
      </c>
      <c r="R6" s="25" t="n">
        <f aca="false">COUNTIFS(Produtos!$B$6:$B$705,"="&amp;"Artigo",Produtos!$D$6:$D$705,"="&amp;R$5,Produtos!$C$6:$C$705,"="&amp;$Q$4,Produtos!$G$6:$G$705,"&lt;&gt;"&amp;"Pos-graduando coautor")</f>
        <v>0</v>
      </c>
      <c r="S6" s="25" t="n">
        <f aca="false">COUNTIFS(Produtos!$B$6:$B$705,"="&amp;"Artigo",Produtos!$D$6:$D$705,"="&amp;S$5,Produtos!$C$6:$C$705,"="&amp;$Q$4,Produtos!$G$6:$G$705,"&lt;&gt;"&amp;"Pos-graduando coautor")</f>
        <v>0</v>
      </c>
      <c r="T6" s="25" t="n">
        <f aca="false">COUNTIFS(Produtos!$B$6:$B$705,"="&amp;"Artigo",Produtos!$D$6:$D$705,"="&amp;T$5,Produtos!$C$6:$C$705,"="&amp;$Q$4,Produtos!$G$6:$G$705,"&lt;&gt;"&amp;"Pos-graduando coautor")</f>
        <v>0</v>
      </c>
      <c r="U6" s="25" t="n">
        <f aca="false">COUNTIFS(Produtos!$B$6:$B$705,"="&amp;"Artigo",Produtos!$D$6:$D$705,"="&amp;U$5,Produtos!$C$6:$C$705,"="&amp;$Q$4,Produtos!$G$6:$G$705,"&lt;&gt;"&amp;"Pos-graduando coautor")</f>
        <v>0</v>
      </c>
      <c r="V6" s="25" t="n">
        <f aca="false">COUNTIFS(Produtos!$B$6:$B$705,"="&amp;"Artigo",Produtos!$D$6:$D$705,"="&amp;V$5,Produtos!$C$6:$C$705,"="&amp;$Q$4,Produtos!$G$6:$G$705,"&lt;&gt;"&amp;"Pos-graduando coautor")</f>
        <v>0</v>
      </c>
      <c r="W6" s="25" t="n">
        <f aca="false">COUNTIFS(Produtos!$B$6:$B$705,"="&amp;"Artigo",Produtos!$D$6:$D$705,"="&amp;W$5,Produtos!$C$6:$C$705,"="&amp;$Q$4,Produtos!$G$6:$G$705,"&lt;&gt;"&amp;"Pos-graduando coautor")</f>
        <v>0</v>
      </c>
      <c r="X6" s="26" t="n">
        <f aca="false">COUNTIFS(Produtos!$B$6:$B$705,"="&amp;"Artigo",Produtos!$D$6:$D$705,"="&amp;X$5,Produtos!$C$6:$C$705,"="&amp;$X$4,Produtos!$G$6:$G$705,"&lt;&gt;"&amp;"Pos-graduando coautor")</f>
        <v>0</v>
      </c>
      <c r="Y6" s="26" t="n">
        <f aca="false">COUNTIFS(Produtos!$B$6:$B$705,"="&amp;"Artigo",Produtos!$D$6:$D$705,"="&amp;Y$5,Produtos!$C$6:$C$705,"="&amp;$X$4,Produtos!$G$6:$G$705,"&lt;&gt;"&amp;"Pos-graduando coautor")</f>
        <v>0</v>
      </c>
      <c r="Z6" s="26" t="n">
        <f aca="false">COUNTIFS(Produtos!$B$6:$B$705,"="&amp;"Artigo",Produtos!$D$6:$D$705,"="&amp;Z$5,Produtos!$C$6:$C$705,"="&amp;$X$4,Produtos!$G$6:$G$705,"&lt;&gt;"&amp;"Pos-graduando coautor")</f>
        <v>0</v>
      </c>
      <c r="AA6" s="26" t="n">
        <f aca="false">COUNTIFS(Produtos!$B$6:$B$705,"="&amp;"Artigo",Produtos!$D$6:$D$705,"="&amp;AA$5,Produtos!$C$6:$C$705,"="&amp;$X$4,Produtos!$G$6:$G$705,"&lt;&gt;"&amp;"Pos-graduando coautor")</f>
        <v>0</v>
      </c>
      <c r="AB6" s="26" t="n">
        <f aca="false">COUNTIFS(Produtos!$B$6:$B$705,"="&amp;"Artigo",Produtos!$D$6:$D$705,"="&amp;AB$5,Produtos!$C$6:$C$705,"="&amp;$X$4,Produtos!$G$6:$G$705,"&lt;&gt;"&amp;"Pos-graduando coautor")</f>
        <v>0</v>
      </c>
      <c r="AC6" s="26" t="n">
        <f aca="false">COUNTIFS(Produtos!$B$6:$B$705,"="&amp;"Artigo",Produtos!$D$6:$D$705,"="&amp;AC$5,Produtos!$C$6:$C$705,"="&amp;$X$4,Produtos!$G$6:$G$705,"&lt;&gt;"&amp;"Pos-graduando coautor")</f>
        <v>0</v>
      </c>
      <c r="AD6" s="26" t="n">
        <f aca="false">COUNTIFS(Produtos!$B$6:$B$705,"="&amp;"Artigo",Produtos!$D$6:$D$705,"="&amp;AD$5,Produtos!$C$6:$C$705,"="&amp;$X$4,Produtos!$G$6:$G$705,"&lt;&gt;"&amp;"Pos-graduando coautor")</f>
        <v>0</v>
      </c>
      <c r="AE6" s="27" t="n">
        <f aca="false">((Sintese!C6*CAPES_INFO!F$18+Sintese!D6*CAPES_INFO!H$18+Sintese!E6*CAPES_INFO!J$18+Sintese!F6*CAPES_INFO!L$18+Sintese!G6*CAPES_INFO!N$18+Sintese!H6*CAPES_INFO!P$18+Sintese!I6*CAPES_INFO!R$18)+(Sintese!J6*CAPES_INFO!F$18+Sintese!K6*CAPES_INFO!H$18+Sintese!L6*CAPES_INFO!J$18+Sintese!M6*CAPES_INFO!L$18+Sintese!N6*CAPES_INFO!N$18+Sintese!O6*CAPES_INFO!P$18+Sintese!P6*CAPES_INFO!R$18)+(Sintese!Q6*CAPES_INFO!F$18+Sintese!R6*CAPES_INFO!H$18+Sintese!S6*CAPES_INFO!J$18+Sintese!T6*CAPES_INFO!L$18+Sintese!U6*CAPES_INFO!N$18+Sintese!V6*CAPES_INFO!P$18+Sintese!W6*CAPES_INFO!R$18)+(Sintese!X6*CAPES_INFO!F$18+Sintese!Y6*CAPES_INFO!H$18+Sintese!Z6*CAPES_INFO!J$18+Sintese!AA6*CAPES_INFO!L$18+Sintese!AB6*CAPES_INFO!N$18+Sintese!AC6*CAPES_INFO!P$18+Sintese!AD6*CAPES_INFO!R$18))/(4*AE4/48)</f>
        <v>0</v>
      </c>
      <c r="AF6" s="28" t="n">
        <f aca="false">((Sintese!C6*CAPES_INFO!F$18+Sintese!D6*CAPES_INFO!H$18+Sintese!E6*CAPES_INFO!J$18+Sintese!F6*CAPES_INFO!L$18+Sintese!G6*CAPES_INFO!N$18+Sintese!H6*CAPES_INFO!P$18+Sintese!I6*CAPES_INFO!R$18)+(Sintese!J6*CAPES_INFO!F$18+Sintese!K6*CAPES_INFO!H$18+Sintese!L6*CAPES_INFO!J$18+Sintese!M6*CAPES_INFO!L$18+Sintese!N6*CAPES_INFO!N$18+Sintese!O6*CAPES_INFO!P$18+Sintese!P6*CAPES_INFO!R$18)+(Sintese!Q6*CAPES_INFO!F$18+Sintese!R6*CAPES_INFO!H$18+Sintese!S6*CAPES_INFO!J$18+Sintese!T6*CAPES_INFO!L$18+Sintese!U6*CAPES_INFO!N$18+Sintese!V6*CAPES_INFO!P$18+Sintese!W6*CAPES_INFO!R$18)+(Sintese!X6*CAPES_INFO!F$18+Sintese!Y6*CAPES_INFO!H$18+Sintese!Z6*CAPES_INFO!J$18+Sintese!AA6*CAPES_INFO!L$18+Sintese!AB6*CAPES_INFO!N$18+Sintese!AC6*CAPES_INFO!P$18+Sintese!AD6*CAPES_INFO!R$18))/4</f>
        <v>0</v>
      </c>
      <c r="AG6" s="29" t="s">
        <v>18</v>
      </c>
    </row>
    <row r="7" s="4" customFormat="true" ht="25.5" hidden="false" customHeight="true" outlineLevel="0" collapsed="false">
      <c r="A7" s="21"/>
      <c r="B7" s="30" t="s">
        <v>19</v>
      </c>
      <c r="C7" s="23" t="n">
        <f aca="false">COUNTIFS(Produtos!$B$6:$B$705,"="&amp;"Artigo",Produtos!$D$6:$D$705,"="&amp;C$5,Produtos!$C$6:$C$705,"="&amp;$C$4,Produtos!$G$6:$G$705,"="&amp;"Pos-graduando coautor")</f>
        <v>0</v>
      </c>
      <c r="D7" s="23" t="n">
        <f aca="false">COUNTIFS(Produtos!$B$6:$B$705,"="&amp;"Artigo",Produtos!$D$6:$D$705,"="&amp;D$5,Produtos!$C$6:$C$705,"="&amp;$C$4,Produtos!$G$6:$G$705,"="&amp;"Pos-graduando coautor")</f>
        <v>0</v>
      </c>
      <c r="E7" s="23" t="n">
        <f aca="false">COUNTIFS(Produtos!$B$6:$B$705,"="&amp;"Artigo",Produtos!$D$6:$D$705,"="&amp;E$5,Produtos!$C$6:$C$705,"="&amp;$C$4,Produtos!$G$6:$G$705,"="&amp;"Pos-graduando coautor")</f>
        <v>0</v>
      </c>
      <c r="F7" s="23" t="n">
        <f aca="false">COUNTIFS(Produtos!$B$6:$B$705,"="&amp;"Artigo",Produtos!$D$6:$D$705,"="&amp;F$5,Produtos!$C$6:$C$705,"="&amp;$C$4,Produtos!$G$6:$G$705,"="&amp;"Pos-graduando coautor")</f>
        <v>0</v>
      </c>
      <c r="G7" s="23" t="n">
        <f aca="false">COUNTIFS(Produtos!$B$6:$B$705,"="&amp;"Artigo",Produtos!$D$6:$D$705,"="&amp;G$5,Produtos!$C$6:$C$705,"="&amp;$C$4,Produtos!$G$6:$G$705,"="&amp;"Pos-graduando coautor")</f>
        <v>0</v>
      </c>
      <c r="H7" s="23" t="n">
        <f aca="false">COUNTIFS(Produtos!$B$6:$B$705,"="&amp;"Artigo",Produtos!$D$6:$D$705,"="&amp;H$5,Produtos!$C$6:$C$705,"="&amp;$C$4,Produtos!$G$6:$G$705,"="&amp;"Pos-graduando coautor")</f>
        <v>0</v>
      </c>
      <c r="I7" s="23" t="n">
        <f aca="false">COUNTIFS(Produtos!$B$6:$B$705,"="&amp;"Artigo",Produtos!$D$6:$D$705,"="&amp;I$5,Produtos!$C$6:$C$705,"="&amp;$C$4,Produtos!$G$6:$G$705,"="&amp;"Pos-graduando coautor")</f>
        <v>0</v>
      </c>
      <c r="J7" s="24" t="n">
        <f aca="false">COUNTIFS(Produtos!$B$6:$B$705,"="&amp;"Artigo",Produtos!$D$6:$D$705,"="&amp;J$5,Produtos!$C$6:$C$705,"="&amp;$J$4,Produtos!$G$6:$G$705,"="&amp;"Pos-graduando coautor")</f>
        <v>0</v>
      </c>
      <c r="K7" s="24" t="n">
        <f aca="false">COUNTIFS(Produtos!$B$6:$B$705,"="&amp;"Artigo",Produtos!$D$6:$D$705,"="&amp;K$5,Produtos!$C$6:$C$705,"="&amp;$J$4,Produtos!$G$6:$G$705,"="&amp;"Pos-graduando coautor")</f>
        <v>0</v>
      </c>
      <c r="L7" s="24" t="n">
        <f aca="false">COUNTIFS(Produtos!$B$6:$B$705,"="&amp;"Artigo",Produtos!$D$6:$D$705,"="&amp;L$5,Produtos!$C$6:$C$705,"="&amp;$J$4,Produtos!$G$6:$G$705,"="&amp;"Pos-graduando coautor")</f>
        <v>0</v>
      </c>
      <c r="M7" s="24" t="n">
        <f aca="false">COUNTIFS(Produtos!$B$6:$B$705,"="&amp;"Artigo",Produtos!$D$6:$D$705,"="&amp;M$5,Produtos!$C$6:$C$705,"="&amp;$J$4,Produtos!$G$6:$G$705,"="&amp;"Pos-graduando coautor")</f>
        <v>0</v>
      </c>
      <c r="N7" s="24" t="n">
        <f aca="false">COUNTIFS(Produtos!$B$6:$B$705,"="&amp;"Artigo",Produtos!$D$6:$D$705,"="&amp;N$5,Produtos!$C$6:$C$705,"="&amp;$J$4,Produtos!$G$6:$G$705,"="&amp;"Pos-graduando coautor")</f>
        <v>0</v>
      </c>
      <c r="O7" s="24" t="n">
        <f aca="false">COUNTIFS(Produtos!$B$6:$B$705,"="&amp;"Artigo",Produtos!$D$6:$D$705,"="&amp;O$5,Produtos!$C$6:$C$705,"="&amp;$J$4,Produtos!$G$6:$G$705,"="&amp;"Pos-graduando coautor")</f>
        <v>0</v>
      </c>
      <c r="P7" s="24" t="n">
        <f aca="false">COUNTIFS(Produtos!$B$6:$B$705,"="&amp;"Artigo",Produtos!$D$6:$D$705,"="&amp;P$5,Produtos!$C$6:$C$705,"="&amp;$J$4,Produtos!$G$6:$G$705,"="&amp;"Pos-graduando coautor")</f>
        <v>0</v>
      </c>
      <c r="Q7" s="25" t="n">
        <f aca="false">COUNTIFS(Produtos!$B$6:$B$705,"="&amp;"Artigo",Produtos!$D$6:$D$705,"="&amp;Q$5,Produtos!$C$6:$C$705,"="&amp;$Q$4,Produtos!$G$6:$G$705,"="&amp;"Pos-graduando coautor")</f>
        <v>0</v>
      </c>
      <c r="R7" s="25" t="n">
        <f aca="false">COUNTIFS(Produtos!$B$6:$B$705,"="&amp;"Artigo",Produtos!$D$6:$D$705,"="&amp;R$5,Produtos!$C$6:$C$705,"="&amp;$Q$4,Produtos!$G$6:$G$705,"="&amp;"Pos-graduando coautor")</f>
        <v>0</v>
      </c>
      <c r="S7" s="25" t="n">
        <f aca="false">COUNTIFS(Produtos!$B$6:$B$705,"="&amp;"Artigo",Produtos!$D$6:$D$705,"="&amp;S$5,Produtos!$C$6:$C$705,"="&amp;$Q$4,Produtos!$G$6:$G$705,"="&amp;"Pos-graduando coautor")</f>
        <v>0</v>
      </c>
      <c r="T7" s="25" t="n">
        <f aca="false">COUNTIFS(Produtos!$B$6:$B$705,"="&amp;"Artigo",Produtos!$D$6:$D$705,"="&amp;T$5,Produtos!$C$6:$C$705,"="&amp;$Q$4,Produtos!$G$6:$G$705,"="&amp;"Pos-graduando coautor")</f>
        <v>0</v>
      </c>
      <c r="U7" s="25" t="n">
        <f aca="false">COUNTIFS(Produtos!$B$6:$B$705,"="&amp;"Artigo",Produtos!$D$6:$D$705,"="&amp;U$5,Produtos!$C$6:$C$705,"="&amp;$Q$4,Produtos!$G$6:$G$705,"="&amp;"Pos-graduando coautor")</f>
        <v>0</v>
      </c>
      <c r="V7" s="25" t="n">
        <f aca="false">COUNTIFS(Produtos!$B$6:$B$705,"="&amp;"Artigo",Produtos!$D$6:$D$705,"="&amp;V$5,Produtos!$C$6:$C$705,"="&amp;$Q$4,Produtos!$G$6:$G$705,"="&amp;"Pos-graduando coautor")</f>
        <v>0</v>
      </c>
      <c r="W7" s="25" t="n">
        <f aca="false">COUNTIFS(Produtos!$B$6:$B$705,"="&amp;"Artigo",Produtos!$D$6:$D$705,"="&amp;W$5,Produtos!$C$6:$C$705,"="&amp;$Q$4,Produtos!$G$6:$G$705,"="&amp;"Pos-graduando coautor")</f>
        <v>0</v>
      </c>
      <c r="X7" s="26" t="n">
        <f aca="false">COUNTIFS(Produtos!$B$6:$B$705,"="&amp;"Artigo",Produtos!$D$6:$D$705,"="&amp;X$5,Produtos!$C$6:$C$705,"="&amp;$X$4,Produtos!$G$6:$G$705,"="&amp;"Pos-graduando coautor")</f>
        <v>0</v>
      </c>
      <c r="Y7" s="26" t="n">
        <f aca="false">COUNTIFS(Produtos!$B$6:$B$705,"="&amp;"Artigo",Produtos!$D$6:$D$705,"="&amp;Y$5,Produtos!$C$6:$C$705,"="&amp;$X$4,Produtos!$G$6:$G$705,"="&amp;"Pos-graduando coautor")</f>
        <v>0</v>
      </c>
      <c r="Z7" s="26" t="n">
        <f aca="false">COUNTIFS(Produtos!$B$6:$B$705,"="&amp;"Artigo",Produtos!$D$6:$D$705,"="&amp;Z$5,Produtos!$C$6:$C$705,"="&amp;$X$4,Produtos!$G$6:$G$705,"="&amp;"Pos-graduando coautor")</f>
        <v>0</v>
      </c>
      <c r="AA7" s="26" t="n">
        <f aca="false">COUNTIFS(Produtos!$B$6:$B$705,"="&amp;"Artigo",Produtos!$D$6:$D$705,"="&amp;AA$5,Produtos!$C$6:$C$705,"="&amp;$X$4,Produtos!$G$6:$G$705,"="&amp;"Pos-graduando coautor")</f>
        <v>0</v>
      </c>
      <c r="AB7" s="26" t="n">
        <f aca="false">COUNTIFS(Produtos!$B$6:$B$705,"="&amp;"Artigo",Produtos!$D$6:$D$705,"="&amp;AB$5,Produtos!$C$6:$C$705,"="&amp;$X$4,Produtos!$G$6:$G$705,"="&amp;"Pos-graduando coautor")</f>
        <v>0</v>
      </c>
      <c r="AC7" s="26" t="n">
        <f aca="false">COUNTIFS(Produtos!$B$6:$B$705,"="&amp;"Artigo",Produtos!$D$6:$D$705,"="&amp;AC$5,Produtos!$C$6:$C$705,"="&amp;$X$4,Produtos!$G$6:$G$705,"="&amp;"Pos-graduando coautor")</f>
        <v>0</v>
      </c>
      <c r="AD7" s="26" t="n">
        <f aca="false">COUNTIFS(Produtos!$B$6:$B$705,"="&amp;"Artigo",Produtos!$D$6:$D$705,"="&amp;AD$5,Produtos!$C$6:$C$705,"="&amp;$X$4,Produtos!$G$6:$G$705,"="&amp;"Pos-graduando coautor")</f>
        <v>0</v>
      </c>
      <c r="AE7" s="31" t="n">
        <f aca="false">((Sintese!C7*CAPES_INFO!F$18+Sintese!D7*CAPES_INFO!H$18+Sintese!E7*CAPES_INFO!J$18+Sintese!F7*CAPES_INFO!L$18+Sintese!G7*CAPES_INFO!N$18+Sintese!H7*CAPES_INFO!P$18+Sintese!I7*CAPES_INFO!R$18)+(Sintese!J7*CAPES_INFO!F$18+Sintese!K7*CAPES_INFO!H$18+Sintese!L7*CAPES_INFO!J$18+Sintese!M7*CAPES_INFO!L$18+Sintese!N7*CAPES_INFO!N$18+Sintese!O7*CAPES_INFO!P$18+Sintese!P7*CAPES_INFO!R$18)+(Sintese!Q7*CAPES_INFO!F$18+Sintese!R7*CAPES_INFO!H$18+Sintese!S7*CAPES_INFO!J$18+Sintese!T7*CAPES_INFO!L$18+Sintese!U7*CAPES_INFO!N$18+Sintese!U6*CAPES_INFO!P$18+Sintese!V6*CAPES_INFO!R$18)+(Sintese!X7*CAPES_INFO!F$18+Sintese!Y7*CAPES_INFO!H$18+Sintese!Z7*CAPES_INFO!J$18+Sintese!AA7*CAPES_INFO!L$18+Sintese!AB7*CAPES_INFO!N$18+Sintese!AC7*CAPES_INFO!P$18+Sintese!AD7*CAPES_INFO!R$18))/(4*AE4/48)</f>
        <v>0</v>
      </c>
      <c r="AF7" s="32" t="n">
        <f aca="false">((Sintese!C7*CAPES_INFO!F$18+Sintese!D7*CAPES_INFO!H$18+Sintese!E7*CAPES_INFO!J$18+Sintese!F7*CAPES_INFO!L$18+Sintese!G7*CAPES_INFO!N$18+Sintese!H7*CAPES_INFO!P$18+Sintese!I7*CAPES_INFO!R$18)+(Sintese!J7*CAPES_INFO!F$18+Sintese!K7*CAPES_INFO!H$18+Sintese!L7*CAPES_INFO!J$18+Sintese!M7*CAPES_INFO!L$18+Sintese!N7*CAPES_INFO!N$18+Sintese!O7*CAPES_INFO!P$18+Sintese!P7*CAPES_INFO!R$18)+(Sintese!Q7*CAPES_INFO!F$18+Sintese!R7*CAPES_INFO!H$18+Sintese!S7*CAPES_INFO!J$18+Sintese!T7*CAPES_INFO!L$18+Sintese!U7*CAPES_INFO!N$18+Sintese!U6*CAPES_INFO!P$18+Sintese!V6*CAPES_INFO!R$18)+(Sintese!X7*CAPES_INFO!F$18+Sintese!Y7*CAPES_INFO!H$18+Sintese!Z7*CAPES_INFO!J$18+Sintese!AA7*CAPES_INFO!L$18+Sintese!AB7*CAPES_INFO!N$18+Sintese!AC7*CAPES_INFO!P$18+Sintese!AD7*CAPES_INFO!R$18))/4</f>
        <v>0</v>
      </c>
      <c r="AG7" s="29"/>
    </row>
    <row r="8" s="4" customFormat="true" ht="18.6" hidden="false" customHeight="true" outlineLevel="0" collapsed="false">
      <c r="A8" s="33" t="s">
        <v>20</v>
      </c>
      <c r="B8" s="33"/>
      <c r="C8" s="34" t="n">
        <f aca="false">SUM(C6:C7)*CAPES_INFO!F$18+SUM(D6:D7)*CAPES_INFO!H$18+SUM(E6:E7)*CAPES_INFO!J$18</f>
        <v>0</v>
      </c>
      <c r="D8" s="34"/>
      <c r="E8" s="34"/>
      <c r="F8" s="34"/>
      <c r="G8" s="34"/>
      <c r="H8" s="34"/>
      <c r="I8" s="34"/>
      <c r="J8" s="35" t="n">
        <f aca="false">SUM(J5:J6)*CAPES_INFO!F$18+SUM(K5:K6)*CAPES_INFO!H$18+SUM(L5:L6)*CAPES_INFO!J$18</f>
        <v>0</v>
      </c>
      <c r="K8" s="35"/>
      <c r="L8" s="35"/>
      <c r="M8" s="35"/>
      <c r="N8" s="35"/>
      <c r="O8" s="35"/>
      <c r="P8" s="35"/>
      <c r="Q8" s="36" t="n">
        <f aca="false">SUM(Q5:Q6)*CAPES_INFO!F$18+SUM(R5:R6)*CAPES_INFO!H$18+SUM(S5:S6)*CAPES_INFO!J$18</f>
        <v>0</v>
      </c>
      <c r="R8" s="36"/>
      <c r="S8" s="36"/>
      <c r="T8" s="36"/>
      <c r="U8" s="36"/>
      <c r="V8" s="36"/>
      <c r="W8" s="36"/>
      <c r="X8" s="31" t="n">
        <f aca="false">SUM(X5:X6)*CAPES_INFO!F$18+SUM(Y5:Y6)*CAPES_INFO!H$18+SUM(Z5:Z6)*CAPES_INFO!J$18</f>
        <v>0</v>
      </c>
      <c r="Y8" s="31"/>
      <c r="Z8" s="31"/>
      <c r="AA8" s="31"/>
      <c r="AB8" s="31"/>
      <c r="AC8" s="31"/>
      <c r="AD8" s="31"/>
      <c r="AE8" s="31" t="n">
        <f aca="false">(C8+J8+Q8+X8)/(4*AE4/48)</f>
        <v>0</v>
      </c>
      <c r="AF8" s="32" t="n">
        <f aca="false">(C8+J8+Q8+X8)/4</f>
        <v>0</v>
      </c>
      <c r="AG8" s="29"/>
    </row>
    <row r="9" s="4" customFormat="true" ht="23.45" hidden="false" customHeight="true" outlineLevel="0" collapsed="false">
      <c r="A9" s="37" t="s">
        <v>21</v>
      </c>
      <c r="B9" s="37"/>
      <c r="C9" s="38" t="n">
        <f aca="false">SUM(C6:C7)*CAPES_INFO!F$18+SUM(D6:D7)*CAPES_INFO!H$18+SUM(E6:E7)*CAPES_INFO!J$18+SUM(F6:F7)*CAPES_INFO!L$18+SUM(G6:G7)*CAPES_INFO!N$18+SUM(H6:H7)*CAPES_INFO!P$18+SUM(I6:I7)*CAPES_INFO!R$18</f>
        <v>0</v>
      </c>
      <c r="D9" s="38" t="n">
        <f aca="false">SUM(D6:J7)</f>
        <v>0</v>
      </c>
      <c r="E9" s="38" t="n">
        <f aca="false">SUM(E6:K7)</f>
        <v>0</v>
      </c>
      <c r="F9" s="38" t="n">
        <f aca="false">SUM(F6:L7)</f>
        <v>0</v>
      </c>
      <c r="G9" s="38" t="n">
        <f aca="false">SUM(G6:M7)</f>
        <v>0</v>
      </c>
      <c r="H9" s="38" t="n">
        <f aca="false">SUM(H6:N7)</f>
        <v>0</v>
      </c>
      <c r="I9" s="38" t="n">
        <f aca="false">SUM(I6:O7)</f>
        <v>0</v>
      </c>
      <c r="J9" s="35" t="n">
        <f aca="false">SUM(J6:J7)*CAPES_INFO!F$18+SUM(K6:K7)*CAPES_INFO!H$18+SUM(L6:L7)*CAPES_INFO!J$18+SUM(M6:M7)*CAPES_INFO!L$18+SUM(N6:N7)*CAPES_INFO!N$18+SUM(O6:O7)*CAPES_INFO!P$18+SUM(P6:P7)*CAPES_INFO!R$18</f>
        <v>0</v>
      </c>
      <c r="K9" s="35" t="n">
        <f aca="false">SUM(K6:Q7)</f>
        <v>0</v>
      </c>
      <c r="L9" s="35" t="n">
        <f aca="false">SUM(L6:R7)</f>
        <v>0</v>
      </c>
      <c r="M9" s="35" t="n">
        <f aca="false">SUM(M6:S7)</f>
        <v>0</v>
      </c>
      <c r="N9" s="35" t="n">
        <f aca="false">SUM(N6:T7)</f>
        <v>0</v>
      </c>
      <c r="O9" s="35" t="n">
        <f aca="false">SUM(O6:U7)</f>
        <v>0</v>
      </c>
      <c r="P9" s="35" t="n">
        <f aca="false">SUM(P6:V7)</f>
        <v>0</v>
      </c>
      <c r="Q9" s="36" t="n">
        <f aca="false">SUM(Q6:Q7)*CAPES_INFO!F$18+SUM(R6:R7)*CAPES_INFO!H$18+SUM(S6:S7)*CAPES_INFO!J$18+SUM(T6:T7)*CAPES_INFO!L$18+SUM(U6:U7)*CAPES_INFO!N$18+SUM(V6:V7)*CAPES_INFO!P$18+SUM(W6:W7)*CAPES_INFO!R$18</f>
        <v>0</v>
      </c>
      <c r="R9" s="36"/>
      <c r="S9" s="36"/>
      <c r="T9" s="36"/>
      <c r="U9" s="36"/>
      <c r="V9" s="36"/>
      <c r="W9" s="36"/>
      <c r="X9" s="31" t="n">
        <f aca="false">SUM(X6:X7)*CAPES_INFO!F$18+SUM(Y6:Y7)*CAPES_INFO!H$18+SUM(Z6:Z7)*CAPES_INFO!J$18+SUM(AA6:AA7)*CAPES_INFO!L$18+SUM(AB6:AB7)*CAPES_INFO!N$18+SUM(AC6:AC7)*CAPES_INFO!P$18+SUM(AD6:AD7)*CAPES_INFO!R$18</f>
        <v>0</v>
      </c>
      <c r="Y9" s="31"/>
      <c r="Z9" s="31"/>
      <c r="AA9" s="31"/>
      <c r="AB9" s="31"/>
      <c r="AC9" s="31"/>
      <c r="AD9" s="31"/>
      <c r="AE9" s="39" t="n">
        <f aca="false">(C9+J9+Q9+X9)/(4*AE4/48)</f>
        <v>0</v>
      </c>
      <c r="AF9" s="39" t="n">
        <f aca="false">(C9+J9+Q9+X9)/4</f>
        <v>0</v>
      </c>
      <c r="AG9" s="29"/>
    </row>
    <row r="10" s="4" customFormat="true" ht="30.2" hidden="false" customHeight="true" outlineLevel="0" collapsed="false">
      <c r="A10" s="40" t="s">
        <v>22</v>
      </c>
      <c r="B10" s="40"/>
      <c r="C10" s="41" t="n">
        <f aca="false">IF((IF(C9&gt;0,(SUM(H6:H7)*CAPES_INFO!P$18+SUM(I6:I7)*CAPES_INFO!R$18)/C9,0))&lt;=0.2,C9,C9-(IF(C9&gt;0,(SUM(H6:H7)*CAPES_INFO!P$18+SUM(I6:I7)*CAPES_INFO!R$18)/C9,0))*C9+0.2*C9)</f>
        <v>0</v>
      </c>
      <c r="D10" s="41"/>
      <c r="E10" s="41"/>
      <c r="F10" s="41"/>
      <c r="G10" s="41"/>
      <c r="H10" s="41"/>
      <c r="I10" s="41"/>
      <c r="J10" s="35" t="n">
        <f aca="false">IF((IF(J9&gt;0,(SUM(O6:O7)*CAPES_INFO!P$18+SUM(P6:P7)*CAPES_INFO!R$18)/J9,0))&lt;=0.2,J9,J9-(IF(J9&gt;0,(SUM(O6:O7)*CAPES_INFO!P$18+SUM(P6:P7)*CAPES_INFO!R$18)/J9,0))*J9+0.2*J9)</f>
        <v>0</v>
      </c>
      <c r="K10" s="35"/>
      <c r="L10" s="35"/>
      <c r="M10" s="35"/>
      <c r="N10" s="35"/>
      <c r="O10" s="35"/>
      <c r="P10" s="35"/>
      <c r="Q10" s="36" t="n">
        <f aca="false">IF((IF(Q9&gt;0,(SUM(V6:V7)*CAPES_INFO!P$18+SUM(W6:W7)*CAPES_INFO!R$18)/Q9,0))&lt;=0.2,Q9,Q9-(IF(Q9&gt;0,(SUM(V6:V7)*CAPES_INFO!P$18+SUM(W6:W7)*CAPES_INFO!R$18)/Q9,0))*Q9+0.2*Q9)</f>
        <v>0</v>
      </c>
      <c r="R10" s="36"/>
      <c r="S10" s="36"/>
      <c r="T10" s="36"/>
      <c r="U10" s="36"/>
      <c r="V10" s="36"/>
      <c r="W10" s="36"/>
      <c r="X10" s="31" t="n">
        <f aca="false">IF((IF(X9&gt;0,(SUM(AC6:AC7)*CAPES_INFO!P$18+SUM(AD6:AD7)*CAPES_INFO!R$18)/X9,0))&lt;=0.2,X9,X9-(IF(X9&gt;0,(SUM(AC6:AC7)*CAPES_INFO!P$18+SUM(AD6:AD7)*CAPES_INFO!R$18)/X9,0))*X9+0.2*X9)</f>
        <v>0</v>
      </c>
      <c r="Y10" s="31"/>
      <c r="Z10" s="31"/>
      <c r="AA10" s="31"/>
      <c r="AB10" s="31"/>
      <c r="AC10" s="31"/>
      <c r="AD10" s="31"/>
      <c r="AE10" s="39" t="n">
        <f aca="false">(C10+J10+Q10+X10)/(4*AE4/48)</f>
        <v>0</v>
      </c>
      <c r="AF10" s="39" t="n">
        <f aca="false">(C10+J10+Q10+X10)/4</f>
        <v>0</v>
      </c>
      <c r="AG10" s="29"/>
    </row>
    <row r="11" s="4" customFormat="true" ht="23.45" hidden="false" customHeight="true" outlineLevel="0" collapsed="false">
      <c r="A11" s="42" t="s">
        <v>23</v>
      </c>
      <c r="B11" s="42"/>
      <c r="C11" s="41" t="n">
        <f aca="false">SUM(C7:C7)*CAPES_INFO!F$18+SUM(D7:D7)*CAPES_INFO!H$18+SUM(E7:E7)*CAPES_INFO!J$18+SUM(F7:F7)*CAPES_INFO!L$18+SUM(G7:G7)*CAPES_INFO!N$18+SUM(H7:H7)*CAPES_INFO!P$18+SUM(I7:I7)*CAPES_INFO!R$18</f>
        <v>0</v>
      </c>
      <c r="D11" s="41"/>
      <c r="E11" s="41"/>
      <c r="F11" s="41"/>
      <c r="G11" s="41"/>
      <c r="H11" s="41"/>
      <c r="I11" s="41"/>
      <c r="J11" s="43" t="n">
        <f aca="false">SUM(J7:J7)*CAPES_INFO!F$18+SUM(K7:K7)*CAPES_INFO!H$18+SUM(L7:L7)*CAPES_INFO!J$18+SUM(M7:M7)*CAPES_INFO!L$18+SUM(N7:N7)*CAPES_INFO!N$18+SUM(O7:O7)*CAPES_INFO!P$18+SUM(P7:P7)*CAPES_INFO!R$18</f>
        <v>0</v>
      </c>
      <c r="K11" s="43"/>
      <c r="L11" s="43"/>
      <c r="M11" s="43"/>
      <c r="N11" s="43"/>
      <c r="O11" s="43"/>
      <c r="P11" s="43"/>
      <c r="Q11" s="44" t="n">
        <f aca="false">SUM(J7:J7)*CAPES_INFO!F$18+SUM(K7:K7)*CAPES_INFO!H$18+SUM(L7:L7)*CAPES_INFO!J$18+SUM(M7:M7)*CAPES_INFO!L$18+SUM(N7:N7)*CAPES_INFO!N$18+SUM(O7:O7)*CAPES_INFO!P$18+SUM(P7:P7)*CAPES_INFO!R$18</f>
        <v>0</v>
      </c>
      <c r="R11" s="44"/>
      <c r="S11" s="44"/>
      <c r="T11" s="44"/>
      <c r="U11" s="44"/>
      <c r="V11" s="44"/>
      <c r="W11" s="44"/>
      <c r="X11" s="45" t="n">
        <f aca="false">SUM(X7:X7)*CAPES_INFO!F$18+SUM(Y7:Y7)*CAPES_INFO!H$18+SUM(Z7:Z7)*CAPES_INFO!J$18+SUM(AA7:AA7)*CAPES_INFO!L$18+SUM(AB7:AB7)*CAPES_INFO!N$18+SUM(AC7:AC7)*CAPES_INFO!P$18+SUM(AD7:AD7)*CAPES_INFO!R$18</f>
        <v>0</v>
      </c>
      <c r="Y11" s="45"/>
      <c r="Z11" s="45"/>
      <c r="AA11" s="45"/>
      <c r="AB11" s="45"/>
      <c r="AC11" s="45"/>
      <c r="AD11" s="45"/>
      <c r="AE11" s="46" t="n">
        <f aca="false">(C11+J11+Q11+X11)/(4*AE4/48)</f>
        <v>0</v>
      </c>
      <c r="AF11" s="45" t="n">
        <f aca="false">(C11+J11+Q11+X11)/4</f>
        <v>0</v>
      </c>
      <c r="AG11" s="29"/>
      <c r="AH11" s="47" t="s">
        <v>24</v>
      </c>
    </row>
    <row r="12" s="4" customFormat="true" ht="12.75" hidden="false" customHeight="true" outlineLevel="0" collapsed="false">
      <c r="A12" s="48" t="s">
        <v>6</v>
      </c>
      <c r="B12" s="49" t="s">
        <v>7</v>
      </c>
      <c r="C12" s="50" t="s">
        <v>25</v>
      </c>
      <c r="D12" s="50"/>
      <c r="E12" s="50" t="s">
        <v>26</v>
      </c>
      <c r="F12" s="50"/>
      <c r="G12" s="50" t="s">
        <v>27</v>
      </c>
      <c r="H12" s="50"/>
      <c r="I12" s="50" t="s">
        <v>28</v>
      </c>
      <c r="J12" s="50" t="s">
        <v>25</v>
      </c>
      <c r="K12" s="50"/>
      <c r="L12" s="50" t="s">
        <v>26</v>
      </c>
      <c r="M12" s="50"/>
      <c r="N12" s="50" t="s">
        <v>27</v>
      </c>
      <c r="O12" s="50"/>
      <c r="P12" s="50" t="s">
        <v>28</v>
      </c>
      <c r="Q12" s="50" t="s">
        <v>25</v>
      </c>
      <c r="R12" s="50"/>
      <c r="S12" s="50" t="s">
        <v>26</v>
      </c>
      <c r="T12" s="50"/>
      <c r="U12" s="50" t="s">
        <v>27</v>
      </c>
      <c r="V12" s="50"/>
      <c r="W12" s="50" t="s">
        <v>28</v>
      </c>
      <c r="X12" s="50" t="s">
        <v>25</v>
      </c>
      <c r="Y12" s="50"/>
      <c r="Z12" s="50" t="s">
        <v>26</v>
      </c>
      <c r="AA12" s="50"/>
      <c r="AB12" s="50" t="s">
        <v>27</v>
      </c>
      <c r="AC12" s="50"/>
      <c r="AD12" s="50" t="s">
        <v>28</v>
      </c>
      <c r="AE12" s="51"/>
      <c r="AF12" s="52"/>
      <c r="AG12" s="53"/>
    </row>
    <row r="13" s="4" customFormat="true" ht="19.15" hidden="false" customHeight="true" outlineLevel="0" collapsed="false">
      <c r="A13" s="54" t="s">
        <v>29</v>
      </c>
      <c r="B13" s="55" t="s">
        <v>17</v>
      </c>
      <c r="C13" s="23" t="n">
        <f aca="false">COUNTIFS(Produtos!$B$6:$B$705,"="&amp;"Livro",Produtos!$D$6:$D$705,"="&amp;C$12,Produtos!$C$6:$C$705,"="&amp;$C$4,Produtos!$G$6:$G$705,"&lt;&gt;"&amp;"Pos-graduando coautor")</f>
        <v>0</v>
      </c>
      <c r="D13" s="23" t="n">
        <f aca="false">COUNTIFS(Produtos!$B$6:$B$705,"="&amp;"Livro",Produtos!$D$6:$D$705,"="&amp;D$12,Produtos!$C$6:$C$705,"="&amp;$C$4,Produtos!$E$6:$E$705,"&lt;&gt;"&amp;"Pos-graduando coautor")</f>
        <v>0</v>
      </c>
      <c r="E13" s="23" t="n">
        <f aca="false">COUNTIFS(Produtos!$B$6:$B$705,"="&amp;"Livro",Produtos!$D$6:$D$705,"="&amp;E$12,Produtos!$C$6:$C$705,"="&amp;$C$4,Produtos!$G$6:$G$705,"&lt;&gt;"&amp;"Pos-graduando coautor")</f>
        <v>0</v>
      </c>
      <c r="F13" s="23" t="n">
        <f aca="false">COUNTIFS(Produtos!$B$6:$B$705,"="&amp;"Livro",Produtos!$D$6:$D$705,"="&amp;F$12,Produtos!$C$6:$C$705,"="&amp;$C$4,Produtos!$E$6:$E$705,"&lt;&gt;"&amp;"Pos-graduando coautor")</f>
        <v>0</v>
      </c>
      <c r="G13" s="23" t="n">
        <f aca="false">COUNTIFS(Produtos!$B$6:$B$705,"="&amp;"Livro",Produtos!$D$6:$D$705,"="&amp;G$12,Produtos!$C$6:$C$705,"="&amp;$C$4,Produtos!$G$6:$G$705,"&lt;&gt;"&amp;"Pos-graduando coautor")</f>
        <v>0</v>
      </c>
      <c r="H13" s="23" t="n">
        <f aca="false">COUNTIFS(Produtos!$B$6:$B$705,"="&amp;"Livro",Produtos!$D$6:$D$705,"="&amp;H$12,Produtos!$C$6:$C$705,"="&amp;$C$4,Produtos!$E$6:$E$705,"&lt;&gt;"&amp;"Pos-graduando coautor")</f>
        <v>0</v>
      </c>
      <c r="I13" s="23" t="n">
        <f aca="false">COUNTIFS(Produtos!$B$6:$B$705,"="&amp;"Livro",Produtos!$D$6:$D$705,"="&amp;I$12,Produtos!$C$6:$C$705,"="&amp;$C$4,Produtos!$G$6:$G$705,"&lt;&gt;"&amp;"Pos-graduando coautor")</f>
        <v>0</v>
      </c>
      <c r="J13" s="56" t="n">
        <f aca="false">COUNTIFS(Produtos!$B$6:$B$705,"="&amp;"Livro",Produtos!$D$6:$D$705,"="&amp;J$12,Produtos!$C$6:$C$705,"="&amp;$J$4,Produtos!$G$6:$G$705,"&lt;&gt;"&amp;"Pos-graduando coautor")</f>
        <v>0</v>
      </c>
      <c r="K13" s="56" t="n">
        <f aca="false">COUNTIFS(Produtos!$B$6:$B$705,"="&amp;"Livro",Produtos!$D$6:$D$705,"="&amp;K$12,Produtos!$C$6:$C$705,"="&amp;$C$4,Produtos!$E$6:$E$705,"&lt;&gt;"&amp;"Pos-graduando coautor")</f>
        <v>0</v>
      </c>
      <c r="L13" s="56" t="n">
        <f aca="false">COUNTIFS(Produtos!$B$6:$B$705,"="&amp;"Livro",Produtos!$D$6:$D$705,"="&amp;L$12,Produtos!$C$6:$C$705,"="&amp;$J$4,Produtos!$G$6:$G$705,"&lt;&gt;"&amp;"Pos-graduando coautor")</f>
        <v>0</v>
      </c>
      <c r="M13" s="56" t="n">
        <f aca="false">COUNTIFS(Produtos!$B$6:$B$705,"="&amp;"Livro",Produtos!$D$6:$D$705,"="&amp;M$12,Produtos!$C$6:$C$705,"="&amp;$C$4,Produtos!$E$6:$E$705,"&lt;&gt;"&amp;"Pos-graduando coautor")</f>
        <v>0</v>
      </c>
      <c r="N13" s="56" t="n">
        <f aca="false">COUNTIFS(Produtos!$B$6:$B$705,"="&amp;"Livro",Produtos!$D$6:$D$705,"="&amp;N$12,Produtos!$C$6:$C$705,"="&amp;$J$4,Produtos!$G$6:$G$705,"&lt;&gt;"&amp;"Pos-graduando coautor")</f>
        <v>0</v>
      </c>
      <c r="O13" s="56" t="n">
        <f aca="false">COUNTIFS(Produtos!$B$6:$B$705,"="&amp;"Livro",Produtos!$D$6:$D$705,"="&amp;O$12,Produtos!$C$6:$C$705,"="&amp;$C$4,Produtos!$E$6:$E$705,"&lt;&gt;"&amp;"Pos-graduando coautor")</f>
        <v>0</v>
      </c>
      <c r="P13" s="56" t="n">
        <f aca="false">COUNTIFS(Produtos!$B$6:$B$705,"="&amp;"Livro",Produtos!$D$6:$D$705,"="&amp;P$12,Produtos!$C$6:$C$705,"="&amp;$J$4,Produtos!$G$6:$G$705,"&lt;&gt;"&amp;"Pos-graduando coautor")</f>
        <v>0</v>
      </c>
      <c r="Q13" s="57" t="n">
        <f aca="false">COUNTIFS(Produtos!$B$6:$B$705,"="&amp;"Livro",Produtos!$D$6:$D$705,"="&amp;Q$12,Produtos!$C$6:$C$705,"="&amp;$Q$4,Produtos!$G$6:$G$705,"&lt;&gt;"&amp;"Pos-graduando coautor")</f>
        <v>0</v>
      </c>
      <c r="R13" s="57" t="n">
        <f aca="false">COUNTIFS(Produtos!$B$6:$B$705,"="&amp;"Livro",Produtos!$D$6:$D$705,"="&amp;R$12,Produtos!$C$6:$C$705,"="&amp;$C$4,Produtos!$E$6:$E$705,"&lt;&gt;"&amp;"Pos-graduando coautor")</f>
        <v>0</v>
      </c>
      <c r="S13" s="57" t="n">
        <f aca="false">COUNTIFS(Produtos!$B$6:$B$705,"="&amp;"Livro",Produtos!$D$6:$D$705,"="&amp;S$12,Produtos!$C$6:$C$705,"="&amp;$Q$4,Produtos!$G$6:$G$705,"&lt;&gt;"&amp;"Pos-graduando coautor")</f>
        <v>0</v>
      </c>
      <c r="T13" s="57" t="n">
        <f aca="false">COUNTIFS(Produtos!$B$6:$B$705,"="&amp;"Livro",Produtos!$D$6:$D$705,"="&amp;T$12,Produtos!$C$6:$C$705,"="&amp;$C$4,Produtos!$E$6:$E$705,"&lt;&gt;"&amp;"Pos-graduando coautor")</f>
        <v>0</v>
      </c>
      <c r="U13" s="57" t="n">
        <f aca="false">COUNTIFS(Produtos!$B$6:$B$705,"="&amp;"Livro",Produtos!$D$6:$D$705,"="&amp;U$12,Produtos!$C$6:$C$705,"="&amp;$Q$4,Produtos!$G$6:$G$705,"&lt;&gt;"&amp;"Pos-graduando coautor")</f>
        <v>0</v>
      </c>
      <c r="V13" s="57" t="n">
        <f aca="false">COUNTIFS(Produtos!$B$6:$B$705,"="&amp;"Livro",Produtos!$D$6:$D$705,"="&amp;V$12,Produtos!$C$6:$C$705,"="&amp;$C$4,Produtos!$E$6:$E$705,"&lt;&gt;"&amp;"Pos-graduando coautor")</f>
        <v>0</v>
      </c>
      <c r="W13" s="57" t="n">
        <f aca="false">COUNTIFS(Produtos!$B$6:$B$705,"="&amp;"Livro",Produtos!$D$6:$D$705,"="&amp;W$12,Produtos!$C$6:$C$705,"="&amp;$Q$4,Produtos!$G$6:$G$705,"&lt;&gt;"&amp;"Pos-graduando coautor")</f>
        <v>0</v>
      </c>
      <c r="X13" s="58" t="n">
        <f aca="false">COUNTIFS(Produtos!$B$6:$B$705,"="&amp;"Livro",Produtos!$D$6:$D$705,"="&amp;X$12,Produtos!$C$6:$C$705,"="&amp;$X$4,Produtos!$G$6:$G$705,"&lt;&gt;"&amp;"Pos-graduando coautor")</f>
        <v>0</v>
      </c>
      <c r="Y13" s="58" t="n">
        <f aca="false">COUNTIFS(Produtos!$B$6:$B$705,"="&amp;"Livro",Produtos!$D$6:$D$705,"="&amp;Y$12,Produtos!$C$6:$C$705,"="&amp;$C$4,Produtos!$E$6:$E$705,"&lt;&gt;"&amp;"Pos-graduando coautor")</f>
        <v>0</v>
      </c>
      <c r="Z13" s="58" t="n">
        <f aca="false">COUNTIFS(Produtos!$B$6:$B$705,"="&amp;"Livro",Produtos!$D$6:$D$705,"="&amp;Z$12,Produtos!$C$6:$C$705,"="&amp;$X$4,Produtos!$G$6:$G$705,"&lt;&gt;"&amp;"Pos-graduando coautor")</f>
        <v>0</v>
      </c>
      <c r="AA13" s="58" t="n">
        <f aca="false">COUNTIFS(Produtos!$B$6:$B$705,"="&amp;"Livro",Produtos!$D$6:$D$705,"="&amp;AA$12,Produtos!$C$6:$C$705,"="&amp;$C$4,Produtos!$E$6:$E$705,"&lt;&gt;"&amp;"Pos-graduando coautor")</f>
        <v>0</v>
      </c>
      <c r="AB13" s="58" t="n">
        <f aca="false">COUNTIFS(Produtos!$B$6:$B$705,"="&amp;"Livro",Produtos!$D$6:$D$705,"="&amp;AB$12,Produtos!$C$6:$C$705,"="&amp;$X$4,Produtos!$G$6:$G$705,"&lt;&gt;"&amp;"Pos-graduando coautor")</f>
        <v>0</v>
      </c>
      <c r="AC13" s="58" t="n">
        <f aca="false">COUNTIFS(Produtos!$B$6:$B$705,"="&amp;"Livro",Produtos!$D$6:$D$705,"="&amp;AC$12,Produtos!$C$6:$C$705,"="&amp;$C$4,Produtos!$E$6:$E$705,"&lt;&gt;"&amp;"Pos-graduando coautor")</f>
        <v>0</v>
      </c>
      <c r="AD13" s="58" t="n">
        <f aca="false">COUNTIFS(Produtos!$B$6:$B$705,"="&amp;"Livro",Produtos!$D$6:$D$705,"="&amp;AD$12,Produtos!$C$6:$C$705,"="&amp;$X$4,Produtos!$G$6:$G$705,"&lt;&gt;"&amp;"Pos-graduando coautor")</f>
        <v>0</v>
      </c>
      <c r="AE13" s="59" t="n">
        <f aca="false">(Sintese!C13*CAPES_INFO!F$21+Sintese!E13*CAPES_INFO!H$21+Sintese!G13*CAPES_INFO!J$21+Sintese!I13*CAPES_INFO!L$21)+(Sintese!J13*CAPES_INFO!F$21+Sintese!L13*CAPES_INFO!H$21+Sintese!N13*CAPES_INFO!J$21+Sintese!P13*CAPES_INFO!L$21)+(Sintese!Q13*CAPES_INFO!F$21+Sintese!S13*CAPES_INFO!H$21+Sintese!U13*CAPES_INFO!J$21+Sintese!W13*CAPES_INFO!L$21)+(Sintese!X13*CAPES_INFO!F$21+Sintese!Z13*CAPES_INFO!H$21+Sintese!AB13*CAPES_INFO!J$21+Sintese!AD13*CAPES_INFO!L$21)/(4*AE4/48)</f>
        <v>0</v>
      </c>
      <c r="AF13" s="60" t="n">
        <f aca="false">(Sintese!C13*CAPES_INFO!F$21+Sintese!E13*CAPES_INFO!H$21+Sintese!G13*CAPES_INFO!J$21+Sintese!I13*CAPES_INFO!L$21)+(Sintese!J13*CAPES_INFO!F$21+Sintese!L13*CAPES_INFO!H$21+Sintese!N13*CAPES_INFO!J$21+Sintese!P13*CAPES_INFO!L$21)+(Sintese!Q13*CAPES_INFO!F$21+Sintese!S13*CAPES_INFO!H$21+Sintese!U13*CAPES_INFO!J$21+Sintese!W13*CAPES_INFO!L$21)+(Sintese!X13*CAPES_INFO!F$21+Sintese!Z13*CAPES_INFO!H$21+Sintese!AB13*CAPES_INFO!J$21+Sintese!AD13*CAPES_INFO!L$21)/(4)</f>
        <v>0</v>
      </c>
      <c r="AG13" s="61" t="s">
        <v>30</v>
      </c>
    </row>
    <row r="14" s="4" customFormat="true" ht="19.15" hidden="false" customHeight="true" outlineLevel="0" collapsed="false">
      <c r="A14" s="54"/>
      <c r="B14" s="62" t="s">
        <v>31</v>
      </c>
      <c r="C14" s="23" t="n">
        <f aca="false">COUNTIFS(Produtos!$B$6:$B$705,"="&amp;"Livro",Produtos!$D$6:$D$705,"="&amp;C$12,Produtos!$C$6:$C$705,"="&amp;$C$4,Produtos!$G$6:$G$705,"="&amp;"Pos-graduando coautor")</f>
        <v>0</v>
      </c>
      <c r="D14" s="23"/>
      <c r="E14" s="23" t="n">
        <f aca="false">COUNTIFS(Produtos!$B$6:$B$705,"="&amp;"Livro",Produtos!$D$6:$D$705,"="&amp;E$12,Produtos!$C$6:$C$705,"="&amp;$C$4,Produtos!$G$6:$G$705,"="&amp;"Pos-graduando coautor")</f>
        <v>0</v>
      </c>
      <c r="F14" s="23"/>
      <c r="G14" s="23" t="n">
        <f aca="false">COUNTIFS(Produtos!$B$6:$B$705,"="&amp;"Livro",Produtos!$D$6:$D$705,"="&amp;G$12,Produtos!$C$6:$C$705,"="&amp;$C$4,Produtos!$G$6:$G$705,"="&amp;"Pos-graduando coautor")</f>
        <v>0</v>
      </c>
      <c r="H14" s="23"/>
      <c r="I14" s="23" t="n">
        <f aca="false">COUNTIFS(Produtos!$B$6:$B$705,"="&amp;"Livro",Produtos!$D$6:$D$705,"="&amp;I$12,Produtos!$C$6:$C$705,"="&amp;$C$4,Produtos!$G$6:$G$705,"="&amp;"Pos-graduando coautor")</f>
        <v>0</v>
      </c>
      <c r="J14" s="56" t="n">
        <f aca="false">COUNTIFS(Produtos!$B$6:$B$705,"="&amp;"Livro",Produtos!$D$6:$D$705,"="&amp;J$12,Produtos!$C$6:$C$705,"="&amp;$J$4,Produtos!$G$6:$G$705,"="&amp;"Pos-graduando coautor")</f>
        <v>0</v>
      </c>
      <c r="K14" s="56"/>
      <c r="L14" s="56" t="n">
        <f aca="false">COUNTIFS(Produtos!$B$6:$B$705,"="&amp;"Livro",Produtos!$D$6:$D$705,"="&amp;L$12,Produtos!$C$6:$C$705,"="&amp;$J$4,Produtos!$G$6:$G$705,"="&amp;"Pos-graduando coautor")</f>
        <v>0</v>
      </c>
      <c r="M14" s="56"/>
      <c r="N14" s="56" t="n">
        <f aca="false">COUNTIFS(Produtos!$B$6:$B$705,"="&amp;"Livro",Produtos!$D$6:$D$705,"="&amp;N$12,Produtos!$C$6:$C$705,"="&amp;$J$4,Produtos!$G$6:$G$705,"="&amp;"Pos-graduando coautor")</f>
        <v>0</v>
      </c>
      <c r="O14" s="56"/>
      <c r="P14" s="56" t="n">
        <f aca="false">COUNTIFS(Produtos!$B$6:$B$705,"="&amp;"Livro",Produtos!$D$6:$D$705,"="&amp;P$12,Produtos!$C$6:$C$705,"="&amp;$J$4,Produtos!$G$6:$G$705,"="&amp;"Pos-graduando coautor")</f>
        <v>0</v>
      </c>
      <c r="Q14" s="57" t="n">
        <f aca="false">COUNTIFS(Produtos!$B$6:$B$705,"="&amp;"Livro",Produtos!$D$6:$D$705,"="&amp;Q$12,Produtos!$C$6:$C$705,"="&amp;$Q$4,Produtos!$G$6:$G$705,"="&amp;"Pos-graduando coautor")</f>
        <v>0</v>
      </c>
      <c r="R14" s="57"/>
      <c r="S14" s="57" t="n">
        <f aca="false">COUNTIFS(Produtos!$B$6:$B$705,"="&amp;"Livro",Produtos!$D$6:$D$705,"="&amp;S$12,Produtos!$C$6:$C$705,"="&amp;$Q$4,Produtos!$G$6:$G$705,"="&amp;"Pos-graduando coautor")</f>
        <v>0</v>
      </c>
      <c r="T14" s="57"/>
      <c r="U14" s="57" t="n">
        <f aca="false">COUNTIFS(Produtos!$B$6:$B$705,"="&amp;"Livro",Produtos!$D$6:$D$705,"="&amp;U$12,Produtos!$C$6:$C$705,"="&amp;$Q$4,Produtos!$G$6:$G$705,"="&amp;"Pos-graduando coautor")</f>
        <v>0</v>
      </c>
      <c r="V14" s="57"/>
      <c r="W14" s="57" t="n">
        <f aca="false">COUNTIFS(Produtos!$B$6:$B$705,"="&amp;"Livro",Produtos!$D$6:$D$705,"="&amp;W$12,Produtos!$C$6:$C$705,"="&amp;$Q$4,Produtos!$G$6:$G$705,"="&amp;"Pos-graduando coautor")</f>
        <v>0</v>
      </c>
      <c r="X14" s="58" t="n">
        <f aca="false">COUNTIFS(Produtos!$B$6:$B$705,"="&amp;"Livro",Produtos!$D$6:$D$705,"="&amp;X$12,Produtos!$C$6:$C$705,"="&amp;$X$4,Produtos!$G$6:$G$705,"="&amp;"Pos-graduando coautor")</f>
        <v>0</v>
      </c>
      <c r="Y14" s="58"/>
      <c r="Z14" s="58" t="n">
        <f aca="false">COUNTIFS(Produtos!$B$6:$B$705,"="&amp;"Livro",Produtos!$D$6:$D$705,"="&amp;Z$12,Produtos!$C$6:$C$705,"="&amp;$X$4,Produtos!$G$6:$G$705,"="&amp;"Pos-graduando coautor")</f>
        <v>0</v>
      </c>
      <c r="AA14" s="58"/>
      <c r="AB14" s="58" t="n">
        <f aca="false">COUNTIFS(Produtos!$B$6:$B$705,"="&amp;"Livro",Produtos!$D$6:$D$705,"="&amp;AB$12,Produtos!$C$6:$C$705,"="&amp;$X$4,Produtos!$G$6:$G$705,"="&amp;"Pos-graduando coautor")</f>
        <v>0</v>
      </c>
      <c r="AC14" s="58"/>
      <c r="AD14" s="58" t="n">
        <f aca="false">COUNTIFS(Produtos!$B$6:$B$705,"="&amp;"Livro",Produtos!$D$6:$D$705,"="&amp;AD$12,Produtos!$C$6:$C$705,"="&amp;$X$4,Produtos!$G$6:$G$705,"="&amp;"Pos-graduando coautor")</f>
        <v>0</v>
      </c>
      <c r="AE14" s="59" t="n">
        <f aca="false">(Sintese!C14*CAPES_INFO!F$21+Sintese!E14*CAPES_INFO!H$21+Sintese!G14*CAPES_INFO!J$21+Sintese!I14*CAPES_INFO!L$21)+(Sintese!J14*CAPES_INFO!F$21+Sintese!L14*CAPES_INFO!H$21+Sintese!N14*CAPES_INFO!J$21+Sintese!P14*CAPES_INFO!L$21)+(Sintese!Q14*CAPES_INFO!F$21+Sintese!S14*CAPES_INFO!H$21+Sintese!U14*CAPES_INFO!J$21+Sintese!W14*CAPES_INFO!L$21)+(Sintese!X14*CAPES_INFO!F$21+Sintese!Z14*CAPES_INFO!H$21+Sintese!AB14*CAPES_INFO!J$21+Sintese!AD14*CAPES_INFO!L$21)/(4*AE4/48)</f>
        <v>0</v>
      </c>
      <c r="AF14" s="60" t="n">
        <f aca="false">(Sintese!C14*CAPES_INFO!F$21+Sintese!E14*CAPES_INFO!H$21+Sintese!G14*CAPES_INFO!J$21+Sintese!I14*CAPES_INFO!L$21)+(Sintese!J14*CAPES_INFO!F$21+Sintese!L14*CAPES_INFO!H$21+Sintese!N14*CAPES_INFO!J$21+Sintese!P14*CAPES_INFO!L$21)+(Sintese!Q14*CAPES_INFO!F$21+Sintese!S14*CAPES_INFO!H$21+Sintese!U14*CAPES_INFO!J$21+Sintese!W14*CAPES_INFO!L$21)+(Sintese!X14*CAPES_INFO!F$21+Sintese!Z14*CAPES_INFO!H$21+Sintese!AB14*CAPES_INFO!J$21+Sintese!AD14*CAPES_INFO!L$21)/(4)</f>
        <v>0</v>
      </c>
      <c r="AG14" s="61"/>
    </row>
    <row r="15" s="4" customFormat="true" ht="19.15" hidden="false" customHeight="true" outlineLevel="0" collapsed="false">
      <c r="A15" s="54" t="s">
        <v>32</v>
      </c>
      <c r="B15" s="54"/>
      <c r="C15" s="63" t="n">
        <f aca="false">SUM(C13:C14)*CAPES_INFO!F21+SUM(E13:E14)*CAPES_INFO!H21</f>
        <v>0</v>
      </c>
      <c r="D15" s="63"/>
      <c r="E15" s="63"/>
      <c r="F15" s="63"/>
      <c r="G15" s="63"/>
      <c r="H15" s="63"/>
      <c r="I15" s="63"/>
      <c r="J15" s="64" t="n">
        <f aca="false">SUM(J13:J14)*CAPES_INFO!F21+SUM(L13:L14)*CAPES_INFO!H21</f>
        <v>0</v>
      </c>
      <c r="K15" s="64"/>
      <c r="L15" s="64"/>
      <c r="M15" s="64"/>
      <c r="N15" s="64"/>
      <c r="O15" s="64"/>
      <c r="P15" s="64"/>
      <c r="Q15" s="65" t="n">
        <f aca="false">SUM(Q13:Q14)*CAPES_INFO!F21+SUM(S13:S14)*CAPES_INFO!H21</f>
        <v>0</v>
      </c>
      <c r="R15" s="65"/>
      <c r="S15" s="65"/>
      <c r="T15" s="65"/>
      <c r="U15" s="65"/>
      <c r="V15" s="65"/>
      <c r="W15" s="65"/>
      <c r="X15" s="66" t="n">
        <f aca="false">SUM(X13:X14)*CAPES_INFO!F21+SUM(Z13:Z14)*CAPES_INFO!H21</f>
        <v>0</v>
      </c>
      <c r="Y15" s="66"/>
      <c r="Z15" s="66"/>
      <c r="AA15" s="66"/>
      <c r="AB15" s="66"/>
      <c r="AC15" s="66"/>
      <c r="AD15" s="66"/>
      <c r="AE15" s="59" t="n">
        <f aca="false">(C15+J15+Q15+X15)/(4*AE4/48)</f>
        <v>0</v>
      </c>
      <c r="AF15" s="60"/>
      <c r="AG15" s="61"/>
    </row>
    <row r="16" s="4" customFormat="true" ht="15" hidden="false" customHeight="true" outlineLevel="0" collapsed="false">
      <c r="A16" s="54" t="s">
        <v>33</v>
      </c>
      <c r="B16" s="54"/>
      <c r="C16" s="67" t="n">
        <f aca="false">SUM(C13:C14)*CAPES_INFO!F21+SUM(E13:E14)*CAPES_INFO!H21+SUM(G13:G14)*CAPES_INFO!J21+SUM(I13:I14)*CAPES_INFO!L21</f>
        <v>0</v>
      </c>
      <c r="D16" s="67"/>
      <c r="E16" s="67" t="str">
        <f aca="false">IF(P16&gt;0,"Docente do PPG coautor","")</f>
        <v/>
      </c>
      <c r="F16" s="67"/>
      <c r="G16" s="67"/>
      <c r="H16" s="67"/>
      <c r="I16" s="67"/>
      <c r="J16" s="68" t="n">
        <f aca="false">SUM(J13:J14)*CAPES_INFO!F21+SUM(L13:L14)*CAPES_INFO!H21+SUM(N13:N14)*CAPES_INFO!J21+SUM(P13:P14)*CAPES_INFO!L21</f>
        <v>0</v>
      </c>
      <c r="K16" s="68"/>
      <c r="L16" s="68"/>
      <c r="M16" s="68"/>
      <c r="N16" s="68"/>
      <c r="O16" s="68"/>
      <c r="P16" s="68"/>
      <c r="Q16" s="69" t="n">
        <f aca="false">SUM(Q13:Q14)*CAPES_INFO!F21+SUM(S13:S14)*CAPES_INFO!H21+SUM(U13:U14)*CAPES_INFO!J21+SUM(W13:W14)*CAPES_INFO!L21</f>
        <v>0</v>
      </c>
      <c r="R16" s="69"/>
      <c r="S16" s="69"/>
      <c r="T16" s="69"/>
      <c r="U16" s="69"/>
      <c r="V16" s="69"/>
      <c r="W16" s="69"/>
      <c r="X16" s="70" t="n">
        <f aca="false">SUM(X13:X14)*CAPES_INFO!F21+SUM(Z13:Z14)*CAPES_INFO!H21+SUM(AB13:AB14)*CAPES_INFO!J21+SUM(AD13:AD14)*CAPES_INFO!L21</f>
        <v>0</v>
      </c>
      <c r="Y16" s="70"/>
      <c r="Z16" s="70"/>
      <c r="AA16" s="70"/>
      <c r="AB16" s="70"/>
      <c r="AC16" s="70"/>
      <c r="AD16" s="70"/>
      <c r="AE16" s="59" t="n">
        <f aca="false">(C16+J16+Q16+X16)/(4*AE4/48)</f>
        <v>0</v>
      </c>
      <c r="AF16" s="60" t="n">
        <f aca="false">(C16+J16+Q16+X16)/(4)</f>
        <v>0</v>
      </c>
      <c r="AG16" s="61"/>
    </row>
    <row r="17" s="4" customFormat="true" ht="15" hidden="false" customHeight="true" outlineLevel="0" collapsed="false">
      <c r="A17" s="71" t="s">
        <v>34</v>
      </c>
      <c r="B17" s="71"/>
      <c r="C17" s="72" t="n">
        <f aca="false">SUM(C14:C14)*CAPES_INFO!F21+SUM(E14:E14)*CAPES_INFO!H21+SUM(G14:G14)*CAPES_INFO!J21+SUM(I14:I14)*CAPES_INFO!L21</f>
        <v>0</v>
      </c>
      <c r="D17" s="72"/>
      <c r="E17" s="72"/>
      <c r="F17" s="72"/>
      <c r="G17" s="72"/>
      <c r="H17" s="72"/>
      <c r="I17" s="72"/>
      <c r="J17" s="73" t="n">
        <f aca="false">SUM(J14:J14)*CAPES_INFO!F21+SUM(L14:L14)*CAPES_INFO!H21+SUM(N14:N14)*CAPES_INFO!J21+SUM(P14:P14)*CAPES_INFO!L21</f>
        <v>0</v>
      </c>
      <c r="K17" s="73"/>
      <c r="L17" s="73"/>
      <c r="M17" s="73"/>
      <c r="N17" s="73"/>
      <c r="O17" s="73"/>
      <c r="P17" s="73"/>
      <c r="Q17" s="74" t="n">
        <f aca="false">SUM(Q14:Q14)*CAPES_INFO!F21+SUM(S14:S14)*CAPES_INFO!H21+SUM(U14:U14)*CAPES_INFO!J21+SUM(W14:W14)*CAPES_INFO!L21</f>
        <v>0</v>
      </c>
      <c r="R17" s="74"/>
      <c r="S17" s="74"/>
      <c r="T17" s="74"/>
      <c r="U17" s="74"/>
      <c r="V17" s="74"/>
      <c r="W17" s="74"/>
      <c r="X17" s="75" t="n">
        <f aca="false">SUM(X14:X14)*CAPES_INFO!F21+SUM(Z14:Z14)*CAPES_INFO!H21+SUM(AB14:AB14)*CAPES_INFO!J21+SUM(AD14:AD14)*CAPES_INFO!L21</f>
        <v>0</v>
      </c>
      <c r="Y17" s="75"/>
      <c r="Z17" s="75"/>
      <c r="AA17" s="75"/>
      <c r="AB17" s="75"/>
      <c r="AC17" s="75"/>
      <c r="AD17" s="75"/>
      <c r="AE17" s="76" t="n">
        <f aca="false">(C17+J17+Q17+X17)/(4*AE4/48)</f>
        <v>0</v>
      </c>
      <c r="AF17" s="77" t="n">
        <f aca="false">(C17+J17+Q17+X17)/(4)</f>
        <v>0</v>
      </c>
      <c r="AG17" s="61"/>
    </row>
    <row r="18" s="4" customFormat="true" ht="13.5" hidden="false" customHeight="true" outlineLevel="0" collapsed="false">
      <c r="A18" s="48" t="s">
        <v>6</v>
      </c>
      <c r="B18" s="49" t="s">
        <v>7</v>
      </c>
      <c r="C18" s="50" t="s">
        <v>35</v>
      </c>
      <c r="D18" s="50"/>
      <c r="E18" s="50" t="s">
        <v>36</v>
      </c>
      <c r="F18" s="50"/>
      <c r="G18" s="50" t="s">
        <v>37</v>
      </c>
      <c r="H18" s="50"/>
      <c r="I18" s="50" t="s">
        <v>38</v>
      </c>
      <c r="J18" s="50" t="s">
        <v>35</v>
      </c>
      <c r="K18" s="50"/>
      <c r="L18" s="50" t="s">
        <v>36</v>
      </c>
      <c r="M18" s="50"/>
      <c r="N18" s="50" t="s">
        <v>37</v>
      </c>
      <c r="O18" s="50"/>
      <c r="P18" s="50" t="s">
        <v>38</v>
      </c>
      <c r="Q18" s="50" t="s">
        <v>35</v>
      </c>
      <c r="R18" s="50"/>
      <c r="S18" s="50" t="s">
        <v>36</v>
      </c>
      <c r="T18" s="50"/>
      <c r="U18" s="50" t="s">
        <v>37</v>
      </c>
      <c r="V18" s="50"/>
      <c r="W18" s="50" t="s">
        <v>38</v>
      </c>
      <c r="X18" s="50" t="s">
        <v>35</v>
      </c>
      <c r="Y18" s="50"/>
      <c r="Z18" s="50" t="s">
        <v>36</v>
      </c>
      <c r="AA18" s="50"/>
      <c r="AB18" s="50" t="s">
        <v>37</v>
      </c>
      <c r="AC18" s="50"/>
      <c r="AD18" s="50" t="s">
        <v>38</v>
      </c>
      <c r="AE18" s="78"/>
      <c r="AF18" s="79"/>
      <c r="AG18" s="53"/>
    </row>
    <row r="19" s="4" customFormat="true" ht="21.2" hidden="false" customHeight="true" outlineLevel="0" collapsed="false">
      <c r="A19" s="80" t="s">
        <v>39</v>
      </c>
      <c r="B19" s="81" t="s">
        <v>17</v>
      </c>
      <c r="C19" s="23" t="n">
        <f aca="false">COUNTIFS(Produtos!$B$6:$B$705,"="&amp;"CapLivro",Produtos!$D$6:$D$705,"="&amp;C$18,Produtos!$C$6:$C$705,"="&amp;$C$4,Produtos!$G$6:$G$705,"&lt;&gt;"&amp;"Pos-graduando coautor")</f>
        <v>0</v>
      </c>
      <c r="D19" s="23" t="n">
        <f aca="false">COUNTIFS(Produtos!$B$6:$B$705,"="&amp;"Livro",Produtos!$D$6:$D$705,"="&amp;D$12,Produtos!$C$6:$C$705,"="&amp;$C$4,Produtos!$E$6:$E$705,"&lt;&gt;"&amp;"Pos-graduando coautor")</f>
        <v>0</v>
      </c>
      <c r="E19" s="23" t="n">
        <f aca="false">COUNTIFS(Produtos!$B$6:$B$705,"="&amp;"CapLivro",Produtos!$D$6:$D$705,"="&amp;E$18,Produtos!$C$6:$C$705,"="&amp;$C$4,Produtos!$G$6:$G$705,"&lt;&gt;"&amp;"Pos-graduando coautor")</f>
        <v>0</v>
      </c>
      <c r="F19" s="23" t="n">
        <f aca="false">COUNTIFS(Produtos!$B$6:$B$705,"="&amp;"Livro",Produtos!$D$6:$D$705,"="&amp;F$12,Produtos!$C$6:$C$705,"="&amp;$C$4,Produtos!$E$6:$E$705,"&lt;&gt;"&amp;"Pos-graduando coautor")</f>
        <v>0</v>
      </c>
      <c r="G19" s="23" t="n">
        <f aca="false">COUNTIFS(Produtos!$B$6:$B$705,"="&amp;"CapLivro",Produtos!$D$6:$D$705,"="&amp;G$18,Produtos!$C$6:$C$705,"="&amp;$C$4,Produtos!$G$6:$G$705,"&lt;&gt;"&amp;"Pos-graduando coautor")</f>
        <v>0</v>
      </c>
      <c r="H19" s="23" t="n">
        <f aca="false">COUNTIFS(Produtos!$B$6:$B$705,"="&amp;"Livro",Produtos!$D$6:$D$705,"="&amp;H$12,Produtos!$C$6:$C$705,"="&amp;$C$4,Produtos!$E$6:$E$705,"&lt;&gt;"&amp;"Pos-graduando coautor")</f>
        <v>0</v>
      </c>
      <c r="I19" s="23" t="n">
        <f aca="false">COUNTIFS(Produtos!$B$6:$B$705,"="&amp;"CapLivro",Produtos!$D$6:$D$705,"="&amp;I$18,Produtos!$C$6:$C$705,"="&amp;$C$4,Produtos!$G$6:$G$705,"&lt;&gt;"&amp;"Pos-graduando coautor")</f>
        <v>0</v>
      </c>
      <c r="J19" s="56" t="n">
        <f aca="false">COUNTIFS(Produtos!$B$6:$B$705,"="&amp;"CapLivro",Produtos!$D$6:$D$705,"="&amp;J$18,Produtos!$C$6:$C$705,"="&amp;$J$4,Produtos!$G$6:$G$705,"&lt;&gt;"&amp;"Pos-graduando coautor")</f>
        <v>0</v>
      </c>
      <c r="K19" s="56" t="n">
        <f aca="false">COUNTIFS(Produtos!$B$6:$B$705,"="&amp;"Livro",Produtos!$D$6:$D$705,"="&amp;K$12,Produtos!$C$6:$C$705,"="&amp;$C$4,Produtos!$E$6:$E$705,"&lt;&gt;"&amp;"Pos-graduando coautor")</f>
        <v>0</v>
      </c>
      <c r="L19" s="56" t="n">
        <f aca="false">COUNTIFS(Produtos!$B$6:$B$705,"="&amp;"CapLivro",Produtos!$D$6:$D$705,"="&amp;L$18,Produtos!$C$6:$C$705,"="&amp;$J$4,Produtos!$G$6:$G$705,"&lt;&gt;"&amp;"Pos-graduando coautor")</f>
        <v>0</v>
      </c>
      <c r="M19" s="56" t="n">
        <f aca="false">COUNTIFS(Produtos!$B$6:$B$705,"="&amp;"Livro",Produtos!$D$6:$D$705,"="&amp;M$12,Produtos!$C$6:$C$705,"="&amp;$C$4,Produtos!$E$6:$E$705,"&lt;&gt;"&amp;"Pos-graduando coautor")</f>
        <v>0</v>
      </c>
      <c r="N19" s="56" t="n">
        <f aca="false">COUNTIFS(Produtos!$B$6:$B$705,"="&amp;"CapLivro",Produtos!$D$6:$D$705,"="&amp;N$18,Produtos!$C$6:$C$705,"="&amp;$J$4,Produtos!$G$6:$G$705,"&lt;&gt;"&amp;"Pos-graduando coautor")</f>
        <v>0</v>
      </c>
      <c r="O19" s="56" t="n">
        <f aca="false">COUNTIFS(Produtos!$B$6:$B$705,"="&amp;"Livro",Produtos!$D$6:$D$705,"="&amp;O$12,Produtos!$C$6:$C$705,"="&amp;$C$4,Produtos!$E$6:$E$705,"&lt;&gt;"&amp;"Pos-graduando coautor")</f>
        <v>0</v>
      </c>
      <c r="P19" s="56" t="n">
        <f aca="false">COUNTIFS(Produtos!$B$6:$B$705,"="&amp;"CapLivro",Produtos!$D$6:$D$705,"="&amp;P$18,Produtos!$C$6:$C$705,"="&amp;$J$4,Produtos!$G$6:$G$705,"&lt;&gt;"&amp;"Pos-graduando coautor")</f>
        <v>0</v>
      </c>
      <c r="Q19" s="57" t="n">
        <f aca="false">COUNTIFS(Produtos!$B$6:$B$705,"="&amp;"CapLivro",Produtos!$D$6:$D$705,"="&amp;Q$18,Produtos!$C$6:$C$705,"="&amp;$Q$4,Produtos!$G$6:$G$705,"&lt;&gt;"&amp;"Pos-graduando coautor")</f>
        <v>0</v>
      </c>
      <c r="R19" s="57" t="n">
        <f aca="false">COUNTIFS(Produtos!$B$6:$B$705,"="&amp;"Livro",Produtos!$D$6:$D$705,"="&amp;R$12,Produtos!$C$6:$C$705,"="&amp;$C$4,Produtos!$E$6:$E$705,"&lt;&gt;"&amp;"Pos-graduando coautor")</f>
        <v>0</v>
      </c>
      <c r="S19" s="57" t="n">
        <f aca="false">COUNTIFS(Produtos!$B$6:$B$705,"="&amp;"CapLivro",Produtos!$D$6:$D$705,"="&amp;S$18,Produtos!$C$6:$C$705,"="&amp;$Q$4,Produtos!$G$6:$G$705,"&lt;&gt;"&amp;"Pos-graduando coautor")</f>
        <v>0</v>
      </c>
      <c r="T19" s="57" t="n">
        <f aca="false">COUNTIFS(Produtos!$B$6:$B$705,"="&amp;"Livro",Produtos!$D$6:$D$705,"="&amp;T$12,Produtos!$C$6:$C$705,"="&amp;$C$4,Produtos!$E$6:$E$705,"&lt;&gt;"&amp;"Pos-graduando coautor")</f>
        <v>0</v>
      </c>
      <c r="U19" s="57" t="n">
        <f aca="false">COUNTIFS(Produtos!$B$6:$B$705,"="&amp;"CapLivro",Produtos!$D$6:$D$705,"="&amp;U$18,Produtos!$C$6:$C$705,"="&amp;$Q$4,Produtos!$G$6:$G$705,"&lt;&gt;"&amp;"Pos-graduando coautor")</f>
        <v>0</v>
      </c>
      <c r="V19" s="57" t="n">
        <f aca="false">COUNTIFS(Produtos!$B$6:$B$705,"="&amp;"Livro",Produtos!$D$6:$D$705,"="&amp;V$12,Produtos!$C$6:$C$705,"="&amp;$C$4,Produtos!$E$6:$E$705,"&lt;&gt;"&amp;"Pos-graduando coautor")</f>
        <v>0</v>
      </c>
      <c r="W19" s="57" t="n">
        <f aca="false">COUNTIFS(Produtos!$B$6:$B$705,"="&amp;"CapLivro",Produtos!$D$6:$D$705,"="&amp;W$18,Produtos!$C$6:$C$705,"="&amp;$Q$4,Produtos!$G$6:$G$705,"&lt;&gt;"&amp;"Pos-graduando coautor")</f>
        <v>0</v>
      </c>
      <c r="X19" s="58" t="n">
        <f aca="false">COUNTIFS(Produtos!$B$6:$B$705,"="&amp;"CapLivro",Produtos!$D$6:$D$705,"="&amp;X$18,Produtos!$C$6:$C$705,"="&amp;$X$4,Produtos!$G$6:$G$705,"&lt;&gt;"&amp;"Pos-graduando coautor")</f>
        <v>0</v>
      </c>
      <c r="Y19" s="58" t="n">
        <f aca="false">COUNTIFS(Produtos!$B$6:$B$705,"="&amp;"Livro",Produtos!$D$6:$D$705,"="&amp;Y$12,Produtos!$C$6:$C$705,"="&amp;$C$4,Produtos!$E$6:$E$705,"&lt;&gt;"&amp;"Pos-graduando coautor")</f>
        <v>0</v>
      </c>
      <c r="Z19" s="58" t="n">
        <f aca="false">COUNTIFS(Produtos!$B$6:$B$705,"="&amp;"CapLivro",Produtos!$D$6:$D$705,"="&amp;Z$18,Produtos!$C$6:$C$705,"="&amp;$X$4,Produtos!$G$6:$G$705,"&lt;&gt;"&amp;"Pos-graduando coautor")</f>
        <v>0</v>
      </c>
      <c r="AA19" s="58" t="n">
        <f aca="false">COUNTIFS(Produtos!$B$6:$B$705,"="&amp;"Livro",Produtos!$D$6:$D$705,"="&amp;AA$12,Produtos!$C$6:$C$705,"="&amp;$C$4,Produtos!$E$6:$E$705,"&lt;&gt;"&amp;"Pos-graduando coautor")</f>
        <v>0</v>
      </c>
      <c r="AB19" s="58" t="n">
        <f aca="false">COUNTIFS(Produtos!$B$6:$B$705,"="&amp;"CapLivro",Produtos!$D$6:$D$705,"="&amp;AB$18,Produtos!$C$6:$C$705,"="&amp;$X$4,Produtos!$G$6:$G$705,"&lt;&gt;"&amp;"Pos-graduando coautor")</f>
        <v>0</v>
      </c>
      <c r="AC19" s="58" t="n">
        <f aca="false">COUNTIFS(Produtos!$B$6:$B$705,"="&amp;"Livro",Produtos!$D$6:$D$705,"="&amp;AC$12,Produtos!$C$6:$C$705,"="&amp;$C$4,Produtos!$E$6:$E$705,"&lt;&gt;"&amp;"Pos-graduando coautor")</f>
        <v>0</v>
      </c>
      <c r="AD19" s="58" t="n">
        <f aca="false">COUNTIFS(Produtos!$B$6:$B$705,"="&amp;"CapLivro",Produtos!$D$6:$D$705,"="&amp;AD$18,Produtos!$C$6:$C$705,"="&amp;$X$4,Produtos!$G$6:$G$705,"&lt;&gt;"&amp;"Pos-graduando coautor")</f>
        <v>0</v>
      </c>
      <c r="AE19" s="82" t="n">
        <f aca="false">((Sintese!C19*CAPES_INFO!X$21+Sintese!E19*CAPES_INFO!Z$21+Sintese!G19*CAPES_INFO!AB$21+Sintese!I19*CAPES_INFO!AD$21)+(Sintese!J19*CAPES_INFO!X$21+Sintese!L19*CAPES_INFO!Z$21+Sintese!N19*CAPES_INFO!AB$21+Sintese!P19*CAPES_INFO!AD$21)+(Sintese!Q19*CAPES_INFO!X$21+Sintese!S19*CAPES_INFO!Z$21+Sintese!U19*CAPES_INFO!AB$21+Sintese!W19*CAPES_INFO!AD$21)+(Sintese!X19*CAPES_INFO!X$21+Sintese!Z19*CAPES_INFO!Z$21+Sintese!AB19*CAPES_INFO!AB$21+Sintese!AD19*CAPES_INFO!AD$21))/(4*AE4/48)</f>
        <v>0</v>
      </c>
      <c r="AF19" s="83" t="n">
        <f aca="false">((Sintese!C19*CAPES_INFO!X$21+Sintese!E19*CAPES_INFO!Z$21+Sintese!G19*CAPES_INFO!AB$21+Sintese!I19*CAPES_INFO!AD$21)+(Sintese!J19*CAPES_INFO!X$21+Sintese!L19*CAPES_INFO!Z$21+Sintese!N19*CAPES_INFO!AB$21+Sintese!P19*CAPES_INFO!AD$21)+(Sintese!Q19*CAPES_INFO!X$21+Sintese!S19*CAPES_INFO!Z$21+Sintese!U19*CAPES_INFO!AB$21+Sintese!W19*CAPES_INFO!AD$21)+(Sintese!X19*CAPES_INFO!X$21+Sintese!Z19*CAPES_INFO!Z$21+Sintese!AB19*CAPES_INFO!AB$21+Sintese!AD19*CAPES_INFO!AD$21))/(4)</f>
        <v>0</v>
      </c>
      <c r="AG19" s="84" t="s">
        <v>40</v>
      </c>
    </row>
    <row r="20" s="4" customFormat="true" ht="21.2" hidden="false" customHeight="true" outlineLevel="0" collapsed="false">
      <c r="A20" s="80"/>
      <c r="B20" s="85" t="s">
        <v>31</v>
      </c>
      <c r="C20" s="23" t="n">
        <f aca="false">COUNTIFS(Produtos!$B$6:$B$705,"="&amp;"CapLivro",Produtos!$D$6:$D$705,"="&amp;C$18,Produtos!$C$6:$C$705,"="&amp;$C$4,Produtos!$G$6:$G$705,"="&amp;"Pos-graduando coautor")</f>
        <v>0</v>
      </c>
      <c r="D20" s="23"/>
      <c r="E20" s="23" t="n">
        <f aca="false">COUNTIFS(Produtos!$B$6:$B$705,"="&amp;"CapLivro",Produtos!$D$6:$D$705,"="&amp;E$18,Produtos!$C$6:$C$705,"="&amp;$C$4,Produtos!$G$6:$G$705,"="&amp;"Pos-graduando coautor")</f>
        <v>0</v>
      </c>
      <c r="F20" s="23"/>
      <c r="G20" s="23" t="n">
        <f aca="false">COUNTIFS(Produtos!$B$6:$B$705,"="&amp;"CapLivro",Produtos!$D$6:$D$705,"="&amp;G$18,Produtos!$C$6:$C$705,"="&amp;$C$4,Produtos!$G$6:$G$705,"="&amp;"Pos-graduando coautor")</f>
        <v>0</v>
      </c>
      <c r="H20" s="23"/>
      <c r="I20" s="23" t="n">
        <f aca="false">COUNTIFS(Produtos!$B$6:$B$705,"="&amp;"CapLivro",Produtos!$D$6:$D$705,"="&amp;I$18,Produtos!$C$6:$C$705,"="&amp;$C$4,Produtos!$G$6:$G$705,"="&amp;"Pos-graduando coautor")</f>
        <v>0</v>
      </c>
      <c r="J20" s="56" t="n">
        <f aca="false">COUNTIFS(Produtos!$B$6:$B$705,"="&amp;"CapLivro",Produtos!$D$6:$D$705,"="&amp;J$18,Produtos!$C$6:$C$705,"="&amp;$J$4,Produtos!$G$6:$G$705,"="&amp;"Pos-graduando coautor")</f>
        <v>0</v>
      </c>
      <c r="K20" s="56"/>
      <c r="L20" s="56" t="n">
        <f aca="false">COUNTIFS(Produtos!$B$6:$B$705,"="&amp;"CapLivro",Produtos!$D$6:$D$705,"="&amp;L$18,Produtos!$C$6:$C$705,"="&amp;$J$4,Produtos!$G$6:$G$705,"="&amp;"Pos-graduando coautor")</f>
        <v>0</v>
      </c>
      <c r="M20" s="56"/>
      <c r="N20" s="56" t="n">
        <f aca="false">COUNTIFS(Produtos!$B$6:$B$705,"="&amp;"CapLivro",Produtos!$D$6:$D$705,"="&amp;N$18,Produtos!$C$6:$C$705,"="&amp;$J$4,Produtos!$G$6:$G$705,"="&amp;"Pos-graduando coautor")</f>
        <v>0</v>
      </c>
      <c r="O20" s="56"/>
      <c r="P20" s="56" t="n">
        <f aca="false">COUNTIFS(Produtos!$B$6:$B$705,"="&amp;"CapLivro",Produtos!$D$6:$D$705,"="&amp;P$18,Produtos!$C$6:$C$705,"="&amp;$J$4,Produtos!$G$6:$G$705,"="&amp;"Pos-graduando coautor")</f>
        <v>0</v>
      </c>
      <c r="Q20" s="57" t="n">
        <f aca="false">COUNTIFS(Produtos!$B$6:$B$705,"="&amp;"CapLivro",Produtos!$D$6:$D$705,"="&amp;Q$18,Produtos!$C$6:$C$705,"="&amp;$Q$4,Produtos!$G$6:$G$705,"="&amp;"Pos-graduando coautor")</f>
        <v>0</v>
      </c>
      <c r="R20" s="57"/>
      <c r="S20" s="57" t="n">
        <f aca="false">COUNTIFS(Produtos!$B$6:$B$705,"="&amp;"CapLivro",Produtos!$D$6:$D$705,"="&amp;S$18,Produtos!$C$6:$C$705,"="&amp;$Q$4,Produtos!$G$6:$G$705,"="&amp;"Pos-graduando coautor")</f>
        <v>0</v>
      </c>
      <c r="T20" s="57"/>
      <c r="U20" s="57" t="n">
        <f aca="false">COUNTIFS(Produtos!$B$6:$B$705,"="&amp;"CapLivro",Produtos!$D$6:$D$705,"="&amp;U$18,Produtos!$C$6:$C$705,"="&amp;$Q$4,Produtos!$G$6:$G$705,"="&amp;"Pos-graduando coautor")</f>
        <v>0</v>
      </c>
      <c r="V20" s="57"/>
      <c r="W20" s="57" t="n">
        <f aca="false">COUNTIFS(Produtos!$B$6:$B$705,"="&amp;"CapLivro",Produtos!$D$6:$D$705,"="&amp;W$18,Produtos!$C$6:$C$705,"="&amp;$Q$4,Produtos!$G$6:$G$705,"="&amp;"Pos-graduando coautor")</f>
        <v>0</v>
      </c>
      <c r="X20" s="58" t="n">
        <f aca="false">COUNTIFS(Produtos!$B$6:$B$705,"="&amp;"CapLivro",Produtos!$D$6:$D$705,"="&amp;X$18,Produtos!$C$6:$C$705,"="&amp;$X$4,Produtos!$G$6:$G$705,"="&amp;"Pos-graduando coautor")</f>
        <v>0</v>
      </c>
      <c r="Y20" s="58"/>
      <c r="Z20" s="58" t="n">
        <f aca="false">COUNTIFS(Produtos!$B$6:$B$705,"="&amp;"CapLivro",Produtos!$D$6:$D$705,"="&amp;Z$18,Produtos!$C$6:$C$705,"="&amp;$X$4,Produtos!$G$6:$G$705,"="&amp;"Pos-graduando coautor")</f>
        <v>0</v>
      </c>
      <c r="AA20" s="58"/>
      <c r="AB20" s="58" t="n">
        <f aca="false">COUNTIFS(Produtos!$B$6:$B$705,"="&amp;"CapLivro",Produtos!$D$6:$D$705,"="&amp;AB$18,Produtos!$C$6:$C$705,"="&amp;$X$4,Produtos!$G$6:$G$705,"="&amp;"Pos-graduando coautor")</f>
        <v>0</v>
      </c>
      <c r="AC20" s="58"/>
      <c r="AD20" s="58" t="n">
        <f aca="false">COUNTIFS(Produtos!$B$6:$B$705,"="&amp;"CapLivro",Produtos!$D$6:$D$705,"="&amp;AD$18,Produtos!$C$6:$C$705,"="&amp;$X$4,Produtos!$G$6:$G$705,"="&amp;"Pos-graduando coautor")</f>
        <v>0</v>
      </c>
      <c r="AE20" s="82" t="n">
        <f aca="false">((Sintese!C20*CAPES_INFO!X$21+Sintese!E20*CAPES_INFO!Z$21+Sintese!G20*CAPES_INFO!AB$21+Sintese!I20*CAPES_INFO!AD$21)+(Sintese!J20*CAPES_INFO!X$21+Sintese!L20*CAPES_INFO!Z$21+Sintese!N20*CAPES_INFO!AB$21+Sintese!P20*CAPES_INFO!AD$21)+(Sintese!Q20*CAPES_INFO!X$21+Sintese!S20*CAPES_INFO!Z$21+Sintese!U20*CAPES_INFO!AB$21+Sintese!W20*CAPES_INFO!AD$21)+(Sintese!X20*CAPES_INFO!X$21+Sintese!Z20*CAPES_INFO!Z$21+Sintese!AB20*CAPES_INFO!AB$21+Sintese!AD20*CAPES_INFO!AD$21))/(4*AE4/48)</f>
        <v>0</v>
      </c>
      <c r="AF20" s="83" t="n">
        <f aca="false">((Sintese!C20*CAPES_INFO!X$21+Sintese!E20*CAPES_INFO!Z$21+Sintese!G20*CAPES_INFO!AB$21+Sintese!I20*CAPES_INFO!AD$21)+(Sintese!J20*CAPES_INFO!X$21+Sintese!L20*CAPES_INFO!Z$21+Sintese!N20*CAPES_INFO!AB$21+Sintese!P20*CAPES_INFO!AD$21)+(Sintese!Q20*CAPES_INFO!X$21+Sintese!S20*CAPES_INFO!Z$21+Sintese!U20*CAPES_INFO!AB$21+Sintese!W20*CAPES_INFO!AD$21)+(Sintese!X20*CAPES_INFO!X$21+Sintese!Z20*CAPES_INFO!Z$21+Sintese!AB20*CAPES_INFO!AB$21+Sintese!AD20*CAPES_INFO!AD$21))/(4)</f>
        <v>0</v>
      </c>
      <c r="AG20" s="84"/>
    </row>
    <row r="21" s="4" customFormat="true" ht="21.2" hidden="false" customHeight="true" outlineLevel="0" collapsed="false">
      <c r="A21" s="80" t="s">
        <v>41</v>
      </c>
      <c r="B21" s="80"/>
      <c r="C21" s="86" t="n">
        <f aca="false">SUM(C19:C20)*CAPES_INFO!X21+SUM(E19:E20)*CAPES_INFO!Z21</f>
        <v>0</v>
      </c>
      <c r="D21" s="86"/>
      <c r="E21" s="86"/>
      <c r="F21" s="86"/>
      <c r="G21" s="86"/>
      <c r="H21" s="86"/>
      <c r="I21" s="86"/>
      <c r="J21" s="87" t="n">
        <f aca="false">SUM(J19:J20)*CAPES_INFO!X21+SUM(L19:L20)*CAPES_INFO!Z21</f>
        <v>0</v>
      </c>
      <c r="K21" s="87"/>
      <c r="L21" s="87"/>
      <c r="M21" s="87"/>
      <c r="N21" s="87"/>
      <c r="O21" s="87"/>
      <c r="P21" s="87"/>
      <c r="Q21" s="88" t="n">
        <f aca="false">SUM(Q19:Q20)*CAPES_INFO!X21+SUM(S19:S20)*CAPES_INFO!Z21</f>
        <v>0</v>
      </c>
      <c r="R21" s="88"/>
      <c r="S21" s="88"/>
      <c r="T21" s="88"/>
      <c r="U21" s="88"/>
      <c r="V21" s="88"/>
      <c r="W21" s="88"/>
      <c r="X21" s="89" t="n">
        <f aca="false">SUM(X19:X20)*CAPES_INFO!X21+SUM(Z19:Z20)*CAPES_INFO!Z21</f>
        <v>0</v>
      </c>
      <c r="Y21" s="89"/>
      <c r="Z21" s="89"/>
      <c r="AA21" s="89"/>
      <c r="AB21" s="89"/>
      <c r="AC21" s="89"/>
      <c r="AD21" s="89"/>
      <c r="AE21" s="82" t="n">
        <f aca="false">(C21+J21+Q21+X21)/(4*AE4/48)</f>
        <v>0</v>
      </c>
      <c r="AF21" s="83"/>
      <c r="AG21" s="84"/>
    </row>
    <row r="22" s="4" customFormat="true" ht="19.15" hidden="false" customHeight="true" outlineLevel="0" collapsed="false">
      <c r="A22" s="80" t="s">
        <v>42</v>
      </c>
      <c r="B22" s="80"/>
      <c r="C22" s="90" t="n">
        <f aca="false">SUM(C19:C20)*CAPES_INFO!X21+SUM(E19:E20)*CAPES_INFO!Z21+SUM(G19:G20)*CAPES_INFO!AB21+SUM(I19:I20)*CAPES_INFO!AD21</f>
        <v>0</v>
      </c>
      <c r="D22" s="90"/>
      <c r="E22" s="90"/>
      <c r="F22" s="90"/>
      <c r="G22" s="90"/>
      <c r="H22" s="90"/>
      <c r="I22" s="90"/>
      <c r="J22" s="91" t="n">
        <f aca="false">SUM(J19:J20)*CAPES_INFO!X21+SUM(L19:L20)*CAPES_INFO!Z21+SUM(N19:N20)*CAPES_INFO!AB21+SUM(P19:P20)*CAPES_INFO!AD21</f>
        <v>0</v>
      </c>
      <c r="K22" s="91"/>
      <c r="L22" s="91"/>
      <c r="M22" s="91"/>
      <c r="N22" s="91"/>
      <c r="O22" s="91"/>
      <c r="P22" s="91"/>
      <c r="Q22" s="92" t="n">
        <f aca="false">SUM(Q19:Q20)*CAPES_INFO!X21+SUM(S19:S20)*CAPES_INFO!Z21+SUM(U19:U20)*CAPES_INFO!AB21+SUM(W19:W20)*CAPES_INFO!AD21</f>
        <v>0</v>
      </c>
      <c r="R22" s="92"/>
      <c r="S22" s="92"/>
      <c r="T22" s="92"/>
      <c r="U22" s="92"/>
      <c r="V22" s="92"/>
      <c r="W22" s="92"/>
      <c r="X22" s="93" t="n">
        <f aca="false">SUM(X19:X20)*CAPES_INFO!X21+SUM(Z19:Z20)*CAPES_INFO!Z21+SUM(AB19:AB20)*CAPES_INFO!AB21+SUM(AD19:AD20)*CAPES_INFO!AD21</f>
        <v>0</v>
      </c>
      <c r="Y22" s="93"/>
      <c r="Z22" s="93"/>
      <c r="AA22" s="93"/>
      <c r="AB22" s="93"/>
      <c r="AC22" s="93"/>
      <c r="AD22" s="93"/>
      <c r="AE22" s="82" t="n">
        <f aca="false">(C22+J22+Q22+X22)/(4*AE4/48)</f>
        <v>0</v>
      </c>
      <c r="AF22" s="83" t="n">
        <f aca="false">(C22+J22+Q22+X22)/(4)</f>
        <v>0</v>
      </c>
      <c r="AG22" s="84"/>
    </row>
    <row r="23" s="4" customFormat="true" ht="19.15" hidden="false" customHeight="true" outlineLevel="0" collapsed="false">
      <c r="A23" s="94" t="s">
        <v>43</v>
      </c>
      <c r="B23" s="94"/>
      <c r="C23" s="95" t="n">
        <f aca="false">SUM(C20:C20)*CAPES_INFO!X21+SUM(E20:E20)*CAPES_INFO!Z21+SUM(G20:G20)*CAPES_INFO!AB21+SUM(I20:I20)*CAPES_INFO!AD21</f>
        <v>0</v>
      </c>
      <c r="D23" s="95"/>
      <c r="E23" s="95"/>
      <c r="F23" s="95"/>
      <c r="G23" s="95"/>
      <c r="H23" s="95"/>
      <c r="I23" s="95"/>
      <c r="J23" s="96" t="n">
        <f aca="false">SUM(J20:J20)*CAPES_INFO!X21+SUM(L20:L20)*CAPES_INFO!Z21+SUM(N20:N20)*CAPES_INFO!AB21+SUM(P20:P20)*CAPES_INFO!AD21</f>
        <v>0</v>
      </c>
      <c r="K23" s="96"/>
      <c r="L23" s="96"/>
      <c r="M23" s="96"/>
      <c r="N23" s="96"/>
      <c r="O23" s="96"/>
      <c r="P23" s="96"/>
      <c r="Q23" s="97" t="n">
        <f aca="false">SUM(Q20:Q20)*CAPES_INFO!X21+SUM(S20:S20)*CAPES_INFO!Z21+SUM(U20:U20)*CAPES_INFO!AB21+SUM(W20:W20)*CAPES_INFO!AD21</f>
        <v>0</v>
      </c>
      <c r="R23" s="97"/>
      <c r="S23" s="97"/>
      <c r="T23" s="97"/>
      <c r="U23" s="97"/>
      <c r="V23" s="97"/>
      <c r="W23" s="97"/>
      <c r="X23" s="98" t="n">
        <f aca="false">SUM(X20:X20)*CAPES_INFO!X21+SUM(Z20:Z20)*CAPES_INFO!Z21+SUM(AB20:AB20)*CAPES_INFO!AB21+SUM(AD20:AD20)*CAPES_INFO!AD21</f>
        <v>0</v>
      </c>
      <c r="Y23" s="98"/>
      <c r="Z23" s="98"/>
      <c r="AA23" s="98"/>
      <c r="AB23" s="98"/>
      <c r="AC23" s="98"/>
      <c r="AD23" s="98"/>
      <c r="AE23" s="99" t="n">
        <f aca="false">(C23+J23+Q23+X23)/(4*AE4/48)</f>
        <v>0</v>
      </c>
      <c r="AF23" s="100" t="n">
        <f aca="false">(C23+J23+Q23+X23)/(4)</f>
        <v>0</v>
      </c>
      <c r="AG23" s="84"/>
    </row>
    <row r="24" s="4" customFormat="true" ht="12.75" hidden="false" customHeight="true" outlineLevel="0" collapsed="false">
      <c r="A24" s="48" t="s">
        <v>6</v>
      </c>
      <c r="B24" s="49" t="s">
        <v>44</v>
      </c>
      <c r="C24" s="50" t="s">
        <v>45</v>
      </c>
      <c r="D24" s="50"/>
      <c r="E24" s="50" t="s">
        <v>46</v>
      </c>
      <c r="F24" s="50"/>
      <c r="G24" s="50" t="s">
        <v>47</v>
      </c>
      <c r="H24" s="50"/>
      <c r="I24" s="50" t="s">
        <v>48</v>
      </c>
      <c r="J24" s="50" t="s">
        <v>45</v>
      </c>
      <c r="K24" s="50"/>
      <c r="L24" s="50" t="s">
        <v>46</v>
      </c>
      <c r="M24" s="50"/>
      <c r="N24" s="50" t="s">
        <v>47</v>
      </c>
      <c r="O24" s="50"/>
      <c r="P24" s="50" t="s">
        <v>48</v>
      </c>
      <c r="Q24" s="50" t="s">
        <v>45</v>
      </c>
      <c r="R24" s="50"/>
      <c r="S24" s="50" t="s">
        <v>46</v>
      </c>
      <c r="T24" s="50"/>
      <c r="U24" s="50" t="s">
        <v>47</v>
      </c>
      <c r="V24" s="50"/>
      <c r="W24" s="50" t="s">
        <v>48</v>
      </c>
      <c r="X24" s="50" t="s">
        <v>45</v>
      </c>
      <c r="Y24" s="50"/>
      <c r="Z24" s="50" t="s">
        <v>46</v>
      </c>
      <c r="AA24" s="50"/>
      <c r="AB24" s="50" t="s">
        <v>47</v>
      </c>
      <c r="AC24" s="50"/>
      <c r="AD24" s="50" t="s">
        <v>48</v>
      </c>
      <c r="AE24" s="78"/>
      <c r="AF24" s="79"/>
      <c r="AG24" s="53"/>
    </row>
    <row r="25" s="4" customFormat="true" ht="25.7" hidden="false" customHeight="true" outlineLevel="0" collapsed="false">
      <c r="A25" s="54" t="s">
        <v>49</v>
      </c>
      <c r="B25" s="55" t="s">
        <v>50</v>
      </c>
      <c r="C25" s="23" t="n">
        <f aca="false">COUNTIFS(Produtos!$B$6:$B$705,"="&amp;"Tecnica",Produtos!$D$6:$D$705,"="&amp;C$24,Produtos!$C$6:$C$705,"="&amp;$C$4,Produtos!$G$6:$G$705,"&lt;&gt;"&amp;"Pos-graduando coautor")</f>
        <v>0</v>
      </c>
      <c r="D25" s="23" t="n">
        <f aca="false">COUNTIFS(Produtos!$B$6:$B$705,"="&amp;"Livro",Produtos!$D$6:$D$705,"="&amp;D$12,Produtos!$C$6:$C$705,"="&amp;$C$4,Produtos!$E$6:$E$705,"&lt;&gt;"&amp;"Pos-graduando coautor")</f>
        <v>0</v>
      </c>
      <c r="E25" s="23" t="n">
        <f aca="false">COUNTIFS(Produtos!$B$6:$B$705,"="&amp;"Tecnica",Produtos!$D$6:$D$705,"="&amp;E$24,Produtos!$C$6:$C$705,"="&amp;$C$4,Produtos!$G$6:$G$705,"&lt;&gt;"&amp;"Pos-graduando coautor")</f>
        <v>0</v>
      </c>
      <c r="F25" s="23" t="n">
        <f aca="false">COUNTIFS(Produtos!$B$6:$B$705,"="&amp;"Livro",Produtos!$D$6:$D$705,"="&amp;F$12,Produtos!$C$6:$C$705,"="&amp;$C$4,Produtos!$E$6:$E$705,"&lt;&gt;"&amp;"Pos-graduando coautor")</f>
        <v>0</v>
      </c>
      <c r="G25" s="23" t="n">
        <f aca="false">COUNTIFS(Produtos!$B$6:$B$705,"="&amp;"Tecnica",Produtos!$D$6:$D$705,"="&amp;G$24,Produtos!$C$6:$C$705,"="&amp;$C$4,Produtos!$G$6:$G$705,"&lt;&gt;"&amp;"Pos-graduando coautor")</f>
        <v>0</v>
      </c>
      <c r="H25" s="23" t="n">
        <f aca="false">COUNTIFS(Produtos!$B$6:$B$705,"="&amp;"Livro",Produtos!$D$6:$D$705,"="&amp;H$12,Produtos!$C$6:$C$705,"="&amp;$C$4,Produtos!$E$6:$E$705,"&lt;&gt;"&amp;"Pos-graduando coautor")</f>
        <v>0</v>
      </c>
      <c r="I25" s="23" t="n">
        <f aca="false">COUNTIFS(Produtos!$B$6:$B$705,"="&amp;"Tecnica",Produtos!$D$6:$D$705,"="&amp;I$24,Produtos!$C$6:$C$705,"="&amp;$C$4,Produtos!$G$6:$G$705,"&lt;&gt;"&amp;"Pos-graduando coautor")</f>
        <v>0</v>
      </c>
      <c r="J25" s="56" t="n">
        <f aca="false">COUNTIFS(Produtos!$B$6:$B$705,"="&amp;"Tecnica",Produtos!$D$6:$D$705,"="&amp;J$24,Produtos!$C$6:$C$705,"="&amp;$J$4,Produtos!$G$6:$G$705,"&lt;&gt;"&amp;"Pos-graduando coautor")</f>
        <v>0</v>
      </c>
      <c r="K25" s="56" t="n">
        <f aca="false">COUNTIFS(Produtos!$B$6:$B$705,"="&amp;"Livro",Produtos!$D$6:$D$705,"="&amp;K$12,Produtos!$C$6:$C$705,"="&amp;$C$4,Produtos!$E$6:$E$705,"&lt;&gt;"&amp;"Pos-graduando coautor")</f>
        <v>0</v>
      </c>
      <c r="L25" s="56" t="n">
        <f aca="false">COUNTIFS(Produtos!$B$6:$B$705,"="&amp;"Tecnica",Produtos!$D$6:$D$705,"="&amp;L$24,Produtos!$C$6:$C$705,"="&amp;$J$4,Produtos!$G$6:$G$705,"&lt;&gt;"&amp;"Pos-graduando coautor")</f>
        <v>0</v>
      </c>
      <c r="M25" s="56" t="n">
        <f aca="false">COUNTIFS(Produtos!$B$6:$B$705,"="&amp;"Livro",Produtos!$D$6:$D$705,"="&amp;M$12,Produtos!$C$6:$C$705,"="&amp;$C$4,Produtos!$E$6:$E$705,"&lt;&gt;"&amp;"Pos-graduando coautor")</f>
        <v>0</v>
      </c>
      <c r="N25" s="56" t="n">
        <f aca="false">COUNTIFS(Produtos!$B$6:$B$705,"="&amp;"Tecnica",Produtos!$D$6:$D$705,"="&amp;N$24,Produtos!$C$6:$C$705,"="&amp;$J$4,Produtos!$G$6:$G$705,"&lt;&gt;"&amp;"Pos-graduando coautor")</f>
        <v>0</v>
      </c>
      <c r="O25" s="56" t="n">
        <f aca="false">COUNTIFS(Produtos!$B$6:$B$705,"="&amp;"Livro",Produtos!$D$6:$D$705,"="&amp;O$12,Produtos!$C$6:$C$705,"="&amp;$C$4,Produtos!$E$6:$E$705,"&lt;&gt;"&amp;"Pos-graduando coautor")</f>
        <v>0</v>
      </c>
      <c r="P25" s="56" t="n">
        <f aca="false">COUNTIFS(Produtos!$B$6:$B$705,"="&amp;"Tecnica",Produtos!$D$6:$D$705,"="&amp;P$24,Produtos!$C$6:$C$705,"="&amp;$J$4,Produtos!$G$6:$G$705,"&lt;&gt;"&amp;"Pos-graduando coautor")</f>
        <v>0</v>
      </c>
      <c r="Q25" s="57" t="n">
        <f aca="false">COUNTIFS(Produtos!$B$6:$B$705,"="&amp;"Tecnica",Produtos!$D$6:$D$705,"="&amp;Q$24,Produtos!$C$6:$C$705,"="&amp;$Q$4,Produtos!$G$6:$G$705,"&lt;&gt;"&amp;"Pos-graduando coautor")</f>
        <v>0</v>
      </c>
      <c r="R25" s="57" t="n">
        <f aca="false">COUNTIFS(Produtos!$B$6:$B$705,"="&amp;"Livro",Produtos!$D$6:$D$705,"="&amp;R$12,Produtos!$C$6:$C$705,"="&amp;$C$4,Produtos!$E$6:$E$705,"&lt;&gt;"&amp;"Pos-graduando coautor")</f>
        <v>0</v>
      </c>
      <c r="S25" s="57" t="n">
        <f aca="false">COUNTIFS(Produtos!$B$6:$B$705,"="&amp;"Tecnica",Produtos!$D$6:$D$705,"="&amp;S$24,Produtos!$C$6:$C$705,"="&amp;$Q$4,Produtos!$G$6:$G$705,"&lt;&gt;"&amp;"Pos-graduando coautor")</f>
        <v>0</v>
      </c>
      <c r="T25" s="57" t="n">
        <f aca="false">COUNTIFS(Produtos!$B$6:$B$705,"="&amp;"Livro",Produtos!$D$6:$D$705,"="&amp;T$12,Produtos!$C$6:$C$705,"="&amp;$C$4,Produtos!$E$6:$E$705,"&lt;&gt;"&amp;"Pos-graduando coautor")</f>
        <v>0</v>
      </c>
      <c r="U25" s="57" t="n">
        <f aca="false">COUNTIFS(Produtos!$B$6:$B$705,"="&amp;"Tecnica",Produtos!$D$6:$D$705,"="&amp;U$24,Produtos!$C$6:$C$705,"="&amp;$Q$4,Produtos!$G$6:$G$705,"&lt;&gt;"&amp;"Pos-graduando coautor")</f>
        <v>0</v>
      </c>
      <c r="V25" s="57" t="n">
        <f aca="false">COUNTIFS(Produtos!$B$6:$B$705,"="&amp;"Livro",Produtos!$D$6:$D$705,"="&amp;V$12,Produtos!$C$6:$C$705,"="&amp;$C$4,Produtos!$E$6:$E$705,"&lt;&gt;"&amp;"Pos-graduando coautor")</f>
        <v>0</v>
      </c>
      <c r="W25" s="57" t="n">
        <f aca="false">COUNTIFS(Produtos!$B$6:$B$705,"="&amp;"Tecnica",Produtos!$D$6:$D$705,"="&amp;W$24,Produtos!$C$6:$C$705,"="&amp;$Q$4,Produtos!$G$6:$G$705,"&lt;&gt;"&amp;"Pos-graduando coautor")</f>
        <v>0</v>
      </c>
      <c r="X25" s="58" t="n">
        <f aca="false">COUNTIFS(Produtos!$B$6:$B$705,"="&amp;"Tecnica",Produtos!$D$6:$D$705,"="&amp;X$24,Produtos!$C$6:$C$705,"="&amp;$X$4,Produtos!$G$6:$G$705,"&lt;&gt;"&amp;"Pos-graduando coautor")</f>
        <v>0</v>
      </c>
      <c r="Y25" s="58" t="n">
        <f aca="false">COUNTIFS(Produtos!$B$6:$B$705,"="&amp;"Livro",Produtos!$D$6:$D$705,"="&amp;Y$12,Produtos!$C$6:$C$705,"="&amp;$C$4,Produtos!$E$6:$E$705,"&lt;&gt;"&amp;"Pos-graduando coautor")</f>
        <v>0</v>
      </c>
      <c r="Z25" s="58" t="n">
        <f aca="false">COUNTIFS(Produtos!$B$6:$B$705,"="&amp;"Tecnica",Produtos!$D$6:$D$705,"="&amp;Z$24,Produtos!$C$6:$C$705,"="&amp;$X$4,Produtos!$G$6:$G$705,"&lt;&gt;"&amp;"Pos-graduando coautor")</f>
        <v>0</v>
      </c>
      <c r="AA25" s="58" t="n">
        <f aca="false">COUNTIFS(Produtos!$B$6:$B$705,"="&amp;"Livro",Produtos!$D$6:$D$705,"="&amp;AA$12,Produtos!$C$6:$C$705,"="&amp;$C$4,Produtos!$E$6:$E$705,"&lt;&gt;"&amp;"Pos-graduando coautor")</f>
        <v>0</v>
      </c>
      <c r="AB25" s="58" t="n">
        <f aca="false">COUNTIFS(Produtos!$B$6:$B$705,"="&amp;"Tecnica",Produtos!$D$6:$D$705,"="&amp;AB$24,Produtos!$C$6:$C$705,"="&amp;$X$4,Produtos!$G$6:$G$705,"&lt;&gt;"&amp;"Pos-graduando coautor")</f>
        <v>0</v>
      </c>
      <c r="AC25" s="58" t="n">
        <f aca="false">COUNTIFS(Produtos!$B$6:$B$705,"="&amp;"Livro",Produtos!$D$6:$D$705,"="&amp;AC$12,Produtos!$C$6:$C$705,"="&amp;$C$4,Produtos!$E$6:$E$705,"&lt;&gt;"&amp;"Pos-graduando coautor")</f>
        <v>0</v>
      </c>
      <c r="AD25" s="58" t="n">
        <f aca="false">COUNTIFS(Produtos!$B$6:$B$705,"="&amp;"Tecnica",Produtos!$D$6:$D$705,"="&amp;AD$24,Produtos!$C$6:$C$705,"="&amp;$X$4,Produtos!$G$6:$G$705,"&lt;&gt;"&amp;"Pos-graduando coautor")</f>
        <v>0</v>
      </c>
      <c r="AE25" s="101" t="n">
        <f aca="false">((Sintese!C25*CAPES_INFO!X$24+Sintese!E25*CAPES_INFO!Z$24+Sintese!G25*CAPES_INFO!AB$24+Sintese!I25*CAPES_INFO!AD$24)+(Sintese!J25*CAPES_INFO!X$24+Sintese!L25*CAPES_INFO!Z$24+Sintese!N25*CAPES_INFO!AB$24+Sintese!P25*CAPES_INFO!AD$24)+(Sintese!Q25*CAPES_INFO!X$24+Sintese!S25*CAPES_INFO!Z$24+Sintese!U25*CAPES_INFO!AB$24+Sintese!W25*CAPES_INFO!AD$24)+(Sintese!X25*CAPES_INFO!X$24+Sintese!Z25*CAPES_INFO!Z$24+Sintese!AB25*CAPES_INFO!AB$24+Sintese!AD25*CAPES_INFO!AD$24))/(4*AE4/48)</f>
        <v>0</v>
      </c>
      <c r="AF25" s="102" t="n">
        <f aca="false">((Sintese!C25*CAPES_INFO!X$24+Sintese!E25*CAPES_INFO!Z$24+Sintese!G25*CAPES_INFO!AB$24+Sintese!I25*CAPES_INFO!AD$24)+(Sintese!J25*CAPES_INFO!X$24+Sintese!L25*CAPES_INFO!Z$24+Sintese!N25*CAPES_INFO!AB$24+Sintese!P25*CAPES_INFO!AD$24)+(Sintese!Q25*CAPES_INFO!X$24+Sintese!S25*CAPES_INFO!Z$24+Sintese!U25*CAPES_INFO!AB$24+Sintese!W25*CAPES_INFO!AD$24)+(Sintese!X25*CAPES_INFO!X$24+Sintese!Z25*CAPES_INFO!Z$24+Sintese!AB25*CAPES_INFO!AB$24+Sintese!AD25*CAPES_INFO!AD$24))/(4)</f>
        <v>0</v>
      </c>
      <c r="AG25" s="61" t="s">
        <v>51</v>
      </c>
    </row>
    <row r="26" s="4" customFormat="true" ht="25.7" hidden="false" customHeight="true" outlineLevel="0" collapsed="false">
      <c r="A26" s="54"/>
      <c r="B26" s="62" t="s">
        <v>31</v>
      </c>
      <c r="C26" s="23" t="n">
        <f aca="false">COUNTIFS(Produtos!$B$6:$B$705,"="&amp;"Tecnica",Produtos!$D$6:$D$705,"="&amp;C$24,Produtos!$C$6:$C$705,"="&amp;$C$4,Produtos!$G$6:$G$705,"="&amp;"Pos-graduando coautor")</f>
        <v>0</v>
      </c>
      <c r="D26" s="23"/>
      <c r="E26" s="23" t="n">
        <f aca="false">COUNTIFS(Produtos!$B$6:$B$705,"="&amp;"Tecnica",Produtos!$D$6:$D$705,"="&amp;E$24,Produtos!$C$6:$C$705,"="&amp;$C$4,Produtos!$G$6:$G$705,"="&amp;"Pos-graduando coautor")</f>
        <v>0</v>
      </c>
      <c r="F26" s="23"/>
      <c r="G26" s="23" t="n">
        <f aca="false">COUNTIFS(Produtos!$B$6:$B$705,"="&amp;"Tecnica",Produtos!$D$6:$D$705,"="&amp;G$24,Produtos!$C$6:$C$705,"="&amp;$C$4,Produtos!$G$6:$G$705,"="&amp;"Pos-graduando coautor")</f>
        <v>0</v>
      </c>
      <c r="H26" s="23"/>
      <c r="I26" s="23" t="n">
        <f aca="false">COUNTIFS(Produtos!$B$6:$B$705,"="&amp;"Tecnica",Produtos!$D$6:$D$705,"="&amp;I$24,Produtos!$C$6:$C$705,"="&amp;$C$4,Produtos!$G$6:$G$705,"="&amp;"Pos-graduando coautor")</f>
        <v>0</v>
      </c>
      <c r="J26" s="56" t="n">
        <f aca="false">COUNTIFS(Produtos!$B$6:$B$705,"="&amp;"Tecnica",Produtos!$D$6:$D$705,"="&amp;J$24,Produtos!$C$6:$C$705,"="&amp;$J$4,Produtos!$G$6:$G$705,"="&amp;"Pos-graduando coautor")</f>
        <v>0</v>
      </c>
      <c r="K26" s="56"/>
      <c r="L26" s="56" t="n">
        <f aca="false">COUNTIFS(Produtos!$B$6:$B$705,"="&amp;"Tecnica",Produtos!$D$6:$D$705,"="&amp;L$24,Produtos!$C$6:$C$705,"="&amp;$J$4,Produtos!$G$6:$G$705,"="&amp;"Pos-graduando coautor")</f>
        <v>0</v>
      </c>
      <c r="M26" s="56"/>
      <c r="N26" s="56" t="n">
        <f aca="false">COUNTIFS(Produtos!$B$6:$B$705,"="&amp;"Tecnica",Produtos!$D$6:$D$705,"="&amp;N$24,Produtos!$C$6:$C$705,"="&amp;$J$4,Produtos!$G$6:$G$705,"="&amp;"Pos-graduando coautor")</f>
        <v>0</v>
      </c>
      <c r="O26" s="56"/>
      <c r="P26" s="56" t="n">
        <f aca="false">COUNTIFS(Produtos!$B$6:$B$705,"="&amp;"Tecnica",Produtos!$D$6:$D$705,"="&amp;P$24,Produtos!$C$6:$C$705,"="&amp;$J$4,Produtos!$G$6:$G$705,"="&amp;"Pos-graduando coautor")</f>
        <v>0</v>
      </c>
      <c r="Q26" s="57" t="n">
        <f aca="false">COUNTIFS(Produtos!$B$6:$B$705,"="&amp;"Tecnica",Produtos!$D$6:$D$705,"="&amp;Q$24,Produtos!$C$6:$C$705,"="&amp;$Q$4,Produtos!$G$6:$G$705,"="&amp;"Pos-graduando coautor")</f>
        <v>0</v>
      </c>
      <c r="R26" s="57"/>
      <c r="S26" s="57" t="n">
        <f aca="false">COUNTIFS(Produtos!$B$6:$B$705,"="&amp;"Tecnica",Produtos!$D$6:$D$705,"="&amp;S$24,Produtos!$C$6:$C$705,"="&amp;$Q$4,Produtos!$G$6:$G$705,"="&amp;"Pos-graduando coautor")</f>
        <v>0</v>
      </c>
      <c r="T26" s="57"/>
      <c r="U26" s="57" t="n">
        <f aca="false">COUNTIFS(Produtos!$B$6:$B$705,"="&amp;"Tecnica",Produtos!$D$6:$D$705,"="&amp;U$24,Produtos!$C$6:$C$705,"="&amp;$Q$4,Produtos!$G$6:$G$705,"="&amp;"Pos-graduando coautor")</f>
        <v>0</v>
      </c>
      <c r="V26" s="57"/>
      <c r="W26" s="57" t="n">
        <f aca="false">COUNTIFS(Produtos!$B$6:$B$705,"="&amp;"Tecnica",Produtos!$D$6:$D$705,"="&amp;W$24,Produtos!$C$6:$C$705,"="&amp;$Q$4,Produtos!$G$6:$G$705,"="&amp;"Pos-graduando coautor")</f>
        <v>0</v>
      </c>
      <c r="X26" s="58" t="n">
        <f aca="false">COUNTIFS(Produtos!$B$6:$B$705,"="&amp;"Tecnica",Produtos!$D$6:$D$705,"="&amp;X$24,Produtos!$C$6:$C$705,"="&amp;$X$4,Produtos!$G$6:$G$705,"="&amp;"Pos-graduando coautor")</f>
        <v>0</v>
      </c>
      <c r="Y26" s="58"/>
      <c r="Z26" s="58" t="n">
        <f aca="false">COUNTIFS(Produtos!$B$6:$B$705,"="&amp;"Tecnica",Produtos!$D$6:$D$705,"="&amp;Z$24,Produtos!$C$6:$C$705,"="&amp;$X$4,Produtos!$G$6:$G$705,"="&amp;"Pos-graduando coautor")</f>
        <v>0</v>
      </c>
      <c r="AA26" s="58"/>
      <c r="AB26" s="58" t="n">
        <f aca="false">COUNTIFS(Produtos!$B$6:$B$705,"="&amp;"Tecnica",Produtos!$D$6:$D$705,"="&amp;AB$24,Produtos!$C$6:$C$705,"="&amp;$X$4,Produtos!$G$6:$G$705,"="&amp;"Pos-graduando coautor")</f>
        <v>0</v>
      </c>
      <c r="AC26" s="58"/>
      <c r="AD26" s="58" t="n">
        <f aca="false">COUNTIFS(Produtos!$B$6:$B$705,"="&amp;"Tecnica",Produtos!$D$6:$D$705,"="&amp;AD$24,Produtos!$C$6:$C$705,"="&amp;$X$4,Produtos!$G$6:$G$705,"="&amp;"Pos-graduando coautor")</f>
        <v>0</v>
      </c>
      <c r="AE26" s="101" t="n">
        <f aca="false">((Sintese!C26*CAPES_INFO!X$24+Sintese!E26*CAPES_INFO!Z$24+Sintese!G26*CAPES_INFO!AB$24+Sintese!I26*CAPES_INFO!AD$24)+(Sintese!J26*CAPES_INFO!X$24+Sintese!L26*CAPES_INFO!Z$24+Sintese!N26*CAPES_INFO!AB$24+Sintese!P26*CAPES_INFO!AD$24)+(Sintese!Q26*CAPES_INFO!X$24+Sintese!S26*CAPES_INFO!Z$24+Sintese!U26*CAPES_INFO!AB$24+Sintese!W26*CAPES_INFO!AD$24)+(Sintese!X26*CAPES_INFO!X$24+Sintese!Z26*CAPES_INFO!Z$24+Sintese!AB26*CAPES_INFO!AB$24+Sintese!AD26*CAPES_INFO!AD$24))/(4*AE4/48)</f>
        <v>0</v>
      </c>
      <c r="AF26" s="102" t="n">
        <f aca="false">((Sintese!C26*CAPES_INFO!X$24+Sintese!E26*CAPES_INFO!Z$24+Sintese!G26*CAPES_INFO!AB$24+Sintese!I26*CAPES_INFO!AD$24)+(Sintese!J26*CAPES_INFO!X$24+Sintese!L26*CAPES_INFO!Z$24+Sintese!N26*CAPES_INFO!AB$24+Sintese!P26*CAPES_INFO!AD$24)+(Sintese!Q26*CAPES_INFO!X$24+Sintese!S26*CAPES_INFO!Z$24+Sintese!U26*CAPES_INFO!AB$24+Sintese!W26*CAPES_INFO!AD$24)+(Sintese!X26*CAPES_INFO!X$24+Sintese!Z26*CAPES_INFO!Z$24+Sintese!AB26*CAPES_INFO!AB$24+Sintese!AD26*CAPES_INFO!AD$24))/(4)</f>
        <v>0</v>
      </c>
      <c r="AG26" s="61"/>
    </row>
    <row r="27" s="4" customFormat="true" ht="25.7" hidden="false" customHeight="true" outlineLevel="0" collapsed="false">
      <c r="A27" s="54" t="s">
        <v>52</v>
      </c>
      <c r="B27" s="54"/>
      <c r="C27" s="103" t="n">
        <f aca="false">SUM(C25:C26)*CAPES_INFO!X24+SUM(E25:E26)*CAPES_INFO!Z24</f>
        <v>0</v>
      </c>
      <c r="D27" s="103"/>
      <c r="E27" s="103"/>
      <c r="F27" s="103"/>
      <c r="G27" s="103"/>
      <c r="H27" s="103"/>
      <c r="I27" s="103"/>
      <c r="J27" s="104" t="n">
        <f aca="false">SUM(J25:J26)*CAPES_INFO!X24+SUM(L25:L26)*CAPES_INFO!Z24</f>
        <v>0</v>
      </c>
      <c r="K27" s="104"/>
      <c r="L27" s="104"/>
      <c r="M27" s="104"/>
      <c r="N27" s="104"/>
      <c r="O27" s="104"/>
      <c r="P27" s="104"/>
      <c r="Q27" s="105" t="n">
        <f aca="false">SUM(Q25:Q26)*CAPES_INFO!X24+SUM(S25:S26)*CAPES_INFO!Z24</f>
        <v>0</v>
      </c>
      <c r="R27" s="105"/>
      <c r="S27" s="105"/>
      <c r="T27" s="105"/>
      <c r="U27" s="105"/>
      <c r="V27" s="105"/>
      <c r="W27" s="105"/>
      <c r="X27" s="106" t="n">
        <f aca="false">SUM(X25:X26)*CAPES_INFO!X24+SUM(Z25:Z26)*CAPES_INFO!Z24</f>
        <v>0</v>
      </c>
      <c r="Y27" s="106"/>
      <c r="Z27" s="106"/>
      <c r="AA27" s="106"/>
      <c r="AB27" s="106"/>
      <c r="AC27" s="106"/>
      <c r="AD27" s="106"/>
      <c r="AE27" s="101" t="n">
        <f aca="false">(C27+J27+Q27+X27)/(4*AE4/48)</f>
        <v>0</v>
      </c>
      <c r="AF27" s="102"/>
      <c r="AG27" s="61"/>
    </row>
    <row r="28" s="4" customFormat="true" ht="17.85" hidden="false" customHeight="true" outlineLevel="0" collapsed="false">
      <c r="A28" s="54" t="s">
        <v>53</v>
      </c>
      <c r="B28" s="54"/>
      <c r="C28" s="103" t="n">
        <f aca="false">SUM(C25:C26)*CAPES_INFO!X24+SUM(E25:E26)*CAPES_INFO!Z24+SUM(G25:G26)*CAPES_INFO!AB24+SUM(I25:I26)*CAPES_INFO!AD24</f>
        <v>0</v>
      </c>
      <c r="D28" s="103"/>
      <c r="E28" s="103"/>
      <c r="F28" s="103"/>
      <c r="G28" s="103"/>
      <c r="H28" s="103"/>
      <c r="I28" s="103"/>
      <c r="J28" s="104" t="n">
        <f aca="false">SUM(J25:J26)*CAPES_INFO!X24+SUM(L25:L26)*CAPES_INFO!Z24+SUM(N25:N26)*CAPES_INFO!AB24+SUM(P25:P26)*CAPES_INFO!AD24</f>
        <v>0</v>
      </c>
      <c r="K28" s="104"/>
      <c r="L28" s="104"/>
      <c r="M28" s="104"/>
      <c r="N28" s="104"/>
      <c r="O28" s="104"/>
      <c r="P28" s="104"/>
      <c r="Q28" s="105" t="n">
        <f aca="false">SUM(Q25:Q26)*CAPES_INFO!X24+SUM(S25:S26)*CAPES_INFO!Z24+SUM(U25:U26)*CAPES_INFO!AB24+SUM(W25:W26)*CAPES_INFO!AD24</f>
        <v>0</v>
      </c>
      <c r="R28" s="105"/>
      <c r="S28" s="105"/>
      <c r="T28" s="105"/>
      <c r="U28" s="105"/>
      <c r="V28" s="105"/>
      <c r="W28" s="105"/>
      <c r="X28" s="106" t="n">
        <f aca="false">SUM(X25:X26)*CAPES_INFO!X24+SUM(Z25:Z26)*CAPES_INFO!Z24+SUM(AB25:AB26)*CAPES_INFO!AB24+SUM(AD25:AD26)*CAPES_INFO!AD24</f>
        <v>0</v>
      </c>
      <c r="Y28" s="106"/>
      <c r="Z28" s="106"/>
      <c r="AA28" s="106"/>
      <c r="AB28" s="106"/>
      <c r="AC28" s="106"/>
      <c r="AD28" s="106"/>
      <c r="AE28" s="101" t="n">
        <f aca="false">(C28+J28+Q28+X28)/(4*AE4/48)</f>
        <v>0</v>
      </c>
      <c r="AF28" s="102" t="n">
        <f aca="false">(C28+J28+Q28+X28)/(4)</f>
        <v>0</v>
      </c>
      <c r="AG28" s="61"/>
    </row>
    <row r="29" s="4" customFormat="true" ht="28.7" hidden="false" customHeight="true" outlineLevel="0" collapsed="false">
      <c r="A29" s="107" t="s">
        <v>54</v>
      </c>
      <c r="B29" s="107"/>
      <c r="C29" s="108" t="n">
        <f aca="false">IF((IF(C28&gt;0,(SUM(I25:I26)*CAPES_INFO!AD$24)/C28,0))&lt;=0.2,C28,C28-(IF(C28&gt;0,(SUM(I25:I26)*CAPES_INFO!AD$24)/C28,0))*C28+0.2*C28)</f>
        <v>0</v>
      </c>
      <c r="D29" s="108"/>
      <c r="E29" s="108"/>
      <c r="F29" s="108"/>
      <c r="G29" s="108"/>
      <c r="H29" s="108"/>
      <c r="I29" s="108"/>
      <c r="J29" s="109" t="n">
        <f aca="false">IF((IF(J28&gt;0,(SUM(P25:P26)*CAPES_INFO!AD$24)/J28,0))&lt;=0.2,J28,J28-(IF(J28&gt;0,(SUM(P25:P26)*CAPES_INFO!AD$24)/J28,0))*J28+0.2*J28)</f>
        <v>0</v>
      </c>
      <c r="K29" s="109"/>
      <c r="L29" s="109"/>
      <c r="M29" s="109"/>
      <c r="N29" s="109"/>
      <c r="O29" s="109"/>
      <c r="P29" s="109"/>
      <c r="Q29" s="110" t="n">
        <f aca="false">IF((IF(Q28&gt;0,(SUM(W25:W26)*CAPES_INFO!AD$24)/Q28,0))&lt;=0.2,Q28,Q28-(IF(Q28&gt;0,(SUM(W25:W26)*CAPES_INFO!AD$24)/Q28,0))*Q28+0.2*Q28)</f>
        <v>0</v>
      </c>
      <c r="R29" s="110"/>
      <c r="S29" s="110"/>
      <c r="T29" s="110"/>
      <c r="U29" s="110"/>
      <c r="V29" s="110"/>
      <c r="W29" s="110"/>
      <c r="X29" s="111" t="n">
        <f aca="false">IF((IF(X28&gt;0,(SUM(AD25:AD26)*CAPES_INFO!AD$24)/X28,0))&lt;=0.2,X28,X28-(IF(X28&gt;0,(SUM(AD25:AD26)*CAPES_INFO!AD$24)/X28,0))*X28+0.2*X28)</f>
        <v>0</v>
      </c>
      <c r="Y29" s="111"/>
      <c r="Z29" s="111"/>
      <c r="AA29" s="111"/>
      <c r="AB29" s="111"/>
      <c r="AC29" s="111"/>
      <c r="AD29" s="111"/>
      <c r="AE29" s="112" t="n">
        <f aca="false">(C29+J29+Q29+X29)/(4*AE4/48)</f>
        <v>0</v>
      </c>
      <c r="AF29" s="113" t="n">
        <f aca="false">(C29+J29+Q29+X29)/(4)</f>
        <v>0</v>
      </c>
      <c r="AG29" s="61"/>
    </row>
    <row r="30" s="4" customFormat="true" ht="28.7" hidden="false" customHeight="true" outlineLevel="0" collapsed="false">
      <c r="A30" s="114" t="s">
        <v>55</v>
      </c>
      <c r="B30" s="114"/>
      <c r="C30" s="115" t="n">
        <f aca="false">SUM(C26:C26)*CAPES_INFO!X24+SUM(E26:E26)*CAPES_INFO!Z24+SUM(G26:G26)*CAPES_INFO!AB24+SUM(I26:I26)*CAPES_INFO!AD24</f>
        <v>0</v>
      </c>
      <c r="D30" s="115"/>
      <c r="E30" s="115"/>
      <c r="F30" s="115"/>
      <c r="G30" s="115"/>
      <c r="H30" s="115"/>
      <c r="I30" s="115"/>
      <c r="J30" s="116" t="n">
        <f aca="false">SUM(J26:J26)*CAPES_INFO!X24+SUM(L26:L26)*CAPES_INFO!Z24+SUM(N26:N26)*CAPES_INFO!AB24+SUM(P26:P26)*CAPES_INFO!AD24</f>
        <v>0</v>
      </c>
      <c r="K30" s="116"/>
      <c r="L30" s="116"/>
      <c r="M30" s="116"/>
      <c r="N30" s="116"/>
      <c r="O30" s="116"/>
      <c r="P30" s="116"/>
      <c r="Q30" s="117" t="n">
        <f aca="false">SUM(Q26:Q26)*CAPES_INFO!X24+SUM(S26:S26)*CAPES_INFO!Z24+SUM(U26:U26)*CAPES_INFO!AB24+SUM(W26:W26)*CAPES_INFO!AD24</f>
        <v>0</v>
      </c>
      <c r="R30" s="117"/>
      <c r="S30" s="117"/>
      <c r="T30" s="117"/>
      <c r="U30" s="117"/>
      <c r="V30" s="117"/>
      <c r="W30" s="117"/>
      <c r="X30" s="118" t="n">
        <f aca="false">SUM(X26:X26)*CAPES_INFO!X24+SUM(Z26:Z26)*CAPES_INFO!Z24+SUM(AB26:AB26)*CAPES_INFO!AB24+SUM(AD26:AD26)*CAPES_INFO!AD24</f>
        <v>0</v>
      </c>
      <c r="Y30" s="118"/>
      <c r="Z30" s="118"/>
      <c r="AA30" s="118"/>
      <c r="AB30" s="118"/>
      <c r="AC30" s="118"/>
      <c r="AD30" s="118"/>
      <c r="AE30" s="112" t="n">
        <f aca="false">(C30+J30+Q30+X30)/(4*AE4/48)</f>
        <v>0</v>
      </c>
      <c r="AF30" s="113" t="n">
        <f aca="false">(C30+J30+Q30+X30)/(4)</f>
        <v>0</v>
      </c>
      <c r="AG30" s="61"/>
    </row>
    <row r="31" s="4" customFormat="true" ht="25.15" hidden="false" customHeight="true" outlineLevel="0" collapsed="false">
      <c r="A31" s="119" t="s">
        <v>56</v>
      </c>
      <c r="B31" s="119"/>
      <c r="C31" s="120" t="n">
        <f aca="false">SUM(C6:I7)+SUM(C13:I14)+SUM(C19:I20)+SUM(C25:I26)</f>
        <v>0</v>
      </c>
      <c r="D31" s="120"/>
      <c r="E31" s="120"/>
      <c r="F31" s="120"/>
      <c r="G31" s="120"/>
      <c r="H31" s="120"/>
      <c r="I31" s="120"/>
      <c r="J31" s="121" t="n">
        <f aca="false">SUM(J6:P7)+SUM(J13:P14)+SUM(J19:P20)+SUM(J25:P26)</f>
        <v>0</v>
      </c>
      <c r="K31" s="121"/>
      <c r="L31" s="121"/>
      <c r="M31" s="121"/>
      <c r="N31" s="121"/>
      <c r="O31" s="121"/>
      <c r="P31" s="121"/>
      <c r="Q31" s="122" t="n">
        <f aca="false">SUM(Q6:W7)+SUM(Q13:W14)+SUM(Q19:W20)+SUM(Q25:W26)</f>
        <v>0</v>
      </c>
      <c r="R31" s="122"/>
      <c r="S31" s="122"/>
      <c r="T31" s="122"/>
      <c r="U31" s="122"/>
      <c r="V31" s="122"/>
      <c r="W31" s="122"/>
      <c r="X31" s="123" t="n">
        <f aca="false">SUM(X6:AD7)+SUM(X13:AD14)+SUM(X19:AD20)+SUM(X25:AD26)</f>
        <v>0</v>
      </c>
      <c r="Y31" s="123"/>
      <c r="Z31" s="123"/>
      <c r="AA31" s="123"/>
      <c r="AB31" s="123"/>
      <c r="AC31" s="123"/>
      <c r="AD31" s="123"/>
      <c r="AE31" s="124"/>
      <c r="AF31" s="125"/>
      <c r="AG31" s="126"/>
    </row>
    <row r="32" s="4" customFormat="true" ht="24.4" hidden="false" customHeight="true" outlineLevel="0" collapsed="false">
      <c r="A32" s="127" t="s">
        <v>57</v>
      </c>
      <c r="B32" s="127"/>
      <c r="C32" s="128" t="n">
        <f aca="false">SUM(C7:I7)+SUM(C14:I14)+SUM(C20:I20)+SUM(C26:I26)</f>
        <v>0</v>
      </c>
      <c r="D32" s="128"/>
      <c r="E32" s="128"/>
      <c r="F32" s="128"/>
      <c r="G32" s="128"/>
      <c r="H32" s="128"/>
      <c r="I32" s="128"/>
      <c r="J32" s="129" t="n">
        <f aca="false">SUM(J7:P7)+SUM(J14:P14)+SUM(J20:P20)+SUM(J26:P26)</f>
        <v>0</v>
      </c>
      <c r="K32" s="129"/>
      <c r="L32" s="129"/>
      <c r="M32" s="129"/>
      <c r="N32" s="129"/>
      <c r="O32" s="129"/>
      <c r="P32" s="129"/>
      <c r="Q32" s="130" t="n">
        <f aca="false">SUM(Q7:W7)+SUM(Q14:W14)+SUM(Q20:W20)+SUM(Q26:W26)</f>
        <v>0</v>
      </c>
      <c r="R32" s="130"/>
      <c r="S32" s="130"/>
      <c r="T32" s="130"/>
      <c r="U32" s="130"/>
      <c r="V32" s="130"/>
      <c r="W32" s="130"/>
      <c r="X32" s="131" t="n">
        <f aca="false">SUM(X7:AD7)+SUM(X14:AD14)+SUM(X20:AD20)+SUM(X26:AD26)</f>
        <v>0</v>
      </c>
      <c r="Y32" s="131"/>
      <c r="Z32" s="131"/>
      <c r="AA32" s="131"/>
      <c r="AB32" s="131"/>
      <c r="AC32" s="131"/>
      <c r="AD32" s="131"/>
    </row>
    <row r="33" s="4" customFormat="true" ht="47.85" hidden="false" customHeight="true" outlineLevel="0" collapsed="false">
      <c r="A33" s="132" t="s">
        <v>58</v>
      </c>
      <c r="B33" s="132"/>
      <c r="C33" s="133" t="n">
        <f aca="false">(C10+C16+C22+C29)</f>
        <v>0</v>
      </c>
      <c r="D33" s="133"/>
      <c r="E33" s="133"/>
      <c r="F33" s="133"/>
      <c r="G33" s="133"/>
      <c r="H33" s="133"/>
      <c r="I33" s="133"/>
      <c r="J33" s="134" t="n">
        <f aca="false">(J9+J16+J22+J28)</f>
        <v>0</v>
      </c>
      <c r="K33" s="134"/>
      <c r="L33" s="134"/>
      <c r="M33" s="134"/>
      <c r="N33" s="134"/>
      <c r="O33" s="134"/>
      <c r="P33" s="134"/>
      <c r="Q33" s="135" t="n">
        <f aca="false">(Q9+Q16+Q22+Q28)</f>
        <v>0</v>
      </c>
      <c r="R33" s="135"/>
      <c r="S33" s="135"/>
      <c r="T33" s="135"/>
      <c r="U33" s="135"/>
      <c r="V33" s="135"/>
      <c r="W33" s="135"/>
      <c r="X33" s="136" t="n">
        <f aca="false">(X9+X16+X22+X28)</f>
        <v>0</v>
      </c>
      <c r="Y33" s="136"/>
      <c r="Z33" s="136"/>
      <c r="AA33" s="136"/>
      <c r="AB33" s="136"/>
      <c r="AC33" s="136"/>
      <c r="AD33" s="136"/>
      <c r="AE33" s="137" t="s">
        <v>59</v>
      </c>
      <c r="AF33" s="137"/>
      <c r="AG33" s="137"/>
    </row>
    <row r="34" s="4" customFormat="true" ht="22.15" hidden="false" customHeight="true" outlineLevel="0" collapsed="false">
      <c r="A34" s="7"/>
      <c r="AE34" s="138" t="s">
        <v>60</v>
      </c>
      <c r="AF34" s="139" t="s">
        <v>61</v>
      </c>
      <c r="AG34" s="139"/>
    </row>
    <row r="35" s="4" customFormat="true" ht="12.2" hidden="false" customHeight="true" outlineLevel="0" collapsed="false">
      <c r="A35" s="140"/>
      <c r="C35" s="141" t="s">
        <v>62</v>
      </c>
      <c r="D35" s="141"/>
      <c r="E35" s="141"/>
      <c r="F35" s="141"/>
      <c r="G35" s="141"/>
      <c r="H35" s="141"/>
      <c r="I35" s="141"/>
      <c r="J35" s="142" t="n">
        <v>43509</v>
      </c>
      <c r="K35" s="142"/>
      <c r="L35" s="142"/>
      <c r="M35" s="142"/>
      <c r="N35" s="142"/>
      <c r="O35" s="142"/>
      <c r="P35" s="142"/>
      <c r="AE35" s="143" t="n">
        <f aca="false">(C33+J33+Q33+X33)/(4*AE4/48)</f>
        <v>0</v>
      </c>
      <c r="AF35" s="139" t="n">
        <f aca="false">(C33+J33+Q33+X33)/(4)</f>
        <v>0</v>
      </c>
      <c r="AG35" s="139"/>
    </row>
    <row r="36" s="4" customFormat="true" ht="12.75" hidden="false" customHeight="true" outlineLevel="0" collapsed="false">
      <c r="A36" s="7"/>
      <c r="C36" s="141" t="s">
        <v>63</v>
      </c>
      <c r="D36" s="141"/>
      <c r="E36" s="141"/>
      <c r="F36" s="141"/>
      <c r="G36" s="141"/>
      <c r="H36" s="141"/>
      <c r="I36" s="141"/>
      <c r="J36" s="142" t="n">
        <v>42370</v>
      </c>
      <c r="K36" s="142"/>
      <c r="L36" s="142"/>
      <c r="M36" s="142"/>
      <c r="N36" s="142"/>
      <c r="O36" s="142"/>
      <c r="P36" s="142"/>
      <c r="AE36" s="143"/>
      <c r="AF36" s="139"/>
      <c r="AG36" s="139"/>
    </row>
    <row r="37" s="4" customFormat="true" ht="12.75" hidden="false" customHeight="false" outlineLevel="0" collapsed="false">
      <c r="A37" s="7"/>
      <c r="AE37" s="7"/>
      <c r="AF37" s="7"/>
      <c r="AG37" s="7"/>
    </row>
    <row r="38" s="4" customFormat="true" ht="12.75" hidden="false" customHeight="false" outlineLevel="0" collapsed="false">
      <c r="A38" s="7"/>
      <c r="AE38" s="7"/>
      <c r="AF38" s="7"/>
      <c r="AG38" s="7"/>
    </row>
    <row r="39" customFormat="false" ht="26.25" hidden="false" customHeight="true" outlineLevel="0" collapsed="false">
      <c r="A39" s="144" t="s">
        <v>64</v>
      </c>
      <c r="B39" s="144"/>
      <c r="C39" s="9" t="n">
        <f aca="false">PPG_info!$F$6</f>
        <v>2016</v>
      </c>
      <c r="D39" s="9"/>
      <c r="E39" s="9"/>
      <c r="F39" s="9"/>
      <c r="G39" s="9"/>
      <c r="H39" s="9"/>
      <c r="I39" s="9"/>
      <c r="J39" s="10" t="n">
        <f aca="false">PPG_info!$F$7</f>
        <v>2017</v>
      </c>
      <c r="K39" s="10"/>
      <c r="L39" s="10"/>
      <c r="M39" s="10"/>
      <c r="N39" s="10"/>
      <c r="O39" s="10"/>
      <c r="P39" s="10"/>
      <c r="Q39" s="11" t="n">
        <f aca="false">PPG_info!$F$8</f>
        <v>2018</v>
      </c>
      <c r="R39" s="11"/>
      <c r="S39" s="11"/>
      <c r="T39" s="11"/>
      <c r="U39" s="11"/>
      <c r="V39" s="11"/>
      <c r="W39" s="11"/>
      <c r="X39" s="145" t="n">
        <f aca="false">PPG_info!$F$9</f>
        <v>2019</v>
      </c>
      <c r="Y39" s="145"/>
      <c r="Z39" s="145"/>
      <c r="AA39" s="145"/>
      <c r="AB39" s="145"/>
      <c r="AC39" s="145"/>
      <c r="AD39" s="145"/>
    </row>
    <row r="40" customFormat="false" ht="44.25" hidden="false" customHeight="true" outlineLevel="0" collapsed="false">
      <c r="A40" s="144"/>
      <c r="B40" s="144"/>
      <c r="C40" s="34" t="n">
        <f aca="false">SUMIFS(Produtos!T6:T705,Produtos!C6:C705,"="&amp;C4)</f>
        <v>0</v>
      </c>
      <c r="D40" s="34"/>
      <c r="E40" s="34"/>
      <c r="F40" s="34"/>
      <c r="G40" s="34"/>
      <c r="H40" s="34"/>
      <c r="I40" s="34"/>
      <c r="J40" s="146" t="n">
        <f aca="false">SUMIFS(Produtos!T6:T705,Produtos!C6:C705,"="&amp;J4)</f>
        <v>0</v>
      </c>
      <c r="K40" s="146"/>
      <c r="L40" s="146"/>
      <c r="M40" s="146"/>
      <c r="N40" s="146"/>
      <c r="O40" s="146"/>
      <c r="P40" s="146"/>
      <c r="Q40" s="147" t="n">
        <f aca="false">SUMIFS(Produtos!T6:T705,Produtos!C6:C705,"="&amp;Q4)</f>
        <v>0</v>
      </c>
      <c r="R40" s="147"/>
      <c r="S40" s="147"/>
      <c r="T40" s="147"/>
      <c r="U40" s="147"/>
      <c r="V40" s="147"/>
      <c r="W40" s="147"/>
      <c r="X40" s="148" t="n">
        <f aca="false">SUMIFS(Produtos!T6:T705,Produtos!C6:C705,"="&amp;X4)</f>
        <v>0</v>
      </c>
      <c r="Y40" s="148"/>
      <c r="Z40" s="148"/>
      <c r="AA40" s="148"/>
      <c r="AB40" s="148"/>
      <c r="AC40" s="148"/>
      <c r="AD40" s="148"/>
      <c r="AE40" s="149" t="s">
        <v>65</v>
      </c>
      <c r="AF40" s="149"/>
      <c r="AG40" s="149"/>
    </row>
    <row r="41" customFormat="false" ht="12.75" hidden="false" customHeight="true" outlineLevel="0" collapsed="false">
      <c r="A41" s="150" t="s">
        <v>66</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1" t="s">
        <v>60</v>
      </c>
      <c r="AF41" s="152" t="s">
        <v>61</v>
      </c>
      <c r="AG41" s="152"/>
    </row>
    <row r="42" customFormat="false" ht="12.75" hidden="false" customHeight="false" outlineLevel="0" collapsed="false">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3" t="n">
        <f aca="false">(C40+J40+Q40+X40)/(4*AE4/48)</f>
        <v>0</v>
      </c>
      <c r="AF42" s="154" t="n">
        <f aca="false">(C40+J40+Q40+X40)/(4)</f>
        <v>0</v>
      </c>
      <c r="AG42" s="154"/>
    </row>
    <row r="43" customFormat="false" ht="12.75" hidden="false" customHeight="true" outlineLevel="0" collapsed="false">
      <c r="A43" s="7"/>
      <c r="B43" s="140"/>
      <c r="Q43" s="155"/>
      <c r="R43" s="7"/>
      <c r="S43" s="7"/>
      <c r="T43" s="7"/>
      <c r="U43" s="7"/>
      <c r="V43" s="7"/>
      <c r="W43" s="7"/>
      <c r="X43" s="7"/>
      <c r="Y43" s="7"/>
      <c r="Z43" s="7"/>
      <c r="AA43" s="7"/>
      <c r="AB43" s="7"/>
      <c r="AC43" s="7"/>
      <c r="AD43" s="7"/>
      <c r="AE43" s="153"/>
      <c r="AF43" s="154"/>
      <c r="AG43" s="154"/>
    </row>
    <row r="44" customFormat="false" ht="12.75" hidden="false" customHeight="true" outlineLevel="0" collapsed="false">
      <c r="B44" s="7"/>
      <c r="Q44" s="156"/>
      <c r="R44" s="156"/>
      <c r="S44" s="156"/>
      <c r="T44" s="156"/>
      <c r="U44" s="156"/>
      <c r="V44" s="156"/>
      <c r="W44" s="156"/>
      <c r="X44" s="156"/>
      <c r="Y44" s="156"/>
      <c r="Z44" s="156"/>
      <c r="AA44" s="156"/>
      <c r="AB44" s="156"/>
      <c r="AC44" s="156"/>
      <c r="AD44" s="156"/>
    </row>
    <row r="45" customFormat="false" ht="12.75" hidden="false" customHeight="false" outlineLevel="0" collapsed="false">
      <c r="B45" s="157"/>
      <c r="C45" s="157"/>
      <c r="D45" s="157"/>
      <c r="E45" s="157"/>
      <c r="F45" s="157"/>
      <c r="G45" s="157"/>
      <c r="H45" s="157"/>
      <c r="I45" s="157"/>
      <c r="J45" s="157"/>
      <c r="K45" s="157"/>
      <c r="L45" s="157"/>
      <c r="M45" s="157"/>
      <c r="N45" s="157"/>
      <c r="O45" s="157"/>
      <c r="P45" s="157"/>
      <c r="Q45" s="157"/>
      <c r="R45" s="157"/>
      <c r="S45" s="157"/>
      <c r="T45" s="158"/>
      <c r="U45" s="157"/>
      <c r="V45" s="157"/>
      <c r="W45" s="157"/>
      <c r="X45" s="157"/>
      <c r="Y45" s="157"/>
      <c r="Z45" s="157"/>
      <c r="AA45" s="157"/>
      <c r="AB45" s="157"/>
      <c r="AC45" s="157"/>
      <c r="AD45" s="157"/>
    </row>
    <row r="46" customFormat="false" ht="12.75" hidden="false" customHeight="false" outlineLevel="0" collapsed="false">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row>
    <row r="47" customFormat="false" ht="18.75" hidden="false" customHeight="true" outlineLevel="0" collapsed="false">
      <c r="B47" s="159" t="s">
        <v>67</v>
      </c>
      <c r="C47" s="160" t="s">
        <v>68</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row>
    <row r="48" customFormat="false" ht="18.75" hidden="false" customHeight="true" outlineLevel="0" collapsed="false">
      <c r="B48" s="161" t="s">
        <v>69</v>
      </c>
      <c r="C48" s="162" t="s">
        <v>70</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row>
    <row r="49" customFormat="false" ht="18.75" hidden="false" customHeight="true" outlineLevel="0" collapsed="false">
      <c r="B49" s="159" t="s">
        <v>71</v>
      </c>
      <c r="C49" s="160" t="s">
        <v>72</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row>
    <row r="50" customFormat="false" ht="18.75" hidden="false" customHeight="true" outlineLevel="0" collapsed="false">
      <c r="B50" s="159" t="s">
        <v>73</v>
      </c>
      <c r="C50" s="160" t="s">
        <v>74</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row>
    <row r="51" customFormat="false" ht="18.75" hidden="false" customHeight="true" outlineLevel="0" collapsed="false">
      <c r="B51" s="159" t="s">
        <v>75</v>
      </c>
      <c r="C51" s="160" t="s">
        <v>76</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row>
    <row r="52" customFormat="false" ht="18.75" hidden="false" customHeight="true" outlineLevel="0" collapsed="false">
      <c r="B52" s="163" t="s">
        <v>77</v>
      </c>
      <c r="C52" s="160" t="s">
        <v>78</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customFormat="false" ht="18.75" hidden="false" customHeight="true" outlineLevel="0" collapsed="false">
      <c r="B53" s="159" t="s">
        <v>79</v>
      </c>
      <c r="C53" s="160" t="s">
        <v>80</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row>
    <row r="54" customFormat="false" ht="18.75" hidden="false" customHeight="true" outlineLevel="0" collapsed="false">
      <c r="B54" s="159" t="s">
        <v>81</v>
      </c>
      <c r="C54" s="160" t="s">
        <v>82</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row>
    <row r="55" customFormat="false" ht="18.75" hidden="false" customHeight="true" outlineLevel="0" collapsed="false">
      <c r="B55" s="159" t="s">
        <v>83</v>
      </c>
      <c r="C55" s="160" t="s">
        <v>84</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row>
    <row r="56" customFormat="false" ht="31.5" hidden="false" customHeight="true" outlineLevel="0" collapsed="false">
      <c r="B56" s="159" t="s">
        <v>85</v>
      </c>
      <c r="C56" s="160" t="s">
        <v>86</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row>
    <row r="57" customFormat="false" ht="31.5" hidden="false" customHeight="true" outlineLevel="0" collapsed="false">
      <c r="B57" s="159" t="s">
        <v>87</v>
      </c>
      <c r="C57" s="160" t="s">
        <v>88</v>
      </c>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row>
  </sheetData>
  <sheetProtection sheet="true" password="c5c5" objects="true" scenarios="true"/>
  <mergeCells count="243">
    <mergeCell ref="A1:N1"/>
    <mergeCell ref="O1:AF1"/>
    <mergeCell ref="A2:B4"/>
    <mergeCell ref="C2:AD3"/>
    <mergeCell ref="AE2:AF2"/>
    <mergeCell ref="C4:I4"/>
    <mergeCell ref="J4:P4"/>
    <mergeCell ref="Q4:W4"/>
    <mergeCell ref="X4:AD4"/>
    <mergeCell ref="A6:A7"/>
    <mergeCell ref="AG6:AG11"/>
    <mergeCell ref="A8:B8"/>
    <mergeCell ref="C8:I8"/>
    <mergeCell ref="J8:P8"/>
    <mergeCell ref="Q8:W8"/>
    <mergeCell ref="X8:AD8"/>
    <mergeCell ref="A9:B9"/>
    <mergeCell ref="C9:I9"/>
    <mergeCell ref="J9:P9"/>
    <mergeCell ref="Q9:W9"/>
    <mergeCell ref="X9:AD9"/>
    <mergeCell ref="A10:B10"/>
    <mergeCell ref="C10:I10"/>
    <mergeCell ref="J10:P10"/>
    <mergeCell ref="Q10:W10"/>
    <mergeCell ref="X10:AD10"/>
    <mergeCell ref="A11:B11"/>
    <mergeCell ref="C11:I11"/>
    <mergeCell ref="J11:P11"/>
    <mergeCell ref="Q11:W11"/>
    <mergeCell ref="X11:AD11"/>
    <mergeCell ref="C12:D12"/>
    <mergeCell ref="E12:F12"/>
    <mergeCell ref="G12:H12"/>
    <mergeCell ref="J12:K12"/>
    <mergeCell ref="L12:M12"/>
    <mergeCell ref="N12:O12"/>
    <mergeCell ref="Q12:R12"/>
    <mergeCell ref="S12:T12"/>
    <mergeCell ref="U12:V12"/>
    <mergeCell ref="X12:Y12"/>
    <mergeCell ref="Z12:AA12"/>
    <mergeCell ref="AB12:AC12"/>
    <mergeCell ref="A13:A14"/>
    <mergeCell ref="C13:D13"/>
    <mergeCell ref="E13:F13"/>
    <mergeCell ref="G13:H13"/>
    <mergeCell ref="J13:K13"/>
    <mergeCell ref="L13:M13"/>
    <mergeCell ref="N13:O13"/>
    <mergeCell ref="Q13:R13"/>
    <mergeCell ref="S13:T13"/>
    <mergeCell ref="U13:V13"/>
    <mergeCell ref="X13:Y13"/>
    <mergeCell ref="Z13:AA13"/>
    <mergeCell ref="AB13:AC13"/>
    <mergeCell ref="AG13:AG17"/>
    <mergeCell ref="C14:D14"/>
    <mergeCell ref="E14:F14"/>
    <mergeCell ref="G14:H14"/>
    <mergeCell ref="J14:K14"/>
    <mergeCell ref="L14:M14"/>
    <mergeCell ref="N14:O14"/>
    <mergeCell ref="Q14:R14"/>
    <mergeCell ref="S14:T14"/>
    <mergeCell ref="U14:V14"/>
    <mergeCell ref="X14:Y14"/>
    <mergeCell ref="Z14:AA14"/>
    <mergeCell ref="AB14:AC14"/>
    <mergeCell ref="A15:B15"/>
    <mergeCell ref="C15:I15"/>
    <mergeCell ref="J15:P15"/>
    <mergeCell ref="Q15:W15"/>
    <mergeCell ref="X15:AD15"/>
    <mergeCell ref="A16:B16"/>
    <mergeCell ref="C16:I16"/>
    <mergeCell ref="J16:P16"/>
    <mergeCell ref="Q16:W16"/>
    <mergeCell ref="X16:AD16"/>
    <mergeCell ref="A17:B17"/>
    <mergeCell ref="C17:I17"/>
    <mergeCell ref="J17:P17"/>
    <mergeCell ref="Q17:W17"/>
    <mergeCell ref="X17:AD17"/>
    <mergeCell ref="C18:D18"/>
    <mergeCell ref="E18:F18"/>
    <mergeCell ref="G18:H18"/>
    <mergeCell ref="J18:K18"/>
    <mergeCell ref="L18:M18"/>
    <mergeCell ref="N18:O18"/>
    <mergeCell ref="Q18:R18"/>
    <mergeCell ref="S18:T18"/>
    <mergeCell ref="U18:V18"/>
    <mergeCell ref="X18:Y18"/>
    <mergeCell ref="Z18:AA18"/>
    <mergeCell ref="AB18:AC18"/>
    <mergeCell ref="A19:A20"/>
    <mergeCell ref="C19:D19"/>
    <mergeCell ref="E19:F19"/>
    <mergeCell ref="G19:H19"/>
    <mergeCell ref="J19:K19"/>
    <mergeCell ref="L19:M19"/>
    <mergeCell ref="N19:O19"/>
    <mergeCell ref="Q19:R19"/>
    <mergeCell ref="S19:T19"/>
    <mergeCell ref="U19:V19"/>
    <mergeCell ref="X19:Y19"/>
    <mergeCell ref="Z19:AA19"/>
    <mergeCell ref="AB19:AC19"/>
    <mergeCell ref="AG19:AG23"/>
    <mergeCell ref="C20:D20"/>
    <mergeCell ref="E20:F20"/>
    <mergeCell ref="G20:H20"/>
    <mergeCell ref="J20:K20"/>
    <mergeCell ref="L20:M20"/>
    <mergeCell ref="N20:O20"/>
    <mergeCell ref="Q20:R20"/>
    <mergeCell ref="S20:T20"/>
    <mergeCell ref="U20:V20"/>
    <mergeCell ref="X20:Y20"/>
    <mergeCell ref="Z20:AA20"/>
    <mergeCell ref="AB20:AC20"/>
    <mergeCell ref="A21:B21"/>
    <mergeCell ref="C21:I21"/>
    <mergeCell ref="J21:P21"/>
    <mergeCell ref="Q21:W21"/>
    <mergeCell ref="X21:AD21"/>
    <mergeCell ref="A22:B22"/>
    <mergeCell ref="C22:I22"/>
    <mergeCell ref="J22:P22"/>
    <mergeCell ref="Q22:W22"/>
    <mergeCell ref="X22:AD22"/>
    <mergeCell ref="A23:B23"/>
    <mergeCell ref="C23:I23"/>
    <mergeCell ref="J23:P23"/>
    <mergeCell ref="Q23:W23"/>
    <mergeCell ref="X23:AD23"/>
    <mergeCell ref="C24:D24"/>
    <mergeCell ref="E24:F24"/>
    <mergeCell ref="G24:H24"/>
    <mergeCell ref="J24:K24"/>
    <mergeCell ref="L24:M24"/>
    <mergeCell ref="N24:O24"/>
    <mergeCell ref="Q24:R24"/>
    <mergeCell ref="S24:T24"/>
    <mergeCell ref="U24:V24"/>
    <mergeCell ref="X24:Y24"/>
    <mergeCell ref="Z24:AA24"/>
    <mergeCell ref="AB24:AC24"/>
    <mergeCell ref="A25:A26"/>
    <mergeCell ref="C25:D25"/>
    <mergeCell ref="E25:F25"/>
    <mergeCell ref="G25:H25"/>
    <mergeCell ref="J25:K25"/>
    <mergeCell ref="L25:M25"/>
    <mergeCell ref="N25:O25"/>
    <mergeCell ref="Q25:R25"/>
    <mergeCell ref="S25:T25"/>
    <mergeCell ref="U25:V25"/>
    <mergeCell ref="X25:Y25"/>
    <mergeCell ref="Z25:AA25"/>
    <mergeCell ref="AB25:AC25"/>
    <mergeCell ref="AG25:AG30"/>
    <mergeCell ref="C26:D26"/>
    <mergeCell ref="E26:F26"/>
    <mergeCell ref="G26:H26"/>
    <mergeCell ref="J26:K26"/>
    <mergeCell ref="L26:M26"/>
    <mergeCell ref="N26:O26"/>
    <mergeCell ref="Q26:R26"/>
    <mergeCell ref="S26:T26"/>
    <mergeCell ref="U26:V26"/>
    <mergeCell ref="X26:Y26"/>
    <mergeCell ref="Z26:AA26"/>
    <mergeCell ref="AB26:AC26"/>
    <mergeCell ref="A27:B27"/>
    <mergeCell ref="C27:I27"/>
    <mergeCell ref="J27:P27"/>
    <mergeCell ref="Q27:W27"/>
    <mergeCell ref="X27:AD27"/>
    <mergeCell ref="A28:B28"/>
    <mergeCell ref="C28:I28"/>
    <mergeCell ref="J28:P28"/>
    <mergeCell ref="Q28:W28"/>
    <mergeCell ref="X28:AD28"/>
    <mergeCell ref="A29:B29"/>
    <mergeCell ref="C29:I29"/>
    <mergeCell ref="J29:P29"/>
    <mergeCell ref="Q29:W29"/>
    <mergeCell ref="X29:AD29"/>
    <mergeCell ref="A30:B30"/>
    <mergeCell ref="C30:I30"/>
    <mergeCell ref="J30:P30"/>
    <mergeCell ref="Q30:W30"/>
    <mergeCell ref="X30:AD30"/>
    <mergeCell ref="A31:B31"/>
    <mergeCell ref="C31:I31"/>
    <mergeCell ref="J31:P31"/>
    <mergeCell ref="Q31:W31"/>
    <mergeCell ref="X31:AD31"/>
    <mergeCell ref="A32:B32"/>
    <mergeCell ref="C32:I32"/>
    <mergeCell ref="J32:P32"/>
    <mergeCell ref="Q32:W32"/>
    <mergeCell ref="X32:AD32"/>
    <mergeCell ref="A33:B33"/>
    <mergeCell ref="C33:I33"/>
    <mergeCell ref="J33:P33"/>
    <mergeCell ref="Q33:W33"/>
    <mergeCell ref="X33:AD33"/>
    <mergeCell ref="AE33:AG33"/>
    <mergeCell ref="AF34:AG34"/>
    <mergeCell ref="C35:I35"/>
    <mergeCell ref="J35:P35"/>
    <mergeCell ref="AE35:AE36"/>
    <mergeCell ref="AF35:AG36"/>
    <mergeCell ref="C36:I36"/>
    <mergeCell ref="J36:P36"/>
    <mergeCell ref="A39:B40"/>
    <mergeCell ref="C39:I39"/>
    <mergeCell ref="J39:P39"/>
    <mergeCell ref="Q39:W39"/>
    <mergeCell ref="X39:AD39"/>
    <mergeCell ref="C40:I40"/>
    <mergeCell ref="J40:P40"/>
    <mergeCell ref="Q40:W40"/>
    <mergeCell ref="X40:AD40"/>
    <mergeCell ref="AE40:AG40"/>
    <mergeCell ref="A41:AD42"/>
    <mergeCell ref="AF41:AG41"/>
    <mergeCell ref="AE42:AE43"/>
    <mergeCell ref="AF42:AG43"/>
    <mergeCell ref="C47:AD47"/>
    <mergeCell ref="C48:AD48"/>
    <mergeCell ref="C49:AD49"/>
    <mergeCell ref="C50:AD50"/>
    <mergeCell ref="C51:AD51"/>
    <mergeCell ref="C52:AD52"/>
    <mergeCell ref="C53:AD53"/>
    <mergeCell ref="C54:AD54"/>
    <mergeCell ref="C55:AD55"/>
    <mergeCell ref="C56:AD56"/>
    <mergeCell ref="C57:AD57"/>
  </mergeCells>
  <dataValidations count="2">
    <dataValidation allowBlank="true" operator="equal" prompt="Número de docentes do PPG coautores&#10;&#10;&lt;&lt;&lt; preenchimento obrigatório&gt;&gt;&gt;" promptTitle="Número de docentes do PPG coautores" showDropDown="false" showErrorMessage="true" showInputMessage="true" sqref="P16" type="list">
      <formula1>"0,1,2,3,4,5,6,7,8,9,10,11,12,13,14,15,16,17,18,19,20,21,22,23,24,25"</formula1>
      <formula2>0</formula2>
    </dataValidation>
    <dataValidation allowBlank="true" operator="between" prompt="Tempo do docente no quadriênio" promptTitle="Tempo do docente no quadriênio" showDropDown="false" showErrorMessage="true" showInputMessage="true" sqref="AE4" type="none">
      <formula1>0</formula1>
      <formula2>0</formula2>
    </dataValidation>
  </dataValidation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J225"/>
  <sheetViews>
    <sheetView showFormulas="false" showGridLines="true" showRowColHeaders="true" showZeros="false" rightToLeft="false" tabSelected="false" showOutlineSymbols="true" defaultGridColor="true" view="normal" topLeftCell="A1" colorId="64" zoomScale="89" zoomScaleNormal="89" zoomScalePageLayoutView="100" workbookViewId="0">
      <selection pane="topLeft" activeCell="A1" activeCellId="0" sqref="A1"/>
    </sheetView>
  </sheetViews>
  <sheetFormatPr defaultRowHeight="12.75" outlineLevelRow="0" outlineLevelCol="0"/>
  <cols>
    <col collapsed="false" customWidth="true" hidden="false" outlineLevel="0" max="1" min="1" style="0" width="10.29"/>
    <col collapsed="false" customWidth="true" hidden="false" outlineLevel="0" max="2" min="2" style="0" width="25.4"/>
    <col collapsed="false" customWidth="true" hidden="false" outlineLevel="0" max="3" min="3" style="0" width="58.87"/>
    <col collapsed="false" customWidth="true" hidden="false" outlineLevel="0" max="4" min="4" style="0" width="19.14"/>
    <col collapsed="false" customWidth="true" hidden="false" outlineLevel="0" max="5" min="5" style="0" width="37.98"/>
    <col collapsed="false" customWidth="true" hidden="false" outlineLevel="0" max="6" min="6" style="0" width="19.42"/>
    <col collapsed="false" customWidth="true" hidden="false" outlineLevel="0" max="8" min="7" style="0" width="14.57"/>
    <col collapsed="false" customWidth="true" hidden="false" outlineLevel="0" max="9" min="9" style="0" width="15.71"/>
    <col collapsed="false" customWidth="true" hidden="false" outlineLevel="0" max="1025" min="10" style="0" width="8.67"/>
  </cols>
  <sheetData>
    <row r="1" customFormat="false" ht="60.2" hidden="false" customHeight="true" outlineLevel="0" collapsed="false">
      <c r="A1" s="439" t="s">
        <v>214</v>
      </c>
      <c r="B1" s="439"/>
      <c r="C1" s="439"/>
      <c r="D1" s="439"/>
      <c r="E1" s="439"/>
      <c r="F1" s="439"/>
      <c r="G1" s="439"/>
      <c r="H1" s="439"/>
      <c r="J1" s="440"/>
    </row>
    <row r="2" customFormat="false" ht="96.6" hidden="false" customHeight="true" outlineLevel="0" collapsed="false">
      <c r="A2" s="441" t="s">
        <v>215</v>
      </c>
      <c r="B2" s="441"/>
      <c r="C2" s="441"/>
      <c r="D2" s="441"/>
      <c r="E2" s="441"/>
      <c r="F2" s="441"/>
      <c r="G2" s="441"/>
      <c r="H2" s="441"/>
      <c r="J2" s="440"/>
    </row>
    <row r="3" s="164" customFormat="true" ht="12.75" hidden="false" customHeight="false" outlineLevel="0" collapsed="false"/>
    <row r="4" s="165" customFormat="true" ht="33.4" hidden="false" customHeight="true" outlineLevel="0" collapsed="false">
      <c r="A4" s="442" t="s">
        <v>136</v>
      </c>
      <c r="B4" s="443" t="s">
        <v>216</v>
      </c>
      <c r="C4" s="443"/>
      <c r="D4" s="443"/>
      <c r="E4" s="443"/>
      <c r="F4" s="443"/>
      <c r="G4" s="443"/>
      <c r="H4" s="443"/>
    </row>
    <row r="5" s="165" customFormat="true" ht="51.75" hidden="false" customHeight="true" outlineLevel="0" collapsed="false">
      <c r="A5" s="442"/>
      <c r="B5" s="444" t="s">
        <v>6</v>
      </c>
      <c r="C5" s="444" t="s">
        <v>217</v>
      </c>
      <c r="D5" s="444" t="s">
        <v>218</v>
      </c>
      <c r="E5" s="444" t="s">
        <v>219</v>
      </c>
      <c r="F5" s="444" t="s">
        <v>220</v>
      </c>
      <c r="G5" s="444"/>
      <c r="H5" s="445" t="s">
        <v>221</v>
      </c>
    </row>
    <row r="6" s="165" customFormat="true" ht="18.75" hidden="false" customHeight="true" outlineLevel="0" collapsed="false">
      <c r="A6" s="442"/>
      <c r="B6" s="442"/>
      <c r="C6" s="442"/>
      <c r="D6" s="442"/>
      <c r="E6" s="442"/>
      <c r="F6" s="444" t="s">
        <v>222</v>
      </c>
      <c r="G6" s="444" t="s">
        <v>223</v>
      </c>
      <c r="H6" s="445"/>
    </row>
    <row r="7" s="164" customFormat="true" ht="45.75" hidden="false" customHeight="true" outlineLevel="0" collapsed="false">
      <c r="A7" s="446"/>
      <c r="B7" s="447" t="s">
        <v>182</v>
      </c>
      <c r="C7" s="447"/>
      <c r="D7" s="447"/>
      <c r="E7" s="447"/>
      <c r="F7" s="448"/>
      <c r="G7" s="448"/>
      <c r="H7" s="447" t="n">
        <f aca="false">INT((G7-F7)/30)</f>
        <v>0</v>
      </c>
    </row>
    <row r="8" s="164" customFormat="true" ht="24.6" hidden="false" customHeight="true" outlineLevel="0" collapsed="false">
      <c r="A8" s="446" t="s">
        <v>99</v>
      </c>
      <c r="B8" s="447"/>
      <c r="C8" s="447"/>
      <c r="D8" s="447"/>
      <c r="E8" s="447"/>
      <c r="F8" s="448"/>
      <c r="G8" s="448"/>
      <c r="H8" s="447"/>
    </row>
    <row r="9" s="164" customFormat="true" ht="24.6" hidden="false" customHeight="true" outlineLevel="0" collapsed="false">
      <c r="A9" s="446" t="s">
        <v>99</v>
      </c>
      <c r="B9" s="447"/>
      <c r="C9" s="447"/>
      <c r="D9" s="447"/>
      <c r="E9" s="447"/>
      <c r="F9" s="448"/>
      <c r="G9" s="448"/>
      <c r="H9" s="447"/>
    </row>
    <row r="10" s="164" customFormat="true" ht="24.6" hidden="false" customHeight="true" outlineLevel="0" collapsed="false">
      <c r="A10" s="446" t="s">
        <v>99</v>
      </c>
      <c r="B10" s="447"/>
      <c r="C10" s="447"/>
      <c r="D10" s="447"/>
      <c r="E10" s="447"/>
      <c r="F10" s="448"/>
      <c r="G10" s="448"/>
      <c r="H10" s="447"/>
    </row>
    <row r="11" s="164" customFormat="true" ht="24.6" hidden="false" customHeight="true" outlineLevel="0" collapsed="false">
      <c r="A11" s="446" t="s">
        <v>99</v>
      </c>
      <c r="B11" s="447"/>
      <c r="C11" s="447"/>
      <c r="D11" s="447"/>
      <c r="E11" s="447"/>
      <c r="F11" s="448"/>
      <c r="G11" s="448"/>
      <c r="H11" s="447"/>
    </row>
    <row r="12" s="164" customFormat="true" ht="24.6" hidden="false" customHeight="true" outlineLevel="0" collapsed="false">
      <c r="A12" s="446" t="s">
        <v>99</v>
      </c>
      <c r="B12" s="447"/>
      <c r="C12" s="447"/>
      <c r="D12" s="447"/>
      <c r="E12" s="447"/>
      <c r="F12" s="448"/>
      <c r="G12" s="448"/>
      <c r="H12" s="447"/>
    </row>
    <row r="13" s="164" customFormat="true" ht="24.6" hidden="false" customHeight="true" outlineLevel="0" collapsed="false">
      <c r="A13" s="446"/>
      <c r="B13" s="447"/>
      <c r="C13" s="447"/>
      <c r="D13" s="447"/>
      <c r="E13" s="447"/>
      <c r="F13" s="448"/>
      <c r="G13" s="448"/>
      <c r="H13" s="447"/>
    </row>
    <row r="14" s="164" customFormat="true" ht="24.6" hidden="false" customHeight="true" outlineLevel="0" collapsed="false">
      <c r="A14" s="446"/>
      <c r="B14" s="447"/>
      <c r="C14" s="447"/>
      <c r="D14" s="447"/>
      <c r="E14" s="447"/>
      <c r="F14" s="448"/>
      <c r="G14" s="448"/>
      <c r="H14" s="447"/>
    </row>
    <row r="15" s="164" customFormat="true" ht="24.6" hidden="false" customHeight="true" outlineLevel="0" collapsed="false">
      <c r="A15" s="446"/>
      <c r="B15" s="447"/>
      <c r="C15" s="447"/>
      <c r="D15" s="447"/>
      <c r="E15" s="447"/>
      <c r="F15" s="448"/>
      <c r="G15" s="448"/>
      <c r="H15" s="447"/>
    </row>
    <row r="16" s="164" customFormat="true" ht="24.6" hidden="false" customHeight="true" outlineLevel="0" collapsed="false">
      <c r="A16" s="446"/>
      <c r="B16" s="447"/>
      <c r="C16" s="447"/>
      <c r="D16" s="447"/>
      <c r="E16" s="447"/>
      <c r="F16" s="448"/>
      <c r="G16" s="448"/>
      <c r="H16" s="447"/>
    </row>
    <row r="17" s="164" customFormat="true" ht="24.6" hidden="false" customHeight="true" outlineLevel="0" collapsed="false">
      <c r="A17" s="446"/>
      <c r="B17" s="447"/>
      <c r="C17" s="447"/>
      <c r="D17" s="447"/>
      <c r="E17" s="447"/>
      <c r="F17" s="448"/>
      <c r="G17" s="448"/>
      <c r="H17" s="447"/>
    </row>
    <row r="18" s="164" customFormat="true" ht="24.6" hidden="false" customHeight="true" outlineLevel="0" collapsed="false">
      <c r="A18" s="446"/>
      <c r="B18" s="447"/>
      <c r="C18" s="447"/>
      <c r="D18" s="447"/>
      <c r="E18" s="447"/>
      <c r="F18" s="448"/>
      <c r="G18" s="448"/>
      <c r="H18" s="447"/>
    </row>
    <row r="19" s="164" customFormat="true" ht="24.6" hidden="false" customHeight="true" outlineLevel="0" collapsed="false">
      <c r="A19" s="446"/>
      <c r="B19" s="447"/>
      <c r="C19" s="447"/>
      <c r="D19" s="447"/>
      <c r="E19" s="447"/>
      <c r="F19" s="448"/>
      <c r="G19" s="448"/>
      <c r="H19" s="447"/>
    </row>
    <row r="20" s="164" customFormat="true" ht="24.6" hidden="false" customHeight="true" outlineLevel="0" collapsed="false">
      <c r="A20" s="446"/>
      <c r="B20" s="447"/>
      <c r="C20" s="447"/>
      <c r="D20" s="447"/>
      <c r="E20" s="447"/>
      <c r="F20" s="448"/>
      <c r="G20" s="448"/>
      <c r="H20" s="447"/>
    </row>
    <row r="21" s="164" customFormat="true" ht="24.6" hidden="false" customHeight="true" outlineLevel="0" collapsed="false">
      <c r="A21" s="446"/>
      <c r="B21" s="447"/>
      <c r="C21" s="447"/>
      <c r="D21" s="447"/>
      <c r="E21" s="447"/>
      <c r="F21" s="448"/>
      <c r="G21" s="448"/>
      <c r="H21" s="447"/>
    </row>
    <row r="22" s="164" customFormat="true" ht="24.6" hidden="false" customHeight="true" outlineLevel="0" collapsed="false">
      <c r="A22" s="446"/>
      <c r="B22" s="447"/>
      <c r="C22" s="447"/>
      <c r="D22" s="447"/>
      <c r="E22" s="447"/>
      <c r="F22" s="448"/>
      <c r="G22" s="448"/>
      <c r="H22" s="447"/>
    </row>
    <row r="23" s="164" customFormat="true" ht="24.6" hidden="false" customHeight="true" outlineLevel="0" collapsed="false">
      <c r="A23" s="446"/>
      <c r="B23" s="447"/>
      <c r="C23" s="447"/>
      <c r="D23" s="447"/>
      <c r="E23" s="447"/>
      <c r="F23" s="448"/>
      <c r="G23" s="448"/>
      <c r="H23" s="447"/>
    </row>
    <row r="24" s="164" customFormat="true" ht="24.6" hidden="false" customHeight="true" outlineLevel="0" collapsed="false">
      <c r="A24" s="446"/>
      <c r="B24" s="447"/>
      <c r="C24" s="447"/>
      <c r="D24" s="447"/>
      <c r="E24" s="447"/>
      <c r="F24" s="448"/>
      <c r="G24" s="448"/>
      <c r="H24" s="447"/>
    </row>
    <row r="25" s="164" customFormat="true" ht="24.6" hidden="false" customHeight="true" outlineLevel="0" collapsed="false">
      <c r="A25" s="446"/>
      <c r="B25" s="447"/>
      <c r="C25" s="447"/>
      <c r="D25" s="447"/>
      <c r="E25" s="447"/>
      <c r="F25" s="448"/>
      <c r="G25" s="448"/>
      <c r="H25" s="447"/>
    </row>
    <row r="26" s="164" customFormat="true" ht="24.6" hidden="false" customHeight="true" outlineLevel="0" collapsed="false">
      <c r="A26" s="446"/>
      <c r="B26" s="447"/>
      <c r="C26" s="447"/>
      <c r="D26" s="447"/>
      <c r="E26" s="447"/>
      <c r="F26" s="448"/>
      <c r="G26" s="448"/>
      <c r="H26" s="447"/>
    </row>
    <row r="27" s="164" customFormat="true" ht="24.6" hidden="false" customHeight="true" outlineLevel="0" collapsed="false">
      <c r="A27" s="446"/>
      <c r="B27" s="447"/>
      <c r="C27" s="447"/>
      <c r="D27" s="447"/>
      <c r="E27" s="447"/>
      <c r="F27" s="448"/>
      <c r="G27" s="448"/>
      <c r="H27" s="447"/>
    </row>
    <row r="28" s="164" customFormat="true" ht="24.6" hidden="false" customHeight="true" outlineLevel="0" collapsed="false">
      <c r="A28" s="446"/>
      <c r="B28" s="447"/>
      <c r="C28" s="447"/>
      <c r="D28" s="447"/>
      <c r="E28" s="447"/>
      <c r="F28" s="448"/>
      <c r="G28" s="448"/>
      <c r="H28" s="447"/>
    </row>
    <row r="29" s="164" customFormat="true" ht="24.6" hidden="false" customHeight="true" outlineLevel="0" collapsed="false">
      <c r="A29" s="446"/>
      <c r="B29" s="447"/>
      <c r="C29" s="447"/>
      <c r="D29" s="447"/>
      <c r="E29" s="447"/>
      <c r="F29" s="448"/>
      <c r="G29" s="448"/>
      <c r="H29" s="447"/>
    </row>
    <row r="30" s="164" customFormat="true" ht="24.6" hidden="false" customHeight="true" outlineLevel="0" collapsed="false">
      <c r="A30" s="446"/>
      <c r="B30" s="447"/>
      <c r="C30" s="447"/>
      <c r="D30" s="447"/>
      <c r="E30" s="447"/>
      <c r="F30" s="448"/>
      <c r="G30" s="448"/>
      <c r="H30" s="447"/>
    </row>
    <row r="31" s="164" customFormat="true" ht="24.6" hidden="false" customHeight="true" outlineLevel="0" collapsed="false">
      <c r="A31" s="446"/>
      <c r="B31" s="447"/>
      <c r="C31" s="447"/>
      <c r="D31" s="447"/>
      <c r="E31" s="447"/>
      <c r="F31" s="448"/>
      <c r="G31" s="448"/>
      <c r="H31" s="447"/>
    </row>
    <row r="32" s="164" customFormat="true" ht="24.6" hidden="false" customHeight="true" outlineLevel="0" collapsed="false">
      <c r="A32" s="446"/>
      <c r="B32" s="447"/>
      <c r="C32" s="447"/>
      <c r="D32" s="447"/>
      <c r="E32" s="447"/>
      <c r="F32" s="448"/>
      <c r="G32" s="448"/>
      <c r="H32" s="447"/>
    </row>
    <row r="33" s="164" customFormat="true" ht="24.6" hidden="false" customHeight="true" outlineLevel="0" collapsed="false">
      <c r="A33" s="446"/>
      <c r="B33" s="447"/>
      <c r="C33" s="447"/>
      <c r="D33" s="447"/>
      <c r="E33" s="447"/>
      <c r="F33" s="448"/>
      <c r="G33" s="448"/>
      <c r="H33" s="447"/>
    </row>
    <row r="34" s="164" customFormat="true" ht="24.6" hidden="false" customHeight="true" outlineLevel="0" collapsed="false">
      <c r="A34" s="446"/>
      <c r="B34" s="447"/>
      <c r="C34" s="447"/>
      <c r="D34" s="447"/>
      <c r="E34" s="447"/>
      <c r="F34" s="448"/>
      <c r="G34" s="448"/>
      <c r="H34" s="447"/>
    </row>
    <row r="35" s="164" customFormat="true" ht="24.6" hidden="false" customHeight="true" outlineLevel="0" collapsed="false">
      <c r="A35" s="446"/>
      <c r="B35" s="447"/>
      <c r="C35" s="447"/>
      <c r="D35" s="447"/>
      <c r="E35" s="447"/>
      <c r="F35" s="448"/>
      <c r="G35" s="448"/>
      <c r="H35" s="447"/>
    </row>
    <row r="36" s="164" customFormat="true" ht="12.75" hidden="false" customHeight="false" outlineLevel="0" collapsed="false"/>
    <row r="37" s="164" customFormat="true" ht="12.75" hidden="false" customHeight="false" outlineLevel="0" collapsed="false"/>
    <row r="38" s="164" customFormat="true" ht="12.75" hidden="false" customHeight="false" outlineLevel="0" collapsed="false"/>
    <row r="39" s="165" customFormat="true" ht="58.15" hidden="false" customHeight="true" outlineLevel="0" collapsed="false">
      <c r="A39" s="449" t="s">
        <v>224</v>
      </c>
      <c r="B39" s="449"/>
      <c r="C39" s="449"/>
      <c r="D39" s="449"/>
      <c r="E39" s="449"/>
      <c r="F39" s="449"/>
      <c r="G39" s="449"/>
      <c r="H39" s="449"/>
      <c r="I39" s="449"/>
    </row>
    <row r="40" s="454" customFormat="true" ht="41.85" hidden="false" customHeight="true" outlineLevel="0" collapsed="false">
      <c r="A40" s="450" t="s">
        <v>225</v>
      </c>
      <c r="B40" s="451" t="s">
        <v>226</v>
      </c>
      <c r="C40" s="452"/>
      <c r="D40" s="453" t="s">
        <v>227</v>
      </c>
      <c r="E40" s="453"/>
      <c r="F40" s="453"/>
      <c r="G40" s="453"/>
      <c r="H40" s="453"/>
      <c r="I40" s="453"/>
      <c r="ALW40" s="164"/>
      <c r="ALX40" s="164"/>
      <c r="ALY40" s="164"/>
      <c r="ALZ40" s="164"/>
      <c r="AMA40" s="164"/>
      <c r="AMB40" s="164"/>
      <c r="AMC40" s="164"/>
      <c r="AMD40" s="164"/>
      <c r="AME40" s="164"/>
      <c r="AMF40" s="164"/>
      <c r="AMG40" s="164"/>
      <c r="AMH40" s="164"/>
      <c r="AMI40" s="164"/>
      <c r="AMJ40" s="164"/>
    </row>
    <row r="41" s="454" customFormat="true" ht="24.6" hidden="false" customHeight="true" outlineLevel="0" collapsed="false">
      <c r="A41" s="455"/>
      <c r="B41" s="456" t="s">
        <v>228</v>
      </c>
      <c r="C41" s="457"/>
      <c r="D41" s="458" t="s">
        <v>229</v>
      </c>
      <c r="E41" s="459"/>
      <c r="F41" s="459"/>
      <c r="G41" s="459"/>
      <c r="H41" s="459"/>
      <c r="I41" s="459" t="s">
        <v>99</v>
      </c>
      <c r="ALW41" s="164"/>
      <c r="ALX41" s="164"/>
      <c r="ALY41" s="164"/>
      <c r="ALZ41" s="164"/>
      <c r="AMA41" s="164"/>
      <c r="AMB41" s="164"/>
      <c r="AMC41" s="164"/>
      <c r="AMD41" s="164"/>
      <c r="AME41" s="164"/>
      <c r="AMF41" s="164"/>
      <c r="AMG41" s="164"/>
      <c r="AMH41" s="164"/>
      <c r="AMI41" s="164"/>
      <c r="AMJ41" s="164"/>
    </row>
    <row r="42" s="454" customFormat="true" ht="20.65" hidden="false" customHeight="true" outlineLevel="0" collapsed="false">
      <c r="A42" s="455"/>
      <c r="B42" s="456"/>
      <c r="C42" s="457"/>
      <c r="D42" s="458"/>
      <c r="E42" s="459"/>
      <c r="F42" s="459"/>
      <c r="G42" s="459"/>
      <c r="H42" s="459"/>
      <c r="I42" s="459"/>
      <c r="ALW42" s="164"/>
      <c r="ALX42" s="164"/>
      <c r="ALY42" s="164"/>
      <c r="ALZ42" s="164"/>
      <c r="AMA42" s="164"/>
      <c r="AMB42" s="164"/>
      <c r="AMC42" s="164"/>
      <c r="AMD42" s="164"/>
      <c r="AME42" s="164"/>
      <c r="AMF42" s="164"/>
      <c r="AMG42" s="164"/>
      <c r="AMH42" s="164"/>
      <c r="AMI42" s="164"/>
      <c r="AMJ42" s="164"/>
    </row>
    <row r="43" s="454" customFormat="true" ht="24.6" hidden="false" customHeight="true" outlineLevel="0" collapsed="false">
      <c r="A43" s="455"/>
      <c r="B43" s="456"/>
      <c r="C43" s="457"/>
      <c r="D43" s="458"/>
      <c r="E43" s="459"/>
      <c r="F43" s="459"/>
      <c r="G43" s="459"/>
      <c r="H43" s="459"/>
      <c r="I43" s="459"/>
      <c r="ALW43" s="164"/>
      <c r="ALX43" s="164"/>
      <c r="ALY43" s="164"/>
      <c r="ALZ43" s="164"/>
      <c r="AMA43" s="164"/>
      <c r="AMB43" s="164"/>
      <c r="AMC43" s="164"/>
      <c r="AMD43" s="164"/>
      <c r="AME43" s="164"/>
      <c r="AMF43" s="164"/>
      <c r="AMG43" s="164"/>
      <c r="AMH43" s="164"/>
      <c r="AMI43" s="164"/>
      <c r="AMJ43" s="164"/>
    </row>
    <row r="44" s="454" customFormat="true" ht="18.6" hidden="false" customHeight="true" outlineLevel="0" collapsed="false">
      <c r="A44" s="455"/>
      <c r="B44" s="456"/>
      <c r="C44" s="457"/>
      <c r="D44" s="460" t="s">
        <v>230</v>
      </c>
      <c r="E44" s="461"/>
      <c r="F44" s="461"/>
      <c r="G44" s="461"/>
      <c r="H44" s="461"/>
      <c r="I44" s="461"/>
      <c r="ALW44" s="164"/>
      <c r="ALX44" s="164"/>
      <c r="ALY44" s="164"/>
      <c r="ALZ44" s="164"/>
      <c r="AMA44" s="164"/>
      <c r="AMB44" s="164"/>
      <c r="AMC44" s="164"/>
      <c r="AMD44" s="164"/>
      <c r="AME44" s="164"/>
      <c r="AMF44" s="164"/>
      <c r="AMG44" s="164"/>
      <c r="AMH44" s="164"/>
      <c r="AMI44" s="164"/>
      <c r="AMJ44" s="164"/>
    </row>
    <row r="45" s="454" customFormat="true" ht="18.6" hidden="false" customHeight="true" outlineLevel="0" collapsed="false">
      <c r="A45" s="455"/>
      <c r="B45" s="456"/>
      <c r="C45" s="457"/>
      <c r="D45" s="460"/>
      <c r="E45" s="461"/>
      <c r="F45" s="461"/>
      <c r="G45" s="461"/>
      <c r="H45" s="461"/>
      <c r="I45" s="461"/>
      <c r="ALW45" s="164"/>
      <c r="ALX45" s="164"/>
      <c r="ALY45" s="164"/>
      <c r="ALZ45" s="164"/>
      <c r="AMA45" s="164"/>
      <c r="AMB45" s="164"/>
      <c r="AMC45" s="164"/>
      <c r="AMD45" s="164"/>
      <c r="AME45" s="164"/>
      <c r="AMF45" s="164"/>
      <c r="AMG45" s="164"/>
      <c r="AMH45" s="164"/>
      <c r="AMI45" s="164"/>
      <c r="AMJ45" s="164"/>
    </row>
    <row r="46" s="454" customFormat="true" ht="18.6" hidden="false" customHeight="true" outlineLevel="0" collapsed="false">
      <c r="A46" s="455"/>
      <c r="B46" s="456"/>
      <c r="C46" s="457"/>
      <c r="D46" s="460"/>
      <c r="E46" s="461"/>
      <c r="F46" s="461"/>
      <c r="G46" s="461"/>
      <c r="H46" s="461"/>
      <c r="I46" s="461"/>
      <c r="ALW46" s="164"/>
      <c r="ALX46" s="164"/>
      <c r="ALY46" s="164"/>
      <c r="ALZ46" s="164"/>
      <c r="AMA46" s="164"/>
      <c r="AMB46" s="164"/>
      <c r="AMC46" s="164"/>
      <c r="AMD46" s="164"/>
      <c r="AME46" s="164"/>
      <c r="AMF46" s="164"/>
      <c r="AMG46" s="164"/>
      <c r="AMH46" s="164"/>
      <c r="AMI46" s="164"/>
      <c r="AMJ46" s="164"/>
    </row>
    <row r="47" s="164" customFormat="true" ht="17.85" hidden="false" customHeight="true" outlineLevel="0" collapsed="false">
      <c r="A47" s="455"/>
      <c r="B47" s="456"/>
      <c r="C47" s="457"/>
      <c r="D47" s="462" t="s">
        <v>231</v>
      </c>
      <c r="E47" s="463"/>
      <c r="F47" s="463"/>
      <c r="G47" s="463"/>
      <c r="H47" s="463"/>
      <c r="I47" s="463"/>
    </row>
    <row r="48" s="164" customFormat="true" ht="17.85" hidden="false" customHeight="true" outlineLevel="0" collapsed="false">
      <c r="A48" s="455"/>
      <c r="B48" s="456"/>
      <c r="C48" s="457"/>
      <c r="D48" s="462"/>
      <c r="E48" s="463"/>
      <c r="F48" s="463"/>
      <c r="G48" s="463"/>
      <c r="H48" s="463"/>
      <c r="I48" s="463"/>
    </row>
    <row r="49" s="164" customFormat="true" ht="17.85" hidden="false" customHeight="true" outlineLevel="0" collapsed="false">
      <c r="A49" s="455"/>
      <c r="B49" s="456"/>
      <c r="C49" s="457"/>
      <c r="D49" s="462"/>
      <c r="E49" s="463"/>
      <c r="F49" s="463"/>
      <c r="G49" s="463"/>
      <c r="H49" s="463"/>
      <c r="I49" s="463"/>
    </row>
    <row r="50" s="454" customFormat="true" ht="36.4" hidden="false" customHeight="true" outlineLevel="0" collapsed="false">
      <c r="A50" s="450" t="s">
        <v>225</v>
      </c>
      <c r="B50" s="451" t="s">
        <v>226</v>
      </c>
      <c r="C50" s="452"/>
      <c r="D50" s="453" t="s">
        <v>227</v>
      </c>
      <c r="E50" s="453"/>
      <c r="F50" s="453"/>
      <c r="G50" s="453"/>
      <c r="H50" s="453"/>
      <c r="I50" s="453"/>
      <c r="ALW50" s="164"/>
      <c r="ALX50" s="164"/>
      <c r="ALY50" s="164"/>
      <c r="ALZ50" s="164"/>
      <c r="AMA50" s="164"/>
      <c r="AMB50" s="164"/>
      <c r="AMC50" s="164"/>
      <c r="AMD50" s="164"/>
      <c r="AME50" s="164"/>
      <c r="AMF50" s="164"/>
      <c r="AMG50" s="164"/>
      <c r="AMH50" s="164"/>
      <c r="AMI50" s="164"/>
      <c r="AMJ50" s="164"/>
    </row>
    <row r="51" s="454" customFormat="true" ht="20.65" hidden="false" customHeight="true" outlineLevel="0" collapsed="false">
      <c r="A51" s="455"/>
      <c r="B51" s="456" t="s">
        <v>232</v>
      </c>
      <c r="C51" s="457"/>
      <c r="D51" s="458" t="s">
        <v>229</v>
      </c>
      <c r="E51" s="459"/>
      <c r="F51" s="459"/>
      <c r="G51" s="459"/>
      <c r="H51" s="459"/>
      <c r="I51" s="459" t="s">
        <v>99</v>
      </c>
      <c r="ALW51" s="164"/>
      <c r="ALX51" s="164"/>
      <c r="ALY51" s="164"/>
      <c r="ALZ51" s="164"/>
      <c r="AMA51" s="164"/>
      <c r="AMB51" s="164"/>
      <c r="AMC51" s="164"/>
      <c r="AMD51" s="164"/>
      <c r="AME51" s="164"/>
      <c r="AMF51" s="164"/>
      <c r="AMG51" s="164"/>
      <c r="AMH51" s="164"/>
      <c r="AMI51" s="164"/>
      <c r="AMJ51" s="164"/>
    </row>
    <row r="52" s="454" customFormat="true" ht="24.6" hidden="false" customHeight="true" outlineLevel="0" collapsed="false">
      <c r="A52" s="455"/>
      <c r="B52" s="456"/>
      <c r="C52" s="457"/>
      <c r="D52" s="458"/>
      <c r="E52" s="459"/>
      <c r="F52" s="459"/>
      <c r="G52" s="459"/>
      <c r="H52" s="459"/>
      <c r="I52" s="459"/>
      <c r="ALW52" s="164"/>
      <c r="ALX52" s="164"/>
      <c r="ALY52" s="164"/>
      <c r="ALZ52" s="164"/>
      <c r="AMA52" s="164"/>
      <c r="AMB52" s="164"/>
      <c r="AMC52" s="164"/>
      <c r="AMD52" s="164"/>
      <c r="AME52" s="164"/>
      <c r="AMF52" s="164"/>
      <c r="AMG52" s="164"/>
      <c r="AMH52" s="164"/>
      <c r="AMI52" s="164"/>
      <c r="AMJ52" s="164"/>
    </row>
    <row r="53" s="454" customFormat="true" ht="18.6" hidden="false" customHeight="true" outlineLevel="0" collapsed="false">
      <c r="A53" s="455"/>
      <c r="B53" s="456"/>
      <c r="C53" s="457"/>
      <c r="D53" s="458"/>
      <c r="E53" s="459"/>
      <c r="F53" s="459"/>
      <c r="G53" s="459"/>
      <c r="H53" s="459"/>
      <c r="I53" s="459"/>
      <c r="ALW53" s="164"/>
      <c r="ALX53" s="164"/>
      <c r="ALY53" s="164"/>
      <c r="ALZ53" s="164"/>
      <c r="AMA53" s="164"/>
      <c r="AMB53" s="164"/>
      <c r="AMC53" s="164"/>
      <c r="AMD53" s="164"/>
      <c r="AME53" s="164"/>
      <c r="AMF53" s="164"/>
      <c r="AMG53" s="164"/>
      <c r="AMH53" s="164"/>
      <c r="AMI53" s="164"/>
      <c r="AMJ53" s="164"/>
    </row>
    <row r="54" s="454" customFormat="true" ht="18.6" hidden="false" customHeight="true" outlineLevel="0" collapsed="false">
      <c r="A54" s="455"/>
      <c r="B54" s="456"/>
      <c r="C54" s="457"/>
      <c r="D54" s="460" t="s">
        <v>230</v>
      </c>
      <c r="E54" s="461"/>
      <c r="F54" s="461"/>
      <c r="G54" s="461"/>
      <c r="H54" s="461"/>
      <c r="I54" s="461"/>
      <c r="ALW54" s="164"/>
      <c r="ALX54" s="164"/>
      <c r="ALY54" s="164"/>
      <c r="ALZ54" s="164"/>
      <c r="AMA54" s="164"/>
      <c r="AMB54" s="164"/>
      <c r="AMC54" s="164"/>
      <c r="AMD54" s="164"/>
      <c r="AME54" s="164"/>
      <c r="AMF54" s="164"/>
      <c r="AMG54" s="164"/>
      <c r="AMH54" s="164"/>
      <c r="AMI54" s="164"/>
      <c r="AMJ54" s="164"/>
    </row>
    <row r="55" s="454" customFormat="true" ht="18.6" hidden="false" customHeight="true" outlineLevel="0" collapsed="false">
      <c r="A55" s="455"/>
      <c r="B55" s="456"/>
      <c r="C55" s="457"/>
      <c r="D55" s="460"/>
      <c r="E55" s="461"/>
      <c r="F55" s="461"/>
      <c r="G55" s="461"/>
      <c r="H55" s="461"/>
      <c r="I55" s="461"/>
      <c r="ALW55" s="164"/>
      <c r="ALX55" s="164"/>
      <c r="ALY55" s="164"/>
      <c r="ALZ55" s="164"/>
      <c r="AMA55" s="164"/>
      <c r="AMB55" s="164"/>
      <c r="AMC55" s="164"/>
      <c r="AMD55" s="164"/>
      <c r="AME55" s="164"/>
      <c r="AMF55" s="164"/>
      <c r="AMG55" s="164"/>
      <c r="AMH55" s="164"/>
      <c r="AMI55" s="164"/>
      <c r="AMJ55" s="164"/>
    </row>
    <row r="56" s="164" customFormat="true" ht="17.85" hidden="false" customHeight="true" outlineLevel="0" collapsed="false">
      <c r="A56" s="455"/>
      <c r="B56" s="456"/>
      <c r="C56" s="457"/>
      <c r="D56" s="460"/>
      <c r="E56" s="461"/>
      <c r="F56" s="461"/>
      <c r="G56" s="461"/>
      <c r="H56" s="461"/>
      <c r="I56" s="461"/>
    </row>
    <row r="57" s="164" customFormat="true" ht="17.85" hidden="false" customHeight="true" outlineLevel="0" collapsed="false">
      <c r="A57" s="455"/>
      <c r="B57" s="456"/>
      <c r="C57" s="457"/>
      <c r="D57" s="462" t="s">
        <v>231</v>
      </c>
      <c r="E57" s="463"/>
      <c r="F57" s="463"/>
      <c r="G57" s="463"/>
      <c r="H57" s="463"/>
      <c r="I57" s="463"/>
    </row>
    <row r="58" s="164" customFormat="true" ht="17.85" hidden="false" customHeight="true" outlineLevel="0" collapsed="false">
      <c r="A58" s="455"/>
      <c r="B58" s="456"/>
      <c r="C58" s="457"/>
      <c r="D58" s="462"/>
      <c r="E58" s="463"/>
      <c r="F58" s="463"/>
      <c r="G58" s="463"/>
      <c r="H58" s="463"/>
      <c r="I58" s="463"/>
    </row>
    <row r="59" s="454" customFormat="true" ht="24.6" hidden="false" customHeight="true" outlineLevel="0" collapsed="false">
      <c r="A59" s="455"/>
      <c r="B59" s="456"/>
      <c r="C59" s="457"/>
      <c r="D59" s="462"/>
      <c r="E59" s="463"/>
      <c r="F59" s="463"/>
      <c r="G59" s="463"/>
      <c r="H59" s="463"/>
      <c r="I59" s="463"/>
      <c r="ALW59" s="164"/>
      <c r="ALX59" s="164"/>
      <c r="ALY59" s="164"/>
      <c r="ALZ59" s="164"/>
      <c r="AMA59" s="164"/>
      <c r="AMB59" s="164"/>
      <c r="AMC59" s="164"/>
      <c r="AMD59" s="164"/>
      <c r="AME59" s="164"/>
      <c r="AMF59" s="164"/>
      <c r="AMG59" s="164"/>
      <c r="AMH59" s="164"/>
      <c r="AMI59" s="164"/>
      <c r="AMJ59" s="164"/>
    </row>
    <row r="60" s="454" customFormat="true" ht="35.45" hidden="false" customHeight="true" outlineLevel="0" collapsed="false">
      <c r="A60" s="450" t="s">
        <v>225</v>
      </c>
      <c r="B60" s="451" t="s">
        <v>226</v>
      </c>
      <c r="C60" s="452"/>
      <c r="D60" s="453" t="s">
        <v>227</v>
      </c>
      <c r="E60" s="453"/>
      <c r="F60" s="453"/>
      <c r="G60" s="453"/>
      <c r="H60" s="453"/>
      <c r="I60" s="453"/>
      <c r="ALW60" s="164"/>
      <c r="ALX60" s="164"/>
      <c r="ALY60" s="164"/>
      <c r="ALZ60" s="164"/>
      <c r="AMA60" s="164"/>
      <c r="AMB60" s="164"/>
      <c r="AMC60" s="164"/>
      <c r="AMD60" s="164"/>
      <c r="AME60" s="164"/>
      <c r="AMF60" s="164"/>
      <c r="AMG60" s="164"/>
      <c r="AMH60" s="164"/>
      <c r="AMI60" s="164"/>
      <c r="AMJ60" s="164"/>
    </row>
    <row r="61" s="454" customFormat="true" ht="24.6" hidden="false" customHeight="true" outlineLevel="0" collapsed="false">
      <c r="A61" s="455"/>
      <c r="B61" s="456" t="s">
        <v>228</v>
      </c>
      <c r="C61" s="457"/>
      <c r="D61" s="458" t="s">
        <v>229</v>
      </c>
      <c r="E61" s="459"/>
      <c r="F61" s="459"/>
      <c r="G61" s="459"/>
      <c r="H61" s="459"/>
      <c r="I61" s="459" t="s">
        <v>99</v>
      </c>
      <c r="ALW61" s="164"/>
      <c r="ALX61" s="164"/>
      <c r="ALY61" s="164"/>
      <c r="ALZ61" s="164"/>
      <c r="AMA61" s="164"/>
      <c r="AMB61" s="164"/>
      <c r="AMC61" s="164"/>
      <c r="AMD61" s="164"/>
      <c r="AME61" s="164"/>
      <c r="AMF61" s="164"/>
      <c r="AMG61" s="164"/>
      <c r="AMH61" s="164"/>
      <c r="AMI61" s="164"/>
      <c r="AMJ61" s="164"/>
    </row>
    <row r="62" s="454" customFormat="true" ht="18.6" hidden="false" customHeight="true" outlineLevel="0" collapsed="false">
      <c r="A62" s="455"/>
      <c r="B62" s="456"/>
      <c r="C62" s="457"/>
      <c r="D62" s="458"/>
      <c r="E62" s="459"/>
      <c r="F62" s="459"/>
      <c r="G62" s="459"/>
      <c r="H62" s="459"/>
      <c r="I62" s="459"/>
      <c r="ALW62" s="164"/>
      <c r="ALX62" s="164"/>
      <c r="ALY62" s="164"/>
      <c r="ALZ62" s="164"/>
      <c r="AMA62" s="164"/>
      <c r="AMB62" s="164"/>
      <c r="AMC62" s="164"/>
      <c r="AMD62" s="164"/>
      <c r="AME62" s="164"/>
      <c r="AMF62" s="164"/>
      <c r="AMG62" s="164"/>
      <c r="AMH62" s="164"/>
      <c r="AMI62" s="164"/>
      <c r="AMJ62" s="164"/>
    </row>
    <row r="63" s="454" customFormat="true" ht="18.6" hidden="false" customHeight="true" outlineLevel="0" collapsed="false">
      <c r="A63" s="455"/>
      <c r="B63" s="456"/>
      <c r="C63" s="457"/>
      <c r="D63" s="458"/>
      <c r="E63" s="459"/>
      <c r="F63" s="459"/>
      <c r="G63" s="459"/>
      <c r="H63" s="459"/>
      <c r="I63" s="459"/>
      <c r="ALW63" s="164"/>
      <c r="ALX63" s="164"/>
      <c r="ALY63" s="164"/>
      <c r="ALZ63" s="164"/>
      <c r="AMA63" s="164"/>
      <c r="AMB63" s="164"/>
      <c r="AMC63" s="164"/>
      <c r="AMD63" s="164"/>
      <c r="AME63" s="164"/>
      <c r="AMF63" s="164"/>
      <c r="AMG63" s="164"/>
      <c r="AMH63" s="164"/>
      <c r="AMI63" s="164"/>
      <c r="AMJ63" s="164"/>
    </row>
    <row r="64" s="454" customFormat="true" ht="18.6" hidden="false" customHeight="true" outlineLevel="0" collapsed="false">
      <c r="A64" s="455"/>
      <c r="B64" s="456"/>
      <c r="C64" s="457"/>
      <c r="D64" s="460" t="s">
        <v>230</v>
      </c>
      <c r="E64" s="461"/>
      <c r="F64" s="461"/>
      <c r="G64" s="461"/>
      <c r="H64" s="461"/>
      <c r="I64" s="461"/>
      <c r="ALW64" s="164"/>
      <c r="ALX64" s="164"/>
      <c r="ALY64" s="164"/>
      <c r="ALZ64" s="164"/>
      <c r="AMA64" s="164"/>
      <c r="AMB64" s="164"/>
      <c r="AMC64" s="164"/>
      <c r="AMD64" s="164"/>
      <c r="AME64" s="164"/>
      <c r="AMF64" s="164"/>
      <c r="AMG64" s="164"/>
      <c r="AMH64" s="164"/>
      <c r="AMI64" s="164"/>
      <c r="AMJ64" s="164"/>
    </row>
    <row r="65" s="164" customFormat="true" ht="17.85" hidden="false" customHeight="true" outlineLevel="0" collapsed="false">
      <c r="A65" s="455"/>
      <c r="B65" s="456"/>
      <c r="C65" s="457"/>
      <c r="D65" s="460"/>
      <c r="E65" s="461"/>
      <c r="F65" s="461"/>
      <c r="G65" s="461"/>
      <c r="H65" s="461"/>
      <c r="I65" s="461"/>
    </row>
    <row r="66" s="164" customFormat="true" ht="17.85" hidden="false" customHeight="true" outlineLevel="0" collapsed="false">
      <c r="A66" s="455"/>
      <c r="B66" s="456"/>
      <c r="C66" s="457"/>
      <c r="D66" s="460"/>
      <c r="E66" s="461"/>
      <c r="F66" s="461"/>
      <c r="G66" s="461"/>
      <c r="H66" s="461"/>
      <c r="I66" s="461"/>
    </row>
    <row r="67" s="164" customFormat="true" ht="17.85" hidden="false" customHeight="true" outlineLevel="0" collapsed="false">
      <c r="A67" s="455"/>
      <c r="B67" s="456"/>
      <c r="C67" s="457"/>
      <c r="D67" s="462" t="s">
        <v>231</v>
      </c>
      <c r="E67" s="463"/>
      <c r="F67" s="463"/>
      <c r="G67" s="463"/>
      <c r="H67" s="463"/>
      <c r="I67" s="463"/>
    </row>
    <row r="68" s="454" customFormat="true" ht="24.6" hidden="false" customHeight="true" outlineLevel="0" collapsed="false">
      <c r="A68" s="455"/>
      <c r="B68" s="456"/>
      <c r="C68" s="457"/>
      <c r="D68" s="462"/>
      <c r="E68" s="463"/>
      <c r="F68" s="463"/>
      <c r="G68" s="463"/>
      <c r="H68" s="463"/>
      <c r="I68" s="463"/>
      <c r="ALW68" s="164"/>
      <c r="ALX68" s="164"/>
      <c r="ALY68" s="164"/>
      <c r="ALZ68" s="164"/>
      <c r="AMA68" s="164"/>
      <c r="AMB68" s="164"/>
      <c r="AMC68" s="164"/>
      <c r="AMD68" s="164"/>
      <c r="AME68" s="164"/>
      <c r="AMF68" s="164"/>
      <c r="AMG68" s="164"/>
      <c r="AMH68" s="164"/>
      <c r="AMI68" s="164"/>
      <c r="AMJ68" s="164"/>
    </row>
    <row r="69" s="454" customFormat="true" ht="20.65" hidden="false" customHeight="true" outlineLevel="0" collapsed="false">
      <c r="A69" s="455"/>
      <c r="B69" s="456"/>
      <c r="C69" s="457"/>
      <c r="D69" s="462"/>
      <c r="E69" s="463"/>
      <c r="F69" s="463"/>
      <c r="G69" s="463"/>
      <c r="H69" s="463"/>
      <c r="I69" s="463"/>
      <c r="ALW69" s="164"/>
      <c r="ALX69" s="164"/>
      <c r="ALY69" s="164"/>
      <c r="ALZ69" s="164"/>
      <c r="AMA69" s="164"/>
      <c r="AMB69" s="164"/>
      <c r="AMC69" s="164"/>
      <c r="AMD69" s="164"/>
      <c r="AME69" s="164"/>
      <c r="AMF69" s="164"/>
      <c r="AMG69" s="164"/>
      <c r="AMH69" s="164"/>
      <c r="AMI69" s="164"/>
      <c r="AMJ69" s="164"/>
    </row>
    <row r="70" s="454" customFormat="true" ht="39.4" hidden="false" customHeight="true" outlineLevel="0" collapsed="false">
      <c r="A70" s="450" t="s">
        <v>225</v>
      </c>
      <c r="B70" s="451" t="s">
        <v>226</v>
      </c>
      <c r="C70" s="452"/>
      <c r="D70" s="453" t="s">
        <v>227</v>
      </c>
      <c r="E70" s="453"/>
      <c r="F70" s="453"/>
      <c r="G70" s="453"/>
      <c r="H70" s="453"/>
      <c r="I70" s="453"/>
      <c r="ALW70" s="164"/>
      <c r="ALX70" s="164"/>
      <c r="ALY70" s="164"/>
      <c r="ALZ70" s="164"/>
      <c r="AMA70" s="164"/>
      <c r="AMB70" s="164"/>
      <c r="AMC70" s="164"/>
      <c r="AMD70" s="164"/>
      <c r="AME70" s="164"/>
      <c r="AMF70" s="164"/>
      <c r="AMG70" s="164"/>
      <c r="AMH70" s="164"/>
      <c r="AMI70" s="164"/>
      <c r="AMJ70" s="164"/>
    </row>
    <row r="71" s="454" customFormat="true" ht="18.6" hidden="false" customHeight="true" outlineLevel="0" collapsed="false">
      <c r="A71" s="455"/>
      <c r="B71" s="456" t="s">
        <v>232</v>
      </c>
      <c r="C71" s="457"/>
      <c r="D71" s="458" t="s">
        <v>229</v>
      </c>
      <c r="E71" s="459"/>
      <c r="F71" s="459"/>
      <c r="G71" s="459"/>
      <c r="H71" s="459"/>
      <c r="I71" s="459" t="s">
        <v>99</v>
      </c>
      <c r="ALW71" s="164"/>
      <c r="ALX71" s="164"/>
      <c r="ALY71" s="164"/>
      <c r="ALZ71" s="164"/>
      <c r="AMA71" s="164"/>
      <c r="AMB71" s="164"/>
      <c r="AMC71" s="164"/>
      <c r="AMD71" s="164"/>
      <c r="AME71" s="164"/>
      <c r="AMF71" s="164"/>
      <c r="AMG71" s="164"/>
      <c r="AMH71" s="164"/>
      <c r="AMI71" s="164"/>
      <c r="AMJ71" s="164"/>
    </row>
    <row r="72" s="454" customFormat="true" ht="18.6" hidden="false" customHeight="true" outlineLevel="0" collapsed="false">
      <c r="A72" s="455"/>
      <c r="B72" s="456"/>
      <c r="C72" s="457"/>
      <c r="D72" s="458"/>
      <c r="E72" s="459"/>
      <c r="F72" s="459"/>
      <c r="G72" s="459"/>
      <c r="H72" s="459"/>
      <c r="I72" s="459"/>
      <c r="ALW72" s="164"/>
      <c r="ALX72" s="164"/>
      <c r="ALY72" s="164"/>
      <c r="ALZ72" s="164"/>
      <c r="AMA72" s="164"/>
      <c r="AMB72" s="164"/>
      <c r="AMC72" s="164"/>
      <c r="AMD72" s="164"/>
      <c r="AME72" s="164"/>
      <c r="AMF72" s="164"/>
      <c r="AMG72" s="164"/>
      <c r="AMH72" s="164"/>
      <c r="AMI72" s="164"/>
      <c r="AMJ72" s="164"/>
    </row>
    <row r="73" s="454" customFormat="true" ht="18.6" hidden="false" customHeight="true" outlineLevel="0" collapsed="false">
      <c r="A73" s="455"/>
      <c r="B73" s="456"/>
      <c r="C73" s="457"/>
      <c r="D73" s="458"/>
      <c r="E73" s="459"/>
      <c r="F73" s="459"/>
      <c r="G73" s="459"/>
      <c r="H73" s="459"/>
      <c r="I73" s="459"/>
      <c r="ALW73" s="164"/>
      <c r="ALX73" s="164"/>
      <c r="ALY73" s="164"/>
      <c r="ALZ73" s="164"/>
      <c r="AMA73" s="164"/>
      <c r="AMB73" s="164"/>
      <c r="AMC73" s="164"/>
      <c r="AMD73" s="164"/>
      <c r="AME73" s="164"/>
      <c r="AMF73" s="164"/>
      <c r="AMG73" s="164"/>
      <c r="AMH73" s="164"/>
      <c r="AMI73" s="164"/>
      <c r="AMJ73" s="164"/>
    </row>
    <row r="74" s="164" customFormat="true" ht="17.85" hidden="false" customHeight="true" outlineLevel="0" collapsed="false">
      <c r="A74" s="455"/>
      <c r="B74" s="456"/>
      <c r="C74" s="457"/>
      <c r="D74" s="460" t="s">
        <v>230</v>
      </c>
      <c r="E74" s="461"/>
      <c r="F74" s="461"/>
      <c r="G74" s="461"/>
      <c r="H74" s="461"/>
      <c r="I74" s="461"/>
    </row>
    <row r="75" s="164" customFormat="true" ht="17.85" hidden="false" customHeight="true" outlineLevel="0" collapsed="false">
      <c r="A75" s="455"/>
      <c r="B75" s="456"/>
      <c r="C75" s="457"/>
      <c r="D75" s="460"/>
      <c r="E75" s="461"/>
      <c r="F75" s="461"/>
      <c r="G75" s="461"/>
      <c r="H75" s="461"/>
      <c r="I75" s="461"/>
    </row>
    <row r="76" s="164" customFormat="true" ht="17.85" hidden="false" customHeight="true" outlineLevel="0" collapsed="false">
      <c r="A76" s="455"/>
      <c r="B76" s="456"/>
      <c r="C76" s="457"/>
      <c r="D76" s="460"/>
      <c r="E76" s="461"/>
      <c r="F76" s="461"/>
      <c r="G76" s="461"/>
      <c r="H76" s="461"/>
      <c r="I76" s="461"/>
    </row>
    <row r="77" s="454" customFormat="true" ht="24.6" hidden="false" customHeight="true" outlineLevel="0" collapsed="false">
      <c r="A77" s="455"/>
      <c r="B77" s="456"/>
      <c r="C77" s="457"/>
      <c r="D77" s="462" t="s">
        <v>231</v>
      </c>
      <c r="E77" s="463"/>
      <c r="F77" s="463"/>
      <c r="G77" s="463"/>
      <c r="H77" s="463"/>
      <c r="I77" s="463"/>
      <c r="ALW77" s="164"/>
      <c r="ALX77" s="164"/>
      <c r="ALY77" s="164"/>
      <c r="ALZ77" s="164"/>
      <c r="AMA77" s="164"/>
      <c r="AMB77" s="164"/>
      <c r="AMC77" s="164"/>
      <c r="AMD77" s="164"/>
      <c r="AME77" s="164"/>
      <c r="AMF77" s="164"/>
      <c r="AMG77" s="164"/>
      <c r="AMH77" s="164"/>
      <c r="AMI77" s="164"/>
      <c r="AMJ77" s="164"/>
    </row>
    <row r="78" s="454" customFormat="true" ht="20.65" hidden="false" customHeight="true" outlineLevel="0" collapsed="false">
      <c r="A78" s="455"/>
      <c r="B78" s="456"/>
      <c r="C78" s="457"/>
      <c r="D78" s="462"/>
      <c r="E78" s="463"/>
      <c r="F78" s="463"/>
      <c r="G78" s="463"/>
      <c r="H78" s="463"/>
      <c r="I78" s="463"/>
      <c r="ALW78" s="164"/>
      <c r="ALX78" s="164"/>
      <c r="ALY78" s="164"/>
      <c r="ALZ78" s="164"/>
      <c r="AMA78" s="164"/>
      <c r="AMB78" s="164"/>
      <c r="AMC78" s="164"/>
      <c r="AMD78" s="164"/>
      <c r="AME78" s="164"/>
      <c r="AMF78" s="164"/>
      <c r="AMG78" s="164"/>
      <c r="AMH78" s="164"/>
      <c r="AMI78" s="164"/>
      <c r="AMJ78" s="164"/>
    </row>
    <row r="79" s="454" customFormat="true" ht="24.6" hidden="false" customHeight="true" outlineLevel="0" collapsed="false">
      <c r="A79" s="455"/>
      <c r="B79" s="456"/>
      <c r="C79" s="457"/>
      <c r="D79" s="462"/>
      <c r="E79" s="463"/>
      <c r="F79" s="463"/>
      <c r="G79" s="463"/>
      <c r="H79" s="463"/>
      <c r="I79" s="463"/>
      <c r="ALW79" s="164"/>
      <c r="ALX79" s="164"/>
      <c r="ALY79" s="164"/>
      <c r="ALZ79" s="164"/>
      <c r="AMA79" s="164"/>
      <c r="AMB79" s="164"/>
      <c r="AMC79" s="164"/>
      <c r="AMD79" s="164"/>
      <c r="AME79" s="164"/>
      <c r="AMF79" s="164"/>
      <c r="AMG79" s="164"/>
      <c r="AMH79" s="164"/>
      <c r="AMI79" s="164"/>
      <c r="AMJ79" s="164"/>
    </row>
    <row r="80" s="454" customFormat="true" ht="38.45" hidden="false" customHeight="true" outlineLevel="0" collapsed="false">
      <c r="A80" s="450" t="s">
        <v>225</v>
      </c>
      <c r="B80" s="451" t="s">
        <v>226</v>
      </c>
      <c r="C80" s="452"/>
      <c r="D80" s="453" t="s">
        <v>227</v>
      </c>
      <c r="E80" s="453"/>
      <c r="F80" s="453"/>
      <c r="G80" s="453"/>
      <c r="H80" s="453"/>
      <c r="I80" s="453"/>
      <c r="ALW80" s="164"/>
      <c r="ALX80" s="164"/>
      <c r="ALY80" s="164"/>
      <c r="ALZ80" s="164"/>
      <c r="AMA80" s="164"/>
      <c r="AMB80" s="164"/>
      <c r="AMC80" s="164"/>
      <c r="AMD80" s="164"/>
      <c r="AME80" s="164"/>
      <c r="AMF80" s="164"/>
      <c r="AMG80" s="164"/>
      <c r="AMH80" s="164"/>
      <c r="AMI80" s="164"/>
      <c r="AMJ80" s="164"/>
    </row>
    <row r="81" s="454" customFormat="true" ht="18.6" hidden="false" customHeight="true" outlineLevel="0" collapsed="false">
      <c r="A81" s="455"/>
      <c r="B81" s="456" t="s">
        <v>228</v>
      </c>
      <c r="C81" s="457"/>
      <c r="D81" s="458" t="s">
        <v>229</v>
      </c>
      <c r="E81" s="459"/>
      <c r="F81" s="459"/>
      <c r="G81" s="459"/>
      <c r="H81" s="459"/>
      <c r="I81" s="459" t="s">
        <v>99</v>
      </c>
      <c r="ALW81" s="164"/>
      <c r="ALX81" s="164"/>
      <c r="ALY81" s="164"/>
      <c r="ALZ81" s="164"/>
      <c r="AMA81" s="164"/>
      <c r="AMB81" s="164"/>
      <c r="AMC81" s="164"/>
      <c r="AMD81" s="164"/>
      <c r="AME81" s="164"/>
      <c r="AMF81" s="164"/>
      <c r="AMG81" s="164"/>
      <c r="AMH81" s="164"/>
      <c r="AMI81" s="164"/>
      <c r="AMJ81" s="164"/>
    </row>
    <row r="82" s="454" customFormat="true" ht="18.6" hidden="false" customHeight="true" outlineLevel="0" collapsed="false">
      <c r="A82" s="455"/>
      <c r="B82" s="456"/>
      <c r="C82" s="457"/>
      <c r="D82" s="458"/>
      <c r="E82" s="459"/>
      <c r="F82" s="459"/>
      <c r="G82" s="459"/>
      <c r="H82" s="459"/>
      <c r="I82" s="459"/>
      <c r="ALW82" s="164"/>
      <c r="ALX82" s="164"/>
      <c r="ALY82" s="164"/>
      <c r="ALZ82" s="164"/>
      <c r="AMA82" s="164"/>
      <c r="AMB82" s="164"/>
      <c r="AMC82" s="164"/>
      <c r="AMD82" s="164"/>
      <c r="AME82" s="164"/>
      <c r="AMF82" s="164"/>
      <c r="AMG82" s="164"/>
      <c r="AMH82" s="164"/>
      <c r="AMI82" s="164"/>
      <c r="AMJ82" s="164"/>
    </row>
    <row r="83" s="164" customFormat="true" ht="17.85" hidden="false" customHeight="true" outlineLevel="0" collapsed="false">
      <c r="A83" s="455"/>
      <c r="B83" s="456"/>
      <c r="C83" s="457"/>
      <c r="D83" s="458"/>
      <c r="E83" s="459"/>
      <c r="F83" s="459"/>
      <c r="G83" s="459"/>
      <c r="H83" s="459"/>
      <c r="I83" s="459"/>
    </row>
    <row r="84" s="164" customFormat="true" ht="17.85" hidden="false" customHeight="true" outlineLevel="0" collapsed="false">
      <c r="A84" s="455"/>
      <c r="B84" s="456"/>
      <c r="C84" s="457"/>
      <c r="D84" s="460" t="s">
        <v>230</v>
      </c>
      <c r="E84" s="461"/>
      <c r="F84" s="461"/>
      <c r="G84" s="461"/>
      <c r="H84" s="461"/>
      <c r="I84" s="461"/>
    </row>
    <row r="85" s="164" customFormat="true" ht="17.85" hidden="false" customHeight="true" outlineLevel="0" collapsed="false">
      <c r="A85" s="455"/>
      <c r="B85" s="456"/>
      <c r="C85" s="457"/>
      <c r="D85" s="460"/>
      <c r="E85" s="461"/>
      <c r="F85" s="461"/>
      <c r="G85" s="461"/>
      <c r="H85" s="461"/>
      <c r="I85" s="461"/>
    </row>
    <row r="86" s="164" customFormat="true" ht="17.85" hidden="false" customHeight="true" outlineLevel="0" collapsed="false">
      <c r="A86" s="455"/>
      <c r="B86" s="456"/>
      <c r="C86" s="457"/>
      <c r="D86" s="460"/>
      <c r="E86" s="461"/>
      <c r="F86" s="461"/>
      <c r="G86" s="461"/>
      <c r="H86" s="461"/>
      <c r="I86" s="461"/>
    </row>
    <row r="87" s="164" customFormat="true" ht="17.85" hidden="false" customHeight="true" outlineLevel="0" collapsed="false">
      <c r="A87" s="455"/>
      <c r="B87" s="456"/>
      <c r="C87" s="457"/>
      <c r="D87" s="462" t="s">
        <v>231</v>
      </c>
      <c r="E87" s="463"/>
      <c r="F87" s="463"/>
      <c r="G87" s="463"/>
      <c r="H87" s="463"/>
      <c r="I87" s="463"/>
    </row>
    <row r="88" s="164" customFormat="true" ht="17.85" hidden="false" customHeight="true" outlineLevel="0" collapsed="false">
      <c r="A88" s="455"/>
      <c r="B88" s="456"/>
      <c r="C88" s="457"/>
      <c r="D88" s="462"/>
      <c r="E88" s="463"/>
      <c r="F88" s="463"/>
      <c r="G88" s="463"/>
      <c r="H88" s="463"/>
      <c r="I88" s="463"/>
    </row>
    <row r="89" s="164" customFormat="true" ht="17.85" hidden="false" customHeight="true" outlineLevel="0" collapsed="false">
      <c r="A89" s="455"/>
      <c r="B89" s="456"/>
      <c r="C89" s="457"/>
      <c r="D89" s="462"/>
      <c r="E89" s="463"/>
      <c r="F89" s="463"/>
      <c r="G89" s="463"/>
      <c r="H89" s="463"/>
      <c r="I89" s="463"/>
    </row>
    <row r="90" s="164" customFormat="true" ht="17.85" hidden="false" customHeight="true" outlineLevel="0" collapsed="false">
      <c r="A90" s="455"/>
      <c r="B90" s="464"/>
      <c r="C90" s="464"/>
      <c r="D90" s="465"/>
      <c r="E90" s="463"/>
      <c r="F90" s="463"/>
      <c r="G90" s="463"/>
      <c r="H90" s="463"/>
      <c r="I90" s="463"/>
    </row>
    <row r="91" s="164" customFormat="true" ht="17.85" hidden="false" customHeight="true" outlineLevel="0" collapsed="false">
      <c r="A91" s="466"/>
      <c r="B91" s="173"/>
      <c r="C91" s="173"/>
      <c r="D91" s="467"/>
      <c r="E91" s="467"/>
      <c r="F91" s="467"/>
      <c r="G91" s="173"/>
      <c r="H91" s="173"/>
      <c r="I91" s="173"/>
    </row>
    <row r="92" s="164" customFormat="true" ht="17.85" hidden="false" customHeight="true" outlineLevel="0" collapsed="false">
      <c r="A92" s="466"/>
      <c r="B92" s="173"/>
      <c r="C92" s="173"/>
      <c r="D92" s="467"/>
      <c r="E92" s="467"/>
      <c r="F92" s="467"/>
      <c r="G92" s="173"/>
      <c r="H92" s="173"/>
      <c r="I92" s="173"/>
    </row>
    <row r="93" s="164" customFormat="true" ht="52.35" hidden="false" customHeight="true" outlineLevel="0" collapsed="false">
      <c r="A93" s="468" t="s">
        <v>233</v>
      </c>
      <c r="B93" s="468"/>
      <c r="C93" s="468"/>
      <c r="D93" s="468"/>
      <c r="E93" s="468"/>
      <c r="F93" s="468"/>
      <c r="G93" s="468"/>
      <c r="H93" s="468"/>
      <c r="I93" s="468"/>
    </row>
    <row r="94" s="454" customFormat="true" ht="41.85" hidden="false" customHeight="true" outlineLevel="0" collapsed="false">
      <c r="A94" s="469" t="s">
        <v>225</v>
      </c>
      <c r="B94" s="451" t="s">
        <v>226</v>
      </c>
      <c r="C94" s="452"/>
      <c r="D94" s="453" t="s">
        <v>234</v>
      </c>
      <c r="E94" s="453"/>
      <c r="F94" s="453"/>
      <c r="G94" s="453"/>
      <c r="H94" s="453"/>
      <c r="I94" s="453"/>
      <c r="ALW94" s="164"/>
      <c r="ALX94" s="164"/>
      <c r="ALY94" s="164"/>
      <c r="ALZ94" s="164"/>
      <c r="AMA94" s="164"/>
      <c r="AMB94" s="164"/>
      <c r="AMC94" s="164"/>
      <c r="AMD94" s="164"/>
      <c r="AME94" s="164"/>
      <c r="AMF94" s="164"/>
      <c r="AMG94" s="164"/>
      <c r="AMH94" s="164"/>
      <c r="AMI94" s="164"/>
      <c r="AMJ94" s="164"/>
    </row>
    <row r="95" s="454" customFormat="true" ht="24.6" hidden="false" customHeight="true" outlineLevel="0" collapsed="false">
      <c r="A95" s="470"/>
      <c r="B95" s="471" t="s">
        <v>235</v>
      </c>
      <c r="C95" s="457"/>
      <c r="D95" s="458" t="s">
        <v>229</v>
      </c>
      <c r="E95" s="459"/>
      <c r="F95" s="459"/>
      <c r="G95" s="459"/>
      <c r="H95" s="459"/>
      <c r="I95" s="459" t="s">
        <v>99</v>
      </c>
      <c r="ALW95" s="164"/>
      <c r="ALX95" s="164"/>
      <c r="ALY95" s="164"/>
      <c r="ALZ95" s="164"/>
      <c r="AMA95" s="164"/>
      <c r="AMB95" s="164"/>
      <c r="AMC95" s="164"/>
      <c r="AMD95" s="164"/>
      <c r="AME95" s="164"/>
      <c r="AMF95" s="164"/>
      <c r="AMG95" s="164"/>
      <c r="AMH95" s="164"/>
      <c r="AMI95" s="164"/>
      <c r="AMJ95" s="164"/>
    </row>
    <row r="96" s="454" customFormat="true" ht="20.65" hidden="false" customHeight="true" outlineLevel="0" collapsed="false">
      <c r="A96" s="470"/>
      <c r="B96" s="471"/>
      <c r="C96" s="457"/>
      <c r="D96" s="458"/>
      <c r="E96" s="459"/>
      <c r="F96" s="459"/>
      <c r="G96" s="459"/>
      <c r="H96" s="459"/>
      <c r="I96" s="459"/>
      <c r="ALW96" s="164"/>
      <c r="ALX96" s="164"/>
      <c r="ALY96" s="164"/>
      <c r="ALZ96" s="164"/>
      <c r="AMA96" s="164"/>
      <c r="AMB96" s="164"/>
      <c r="AMC96" s="164"/>
      <c r="AMD96" s="164"/>
      <c r="AME96" s="164"/>
      <c r="AMF96" s="164"/>
      <c r="AMG96" s="164"/>
      <c r="AMH96" s="164"/>
      <c r="AMI96" s="164"/>
      <c r="AMJ96" s="164"/>
    </row>
    <row r="97" s="454" customFormat="true" ht="24.6" hidden="false" customHeight="true" outlineLevel="0" collapsed="false">
      <c r="A97" s="470"/>
      <c r="B97" s="471"/>
      <c r="C97" s="457"/>
      <c r="D97" s="458"/>
      <c r="E97" s="459"/>
      <c r="F97" s="459"/>
      <c r="G97" s="459"/>
      <c r="H97" s="459"/>
      <c r="I97" s="459"/>
      <c r="ALW97" s="164"/>
      <c r="ALX97" s="164"/>
      <c r="ALY97" s="164"/>
      <c r="ALZ97" s="164"/>
      <c r="AMA97" s="164"/>
      <c r="AMB97" s="164"/>
      <c r="AMC97" s="164"/>
      <c r="AMD97" s="164"/>
      <c r="AME97" s="164"/>
      <c r="AMF97" s="164"/>
      <c r="AMG97" s="164"/>
      <c r="AMH97" s="164"/>
      <c r="AMI97" s="164"/>
      <c r="AMJ97" s="164"/>
    </row>
    <row r="98" s="454" customFormat="true" ht="18.6" hidden="false" customHeight="true" outlineLevel="0" collapsed="false">
      <c r="A98" s="470"/>
      <c r="B98" s="471"/>
      <c r="C98" s="457"/>
      <c r="D98" s="460" t="s">
        <v>230</v>
      </c>
      <c r="E98" s="461"/>
      <c r="F98" s="461"/>
      <c r="G98" s="461"/>
      <c r="H98" s="461"/>
      <c r="I98" s="461"/>
      <c r="ALW98" s="164"/>
      <c r="ALX98" s="164"/>
      <c r="ALY98" s="164"/>
      <c r="ALZ98" s="164"/>
      <c r="AMA98" s="164"/>
      <c r="AMB98" s="164"/>
      <c r="AMC98" s="164"/>
      <c r="AMD98" s="164"/>
      <c r="AME98" s="164"/>
      <c r="AMF98" s="164"/>
      <c r="AMG98" s="164"/>
      <c r="AMH98" s="164"/>
      <c r="AMI98" s="164"/>
      <c r="AMJ98" s="164"/>
    </row>
    <row r="99" s="454" customFormat="true" ht="18.6" hidden="false" customHeight="true" outlineLevel="0" collapsed="false">
      <c r="A99" s="470"/>
      <c r="B99" s="471"/>
      <c r="C99" s="457"/>
      <c r="D99" s="460"/>
      <c r="E99" s="461"/>
      <c r="F99" s="461"/>
      <c r="G99" s="461"/>
      <c r="H99" s="461"/>
      <c r="I99" s="461"/>
      <c r="ALW99" s="164"/>
      <c r="ALX99" s="164"/>
      <c r="ALY99" s="164"/>
      <c r="ALZ99" s="164"/>
      <c r="AMA99" s="164"/>
      <c r="AMB99" s="164"/>
      <c r="AMC99" s="164"/>
      <c r="AMD99" s="164"/>
      <c r="AME99" s="164"/>
      <c r="AMF99" s="164"/>
      <c r="AMG99" s="164"/>
      <c r="AMH99" s="164"/>
      <c r="AMI99" s="164"/>
      <c r="AMJ99" s="164"/>
    </row>
    <row r="100" s="454" customFormat="true" ht="18.6" hidden="false" customHeight="true" outlineLevel="0" collapsed="false">
      <c r="A100" s="470"/>
      <c r="B100" s="471"/>
      <c r="C100" s="457"/>
      <c r="D100" s="460"/>
      <c r="E100" s="461"/>
      <c r="F100" s="461"/>
      <c r="G100" s="461"/>
      <c r="H100" s="461"/>
      <c r="I100" s="461"/>
      <c r="ALW100" s="164"/>
      <c r="ALX100" s="164"/>
      <c r="ALY100" s="164"/>
      <c r="ALZ100" s="164"/>
      <c r="AMA100" s="164"/>
      <c r="AMB100" s="164"/>
      <c r="AMC100" s="164"/>
      <c r="AMD100" s="164"/>
      <c r="AME100" s="164"/>
      <c r="AMF100" s="164"/>
      <c r="AMG100" s="164"/>
      <c r="AMH100" s="164"/>
      <c r="AMI100" s="164"/>
      <c r="AMJ100" s="164"/>
    </row>
    <row r="101" s="164" customFormat="true" ht="17.85" hidden="false" customHeight="true" outlineLevel="0" collapsed="false">
      <c r="A101" s="470"/>
      <c r="B101" s="471"/>
      <c r="C101" s="457"/>
      <c r="D101" s="462" t="s">
        <v>231</v>
      </c>
      <c r="E101" s="463"/>
      <c r="F101" s="463"/>
      <c r="G101" s="463"/>
      <c r="H101" s="463"/>
      <c r="I101" s="463"/>
    </row>
    <row r="102" s="164" customFormat="true" ht="17.85" hidden="false" customHeight="true" outlineLevel="0" collapsed="false">
      <c r="A102" s="470"/>
      <c r="B102" s="471"/>
      <c r="C102" s="457"/>
      <c r="D102" s="462"/>
      <c r="E102" s="463"/>
      <c r="F102" s="463"/>
      <c r="G102" s="463"/>
      <c r="H102" s="463"/>
      <c r="I102" s="463"/>
    </row>
    <row r="103" s="164" customFormat="true" ht="17.85" hidden="false" customHeight="true" outlineLevel="0" collapsed="false">
      <c r="A103" s="470"/>
      <c r="B103" s="471"/>
      <c r="C103" s="457"/>
      <c r="D103" s="462"/>
      <c r="E103" s="463"/>
      <c r="F103" s="463"/>
      <c r="G103" s="463"/>
      <c r="H103" s="463"/>
      <c r="I103" s="463"/>
    </row>
    <row r="104" s="454" customFormat="true" ht="32.45" hidden="false" customHeight="true" outlineLevel="0" collapsed="false">
      <c r="A104" s="469" t="s">
        <v>225</v>
      </c>
      <c r="B104" s="451" t="s">
        <v>226</v>
      </c>
      <c r="C104" s="452"/>
      <c r="D104" s="453" t="s">
        <v>234</v>
      </c>
      <c r="E104" s="453"/>
      <c r="F104" s="453"/>
      <c r="G104" s="453"/>
      <c r="H104" s="453"/>
      <c r="I104" s="453"/>
      <c r="ALW104" s="164"/>
      <c r="ALX104" s="164"/>
      <c r="ALY104" s="164"/>
      <c r="ALZ104" s="164"/>
      <c r="AMA104" s="164"/>
      <c r="AMB104" s="164"/>
      <c r="AMC104" s="164"/>
      <c r="AMD104" s="164"/>
      <c r="AME104" s="164"/>
      <c r="AMF104" s="164"/>
      <c r="AMG104" s="164"/>
      <c r="AMH104" s="164"/>
      <c r="AMI104" s="164"/>
      <c r="AMJ104" s="164"/>
    </row>
    <row r="105" s="454" customFormat="true" ht="20.65" hidden="false" customHeight="true" outlineLevel="0" collapsed="false">
      <c r="A105" s="470"/>
      <c r="B105" s="471" t="s">
        <v>235</v>
      </c>
      <c r="C105" s="457"/>
      <c r="D105" s="458" t="s">
        <v>229</v>
      </c>
      <c r="E105" s="459"/>
      <c r="F105" s="459"/>
      <c r="G105" s="459"/>
      <c r="H105" s="459"/>
      <c r="I105" s="459" t="s">
        <v>99</v>
      </c>
      <c r="ALW105" s="164"/>
      <c r="ALX105" s="164"/>
      <c r="ALY105" s="164"/>
      <c r="ALZ105" s="164"/>
      <c r="AMA105" s="164"/>
      <c r="AMB105" s="164"/>
      <c r="AMC105" s="164"/>
      <c r="AMD105" s="164"/>
      <c r="AME105" s="164"/>
      <c r="AMF105" s="164"/>
      <c r="AMG105" s="164"/>
      <c r="AMH105" s="164"/>
      <c r="AMI105" s="164"/>
      <c r="AMJ105" s="164"/>
    </row>
    <row r="106" s="454" customFormat="true" ht="24.6" hidden="false" customHeight="true" outlineLevel="0" collapsed="false">
      <c r="A106" s="470"/>
      <c r="B106" s="471"/>
      <c r="C106" s="457"/>
      <c r="D106" s="458"/>
      <c r="E106" s="459"/>
      <c r="F106" s="459"/>
      <c r="G106" s="459"/>
      <c r="H106" s="459"/>
      <c r="I106" s="459"/>
      <c r="ALW106" s="164"/>
      <c r="ALX106" s="164"/>
      <c r="ALY106" s="164"/>
      <c r="ALZ106" s="164"/>
      <c r="AMA106" s="164"/>
      <c r="AMB106" s="164"/>
      <c r="AMC106" s="164"/>
      <c r="AMD106" s="164"/>
      <c r="AME106" s="164"/>
      <c r="AMF106" s="164"/>
      <c r="AMG106" s="164"/>
      <c r="AMH106" s="164"/>
      <c r="AMI106" s="164"/>
      <c r="AMJ106" s="164"/>
    </row>
    <row r="107" s="454" customFormat="true" ht="18.6" hidden="false" customHeight="true" outlineLevel="0" collapsed="false">
      <c r="A107" s="470"/>
      <c r="B107" s="471"/>
      <c r="C107" s="457"/>
      <c r="D107" s="458"/>
      <c r="E107" s="459"/>
      <c r="F107" s="459"/>
      <c r="G107" s="459"/>
      <c r="H107" s="459"/>
      <c r="I107" s="459"/>
      <c r="ALW107" s="164"/>
      <c r="ALX107" s="164"/>
      <c r="ALY107" s="164"/>
      <c r="ALZ107" s="164"/>
      <c r="AMA107" s="164"/>
      <c r="AMB107" s="164"/>
      <c r="AMC107" s="164"/>
      <c r="AMD107" s="164"/>
      <c r="AME107" s="164"/>
      <c r="AMF107" s="164"/>
      <c r="AMG107" s="164"/>
      <c r="AMH107" s="164"/>
      <c r="AMI107" s="164"/>
      <c r="AMJ107" s="164"/>
    </row>
    <row r="108" s="454" customFormat="true" ht="18.6" hidden="false" customHeight="true" outlineLevel="0" collapsed="false">
      <c r="A108" s="470"/>
      <c r="B108" s="471"/>
      <c r="C108" s="457"/>
      <c r="D108" s="460" t="s">
        <v>230</v>
      </c>
      <c r="E108" s="461"/>
      <c r="F108" s="461"/>
      <c r="G108" s="461"/>
      <c r="H108" s="461"/>
      <c r="I108" s="461"/>
      <c r="ALW108" s="164"/>
      <c r="ALX108" s="164"/>
      <c r="ALY108" s="164"/>
      <c r="ALZ108" s="164"/>
      <c r="AMA108" s="164"/>
      <c r="AMB108" s="164"/>
      <c r="AMC108" s="164"/>
      <c r="AMD108" s="164"/>
      <c r="AME108" s="164"/>
      <c r="AMF108" s="164"/>
      <c r="AMG108" s="164"/>
      <c r="AMH108" s="164"/>
      <c r="AMI108" s="164"/>
      <c r="AMJ108" s="164"/>
    </row>
    <row r="109" s="454" customFormat="true" ht="18.6" hidden="false" customHeight="true" outlineLevel="0" collapsed="false">
      <c r="A109" s="470"/>
      <c r="B109" s="471"/>
      <c r="C109" s="457"/>
      <c r="D109" s="460"/>
      <c r="E109" s="461"/>
      <c r="F109" s="461"/>
      <c r="G109" s="461"/>
      <c r="H109" s="461"/>
      <c r="I109" s="461"/>
      <c r="ALW109" s="164"/>
      <c r="ALX109" s="164"/>
      <c r="ALY109" s="164"/>
      <c r="ALZ109" s="164"/>
      <c r="AMA109" s="164"/>
      <c r="AMB109" s="164"/>
      <c r="AMC109" s="164"/>
      <c r="AMD109" s="164"/>
      <c r="AME109" s="164"/>
      <c r="AMF109" s="164"/>
      <c r="AMG109" s="164"/>
      <c r="AMH109" s="164"/>
      <c r="AMI109" s="164"/>
      <c r="AMJ109" s="164"/>
    </row>
    <row r="110" s="164" customFormat="true" ht="17.85" hidden="false" customHeight="true" outlineLevel="0" collapsed="false">
      <c r="A110" s="470"/>
      <c r="B110" s="471"/>
      <c r="C110" s="457"/>
      <c r="D110" s="460"/>
      <c r="E110" s="461"/>
      <c r="F110" s="461"/>
      <c r="G110" s="461"/>
      <c r="H110" s="461"/>
      <c r="I110" s="461"/>
    </row>
    <row r="111" s="164" customFormat="true" ht="17.85" hidden="false" customHeight="true" outlineLevel="0" collapsed="false">
      <c r="A111" s="470"/>
      <c r="B111" s="471"/>
      <c r="C111" s="457"/>
      <c r="D111" s="462" t="s">
        <v>231</v>
      </c>
      <c r="E111" s="463"/>
      <c r="F111" s="463"/>
      <c r="G111" s="463"/>
      <c r="H111" s="463"/>
      <c r="I111" s="463"/>
    </row>
    <row r="112" s="164" customFormat="true" ht="17.85" hidden="false" customHeight="true" outlineLevel="0" collapsed="false">
      <c r="A112" s="470"/>
      <c r="B112" s="471"/>
      <c r="C112" s="457"/>
      <c r="D112" s="462"/>
      <c r="E112" s="463"/>
      <c r="F112" s="463"/>
      <c r="G112" s="463"/>
      <c r="H112" s="463"/>
      <c r="I112" s="463"/>
    </row>
    <row r="113" s="454" customFormat="true" ht="24.6" hidden="false" customHeight="true" outlineLevel="0" collapsed="false">
      <c r="A113" s="470"/>
      <c r="B113" s="471"/>
      <c r="C113" s="457"/>
      <c r="D113" s="462"/>
      <c r="E113" s="463"/>
      <c r="F113" s="463"/>
      <c r="G113" s="463"/>
      <c r="H113" s="463"/>
      <c r="I113" s="463"/>
      <c r="ALW113" s="164"/>
      <c r="ALX113" s="164"/>
      <c r="ALY113" s="164"/>
      <c r="ALZ113" s="164"/>
      <c r="AMA113" s="164"/>
      <c r="AMB113" s="164"/>
      <c r="AMC113" s="164"/>
      <c r="AMD113" s="164"/>
      <c r="AME113" s="164"/>
      <c r="AMF113" s="164"/>
      <c r="AMG113" s="164"/>
      <c r="AMH113" s="164"/>
      <c r="AMI113" s="164"/>
      <c r="AMJ113" s="164"/>
    </row>
    <row r="114" s="454" customFormat="true" ht="35.45" hidden="false" customHeight="true" outlineLevel="0" collapsed="false">
      <c r="A114" s="469" t="s">
        <v>225</v>
      </c>
      <c r="B114" s="451" t="s">
        <v>226</v>
      </c>
      <c r="C114" s="452"/>
      <c r="D114" s="453" t="s">
        <v>234</v>
      </c>
      <c r="E114" s="453"/>
      <c r="F114" s="453"/>
      <c r="G114" s="453"/>
      <c r="H114" s="453"/>
      <c r="I114" s="453"/>
      <c r="ALW114" s="164"/>
      <c r="ALX114" s="164"/>
      <c r="ALY114" s="164"/>
      <c r="ALZ114" s="164"/>
      <c r="AMA114" s="164"/>
      <c r="AMB114" s="164"/>
      <c r="AMC114" s="164"/>
      <c r="AMD114" s="164"/>
      <c r="AME114" s="164"/>
      <c r="AMF114" s="164"/>
      <c r="AMG114" s="164"/>
      <c r="AMH114" s="164"/>
      <c r="AMI114" s="164"/>
      <c r="AMJ114" s="164"/>
    </row>
    <row r="115" s="454" customFormat="true" ht="24.6" hidden="false" customHeight="true" outlineLevel="0" collapsed="false">
      <c r="A115" s="470"/>
      <c r="B115" s="471" t="s">
        <v>235</v>
      </c>
      <c r="C115" s="457"/>
      <c r="D115" s="458" t="s">
        <v>229</v>
      </c>
      <c r="E115" s="459"/>
      <c r="F115" s="459"/>
      <c r="G115" s="459"/>
      <c r="H115" s="459"/>
      <c r="I115" s="459" t="s">
        <v>99</v>
      </c>
      <c r="ALW115" s="164"/>
      <c r="ALX115" s="164"/>
      <c r="ALY115" s="164"/>
      <c r="ALZ115" s="164"/>
      <c r="AMA115" s="164"/>
      <c r="AMB115" s="164"/>
      <c r="AMC115" s="164"/>
      <c r="AMD115" s="164"/>
      <c r="AME115" s="164"/>
      <c r="AMF115" s="164"/>
      <c r="AMG115" s="164"/>
      <c r="AMH115" s="164"/>
      <c r="AMI115" s="164"/>
      <c r="AMJ115" s="164"/>
    </row>
    <row r="116" s="454" customFormat="true" ht="18.6" hidden="false" customHeight="true" outlineLevel="0" collapsed="false">
      <c r="A116" s="470"/>
      <c r="B116" s="471"/>
      <c r="C116" s="457"/>
      <c r="D116" s="458"/>
      <c r="E116" s="459"/>
      <c r="F116" s="459"/>
      <c r="G116" s="459"/>
      <c r="H116" s="459"/>
      <c r="I116" s="459"/>
      <c r="ALW116" s="164"/>
      <c r="ALX116" s="164"/>
      <c r="ALY116" s="164"/>
      <c r="ALZ116" s="164"/>
      <c r="AMA116" s="164"/>
      <c r="AMB116" s="164"/>
      <c r="AMC116" s="164"/>
      <c r="AMD116" s="164"/>
      <c r="AME116" s="164"/>
      <c r="AMF116" s="164"/>
      <c r="AMG116" s="164"/>
      <c r="AMH116" s="164"/>
      <c r="AMI116" s="164"/>
      <c r="AMJ116" s="164"/>
    </row>
    <row r="117" s="454" customFormat="true" ht="18.6" hidden="false" customHeight="true" outlineLevel="0" collapsed="false">
      <c r="A117" s="470"/>
      <c r="B117" s="471"/>
      <c r="C117" s="457"/>
      <c r="D117" s="458"/>
      <c r="E117" s="459"/>
      <c r="F117" s="459"/>
      <c r="G117" s="459"/>
      <c r="H117" s="459"/>
      <c r="I117" s="459"/>
      <c r="ALW117" s="164"/>
      <c r="ALX117" s="164"/>
      <c r="ALY117" s="164"/>
      <c r="ALZ117" s="164"/>
      <c r="AMA117" s="164"/>
      <c r="AMB117" s="164"/>
      <c r="AMC117" s="164"/>
      <c r="AMD117" s="164"/>
      <c r="AME117" s="164"/>
      <c r="AMF117" s="164"/>
      <c r="AMG117" s="164"/>
      <c r="AMH117" s="164"/>
      <c r="AMI117" s="164"/>
      <c r="AMJ117" s="164"/>
    </row>
    <row r="118" s="454" customFormat="true" ht="18.6" hidden="false" customHeight="true" outlineLevel="0" collapsed="false">
      <c r="A118" s="470"/>
      <c r="B118" s="471"/>
      <c r="C118" s="457"/>
      <c r="D118" s="460" t="s">
        <v>230</v>
      </c>
      <c r="E118" s="461"/>
      <c r="F118" s="461"/>
      <c r="G118" s="461"/>
      <c r="H118" s="461"/>
      <c r="I118" s="461"/>
      <c r="ALW118" s="164"/>
      <c r="ALX118" s="164"/>
      <c r="ALY118" s="164"/>
      <c r="ALZ118" s="164"/>
      <c r="AMA118" s="164"/>
      <c r="AMB118" s="164"/>
      <c r="AMC118" s="164"/>
      <c r="AMD118" s="164"/>
      <c r="AME118" s="164"/>
      <c r="AMF118" s="164"/>
      <c r="AMG118" s="164"/>
      <c r="AMH118" s="164"/>
      <c r="AMI118" s="164"/>
      <c r="AMJ118" s="164"/>
    </row>
    <row r="119" s="164" customFormat="true" ht="17.85" hidden="false" customHeight="true" outlineLevel="0" collapsed="false">
      <c r="A119" s="470"/>
      <c r="B119" s="471"/>
      <c r="C119" s="457"/>
      <c r="D119" s="460"/>
      <c r="E119" s="461"/>
      <c r="F119" s="461"/>
      <c r="G119" s="461"/>
      <c r="H119" s="461"/>
      <c r="I119" s="461"/>
    </row>
    <row r="120" s="164" customFormat="true" ht="17.85" hidden="false" customHeight="true" outlineLevel="0" collapsed="false">
      <c r="A120" s="470"/>
      <c r="B120" s="471"/>
      <c r="C120" s="457"/>
      <c r="D120" s="460"/>
      <c r="E120" s="461"/>
      <c r="F120" s="461"/>
      <c r="G120" s="461"/>
      <c r="H120" s="461"/>
      <c r="I120" s="461"/>
    </row>
    <row r="121" s="164" customFormat="true" ht="17.85" hidden="false" customHeight="true" outlineLevel="0" collapsed="false">
      <c r="A121" s="470"/>
      <c r="B121" s="471"/>
      <c r="C121" s="457"/>
      <c r="D121" s="462" t="s">
        <v>231</v>
      </c>
      <c r="E121" s="463"/>
      <c r="F121" s="463"/>
      <c r="G121" s="463"/>
      <c r="H121" s="463"/>
      <c r="I121" s="463"/>
    </row>
    <row r="122" s="454" customFormat="true" ht="24.6" hidden="false" customHeight="true" outlineLevel="0" collapsed="false">
      <c r="A122" s="470"/>
      <c r="B122" s="471"/>
      <c r="C122" s="457"/>
      <c r="D122" s="462"/>
      <c r="E122" s="463"/>
      <c r="F122" s="463"/>
      <c r="G122" s="463"/>
      <c r="H122" s="463"/>
      <c r="I122" s="463"/>
      <c r="ALW122" s="164"/>
      <c r="ALX122" s="164"/>
      <c r="ALY122" s="164"/>
      <c r="ALZ122" s="164"/>
      <c r="AMA122" s="164"/>
      <c r="AMB122" s="164"/>
      <c r="AMC122" s="164"/>
      <c r="AMD122" s="164"/>
      <c r="AME122" s="164"/>
      <c r="AMF122" s="164"/>
      <c r="AMG122" s="164"/>
      <c r="AMH122" s="164"/>
      <c r="AMI122" s="164"/>
      <c r="AMJ122" s="164"/>
    </row>
    <row r="123" s="454" customFormat="true" ht="20.65" hidden="false" customHeight="true" outlineLevel="0" collapsed="false">
      <c r="A123" s="470"/>
      <c r="B123" s="471"/>
      <c r="C123" s="457"/>
      <c r="D123" s="462"/>
      <c r="E123" s="463"/>
      <c r="F123" s="463"/>
      <c r="G123" s="463"/>
      <c r="H123" s="463"/>
      <c r="I123" s="463"/>
      <c r="ALW123" s="164"/>
      <c r="ALX123" s="164"/>
      <c r="ALY123" s="164"/>
      <c r="ALZ123" s="164"/>
      <c r="AMA123" s="164"/>
      <c r="AMB123" s="164"/>
      <c r="AMC123" s="164"/>
      <c r="AMD123" s="164"/>
      <c r="AME123" s="164"/>
      <c r="AMF123" s="164"/>
      <c r="AMG123" s="164"/>
      <c r="AMH123" s="164"/>
      <c r="AMI123" s="164"/>
      <c r="AMJ123" s="164"/>
    </row>
    <row r="124" s="454" customFormat="true" ht="39.4" hidden="false" customHeight="true" outlineLevel="0" collapsed="false">
      <c r="A124" s="469" t="s">
        <v>225</v>
      </c>
      <c r="B124" s="451" t="s">
        <v>226</v>
      </c>
      <c r="C124" s="452"/>
      <c r="D124" s="453" t="s">
        <v>234</v>
      </c>
      <c r="E124" s="453"/>
      <c r="F124" s="453"/>
      <c r="G124" s="453"/>
      <c r="H124" s="453"/>
      <c r="I124" s="453"/>
      <c r="ALW124" s="164"/>
      <c r="ALX124" s="164"/>
      <c r="ALY124" s="164"/>
      <c r="ALZ124" s="164"/>
      <c r="AMA124" s="164"/>
      <c r="AMB124" s="164"/>
      <c r="AMC124" s="164"/>
      <c r="AMD124" s="164"/>
      <c r="AME124" s="164"/>
      <c r="AMF124" s="164"/>
      <c r="AMG124" s="164"/>
      <c r="AMH124" s="164"/>
      <c r="AMI124" s="164"/>
      <c r="AMJ124" s="164"/>
    </row>
    <row r="125" s="454" customFormat="true" ht="18.6" hidden="false" customHeight="true" outlineLevel="0" collapsed="false">
      <c r="A125" s="470"/>
      <c r="B125" s="471" t="s">
        <v>235</v>
      </c>
      <c r="C125" s="457"/>
      <c r="D125" s="458" t="s">
        <v>229</v>
      </c>
      <c r="E125" s="459"/>
      <c r="F125" s="459"/>
      <c r="G125" s="459"/>
      <c r="H125" s="459"/>
      <c r="I125" s="459" t="s">
        <v>99</v>
      </c>
      <c r="ALW125" s="164"/>
      <c r="ALX125" s="164"/>
      <c r="ALY125" s="164"/>
      <c r="ALZ125" s="164"/>
      <c r="AMA125" s="164"/>
      <c r="AMB125" s="164"/>
      <c r="AMC125" s="164"/>
      <c r="AMD125" s="164"/>
      <c r="AME125" s="164"/>
      <c r="AMF125" s="164"/>
      <c r="AMG125" s="164"/>
      <c r="AMH125" s="164"/>
      <c r="AMI125" s="164"/>
      <c r="AMJ125" s="164"/>
    </row>
    <row r="126" s="454" customFormat="true" ht="18.6" hidden="false" customHeight="true" outlineLevel="0" collapsed="false">
      <c r="A126" s="470"/>
      <c r="B126" s="471"/>
      <c r="C126" s="457"/>
      <c r="D126" s="458"/>
      <c r="E126" s="459"/>
      <c r="F126" s="459"/>
      <c r="G126" s="459"/>
      <c r="H126" s="459"/>
      <c r="I126" s="459"/>
      <c r="ALW126" s="164"/>
      <c r="ALX126" s="164"/>
      <c r="ALY126" s="164"/>
      <c r="ALZ126" s="164"/>
      <c r="AMA126" s="164"/>
      <c r="AMB126" s="164"/>
      <c r="AMC126" s="164"/>
      <c r="AMD126" s="164"/>
      <c r="AME126" s="164"/>
      <c r="AMF126" s="164"/>
      <c r="AMG126" s="164"/>
      <c r="AMH126" s="164"/>
      <c r="AMI126" s="164"/>
      <c r="AMJ126" s="164"/>
    </row>
    <row r="127" s="454" customFormat="true" ht="18.6" hidden="false" customHeight="true" outlineLevel="0" collapsed="false">
      <c r="A127" s="470"/>
      <c r="B127" s="471"/>
      <c r="C127" s="457"/>
      <c r="D127" s="458"/>
      <c r="E127" s="459"/>
      <c r="F127" s="459"/>
      <c r="G127" s="459"/>
      <c r="H127" s="459"/>
      <c r="I127" s="459"/>
      <c r="ALW127" s="164"/>
      <c r="ALX127" s="164"/>
      <c r="ALY127" s="164"/>
      <c r="ALZ127" s="164"/>
      <c r="AMA127" s="164"/>
      <c r="AMB127" s="164"/>
      <c r="AMC127" s="164"/>
      <c r="AMD127" s="164"/>
      <c r="AME127" s="164"/>
      <c r="AMF127" s="164"/>
      <c r="AMG127" s="164"/>
      <c r="AMH127" s="164"/>
      <c r="AMI127" s="164"/>
      <c r="AMJ127" s="164"/>
    </row>
    <row r="128" s="164" customFormat="true" ht="17.85" hidden="false" customHeight="true" outlineLevel="0" collapsed="false">
      <c r="A128" s="470"/>
      <c r="B128" s="471"/>
      <c r="C128" s="457"/>
      <c r="D128" s="460" t="s">
        <v>230</v>
      </c>
      <c r="E128" s="461"/>
      <c r="F128" s="461"/>
      <c r="G128" s="461"/>
      <c r="H128" s="461"/>
      <c r="I128" s="461"/>
    </row>
    <row r="129" s="164" customFormat="true" ht="17.85" hidden="false" customHeight="true" outlineLevel="0" collapsed="false">
      <c r="A129" s="470"/>
      <c r="B129" s="471"/>
      <c r="C129" s="457"/>
      <c r="D129" s="460"/>
      <c r="E129" s="461"/>
      <c r="F129" s="461"/>
      <c r="G129" s="461"/>
      <c r="H129" s="461"/>
      <c r="I129" s="461"/>
    </row>
    <row r="130" s="164" customFormat="true" ht="17.85" hidden="false" customHeight="true" outlineLevel="0" collapsed="false">
      <c r="A130" s="470"/>
      <c r="B130" s="471"/>
      <c r="C130" s="457"/>
      <c r="D130" s="460"/>
      <c r="E130" s="461"/>
      <c r="F130" s="461"/>
      <c r="G130" s="461"/>
      <c r="H130" s="461"/>
      <c r="I130" s="461"/>
    </row>
    <row r="131" s="454" customFormat="true" ht="24.6" hidden="false" customHeight="true" outlineLevel="0" collapsed="false">
      <c r="A131" s="470"/>
      <c r="B131" s="471"/>
      <c r="C131" s="457"/>
      <c r="D131" s="462" t="s">
        <v>231</v>
      </c>
      <c r="E131" s="463"/>
      <c r="F131" s="463"/>
      <c r="G131" s="463"/>
      <c r="H131" s="463"/>
      <c r="I131" s="463"/>
      <c r="ALW131" s="164"/>
      <c r="ALX131" s="164"/>
      <c r="ALY131" s="164"/>
      <c r="ALZ131" s="164"/>
      <c r="AMA131" s="164"/>
      <c r="AMB131" s="164"/>
      <c r="AMC131" s="164"/>
      <c r="AMD131" s="164"/>
      <c r="AME131" s="164"/>
      <c r="AMF131" s="164"/>
      <c r="AMG131" s="164"/>
      <c r="AMH131" s="164"/>
      <c r="AMI131" s="164"/>
      <c r="AMJ131" s="164"/>
    </row>
    <row r="132" s="454" customFormat="true" ht="20.65" hidden="false" customHeight="true" outlineLevel="0" collapsed="false">
      <c r="A132" s="470"/>
      <c r="B132" s="471"/>
      <c r="C132" s="457"/>
      <c r="D132" s="462"/>
      <c r="E132" s="463"/>
      <c r="F132" s="463"/>
      <c r="G132" s="463"/>
      <c r="H132" s="463"/>
      <c r="I132" s="463"/>
      <c r="ALW132" s="164"/>
      <c r="ALX132" s="164"/>
      <c r="ALY132" s="164"/>
      <c r="ALZ132" s="164"/>
      <c r="AMA132" s="164"/>
      <c r="AMB132" s="164"/>
      <c r="AMC132" s="164"/>
      <c r="AMD132" s="164"/>
      <c r="AME132" s="164"/>
      <c r="AMF132" s="164"/>
      <c r="AMG132" s="164"/>
      <c r="AMH132" s="164"/>
      <c r="AMI132" s="164"/>
      <c r="AMJ132" s="164"/>
    </row>
    <row r="133" s="454" customFormat="true" ht="24.6" hidden="false" customHeight="true" outlineLevel="0" collapsed="false">
      <c r="A133" s="470"/>
      <c r="B133" s="471"/>
      <c r="C133" s="457"/>
      <c r="D133" s="462"/>
      <c r="E133" s="463"/>
      <c r="F133" s="463"/>
      <c r="G133" s="463"/>
      <c r="H133" s="463"/>
      <c r="I133" s="463"/>
      <c r="ALW133" s="164"/>
      <c r="ALX133" s="164"/>
      <c r="ALY133" s="164"/>
      <c r="ALZ133" s="164"/>
      <c r="AMA133" s="164"/>
      <c r="AMB133" s="164"/>
      <c r="AMC133" s="164"/>
      <c r="AMD133" s="164"/>
      <c r="AME133" s="164"/>
      <c r="AMF133" s="164"/>
      <c r="AMG133" s="164"/>
      <c r="AMH133" s="164"/>
      <c r="AMI133" s="164"/>
      <c r="AMJ133" s="164"/>
    </row>
    <row r="134" s="454" customFormat="true" ht="38.45" hidden="false" customHeight="true" outlineLevel="0" collapsed="false">
      <c r="A134" s="469" t="s">
        <v>225</v>
      </c>
      <c r="B134" s="451" t="s">
        <v>226</v>
      </c>
      <c r="C134" s="452"/>
      <c r="D134" s="453" t="s">
        <v>234</v>
      </c>
      <c r="E134" s="453"/>
      <c r="F134" s="453"/>
      <c r="G134" s="453"/>
      <c r="H134" s="453"/>
      <c r="I134" s="453"/>
      <c r="ALW134" s="164"/>
      <c r="ALX134" s="164"/>
      <c r="ALY134" s="164"/>
      <c r="ALZ134" s="164"/>
      <c r="AMA134" s="164"/>
      <c r="AMB134" s="164"/>
      <c r="AMC134" s="164"/>
      <c r="AMD134" s="164"/>
      <c r="AME134" s="164"/>
      <c r="AMF134" s="164"/>
      <c r="AMG134" s="164"/>
      <c r="AMH134" s="164"/>
      <c r="AMI134" s="164"/>
      <c r="AMJ134" s="164"/>
    </row>
    <row r="135" s="454" customFormat="true" ht="22.7" hidden="false" customHeight="true" outlineLevel="0" collapsed="false">
      <c r="A135" s="470"/>
      <c r="B135" s="471" t="s">
        <v>235</v>
      </c>
      <c r="C135" s="457"/>
      <c r="D135" s="458" t="s">
        <v>229</v>
      </c>
      <c r="E135" s="459"/>
      <c r="F135" s="459"/>
      <c r="G135" s="459"/>
      <c r="H135" s="459"/>
      <c r="I135" s="459" t="s">
        <v>99</v>
      </c>
      <c r="ALW135" s="164"/>
      <c r="ALX135" s="164"/>
      <c r="ALY135" s="164"/>
      <c r="ALZ135" s="164"/>
      <c r="AMA135" s="164"/>
      <c r="AMB135" s="164"/>
      <c r="AMC135" s="164"/>
      <c r="AMD135" s="164"/>
      <c r="AME135" s="164"/>
      <c r="AMF135" s="164"/>
      <c r="AMG135" s="164"/>
      <c r="AMH135" s="164"/>
      <c r="AMI135" s="164"/>
      <c r="AMJ135" s="164"/>
    </row>
    <row r="136" s="454" customFormat="true" ht="22.7" hidden="false" customHeight="true" outlineLevel="0" collapsed="false">
      <c r="A136" s="470"/>
      <c r="B136" s="471"/>
      <c r="C136" s="457"/>
      <c r="D136" s="458"/>
      <c r="E136" s="459"/>
      <c r="F136" s="459"/>
      <c r="G136" s="459"/>
      <c r="H136" s="459"/>
      <c r="I136" s="459"/>
      <c r="ALW136" s="164"/>
      <c r="ALX136" s="164"/>
      <c r="ALY136" s="164"/>
      <c r="ALZ136" s="164"/>
      <c r="AMA136" s="164"/>
      <c r="AMB136" s="164"/>
      <c r="AMC136" s="164"/>
      <c r="AMD136" s="164"/>
      <c r="AME136" s="164"/>
      <c r="AMF136" s="164"/>
      <c r="AMG136" s="164"/>
      <c r="AMH136" s="164"/>
      <c r="AMI136" s="164"/>
      <c r="AMJ136" s="164"/>
    </row>
    <row r="137" s="164" customFormat="true" ht="22.7" hidden="false" customHeight="true" outlineLevel="0" collapsed="false">
      <c r="A137" s="470"/>
      <c r="B137" s="471"/>
      <c r="C137" s="457"/>
      <c r="D137" s="458"/>
      <c r="E137" s="459"/>
      <c r="F137" s="459"/>
      <c r="G137" s="459"/>
      <c r="H137" s="459"/>
      <c r="I137" s="459"/>
    </row>
    <row r="138" s="164" customFormat="true" ht="22.7" hidden="false" customHeight="true" outlineLevel="0" collapsed="false">
      <c r="A138" s="470"/>
      <c r="B138" s="471"/>
      <c r="C138" s="457"/>
      <c r="D138" s="460" t="s">
        <v>230</v>
      </c>
      <c r="E138" s="461"/>
      <c r="F138" s="461"/>
      <c r="G138" s="461"/>
      <c r="H138" s="461"/>
      <c r="I138" s="461"/>
    </row>
    <row r="139" s="164" customFormat="true" ht="22.7" hidden="false" customHeight="true" outlineLevel="0" collapsed="false">
      <c r="A139" s="470"/>
      <c r="B139" s="471"/>
      <c r="C139" s="457"/>
      <c r="D139" s="460"/>
      <c r="E139" s="461"/>
      <c r="F139" s="461"/>
      <c r="G139" s="461"/>
      <c r="H139" s="461"/>
      <c r="I139" s="461"/>
    </row>
    <row r="140" s="164" customFormat="true" ht="22.7" hidden="false" customHeight="true" outlineLevel="0" collapsed="false">
      <c r="A140" s="470"/>
      <c r="B140" s="471"/>
      <c r="C140" s="457"/>
      <c r="D140" s="460"/>
      <c r="E140" s="461"/>
      <c r="F140" s="461"/>
      <c r="G140" s="461"/>
      <c r="H140" s="461"/>
      <c r="I140" s="461"/>
    </row>
    <row r="141" s="164" customFormat="true" ht="22.7" hidden="false" customHeight="true" outlineLevel="0" collapsed="false">
      <c r="A141" s="470"/>
      <c r="B141" s="471"/>
      <c r="C141" s="457"/>
      <c r="D141" s="462" t="s">
        <v>231</v>
      </c>
      <c r="E141" s="463"/>
      <c r="F141" s="463"/>
      <c r="G141" s="463"/>
      <c r="H141" s="463"/>
      <c r="I141" s="463"/>
    </row>
    <row r="142" s="164" customFormat="true" ht="22.7" hidden="false" customHeight="true" outlineLevel="0" collapsed="false">
      <c r="A142" s="470"/>
      <c r="B142" s="471"/>
      <c r="C142" s="457"/>
      <c r="D142" s="462"/>
      <c r="E142" s="463"/>
      <c r="F142" s="463"/>
      <c r="G142" s="463"/>
      <c r="H142" s="463"/>
      <c r="I142" s="463"/>
    </row>
    <row r="143" s="164" customFormat="true" ht="22.7" hidden="false" customHeight="true" outlineLevel="0" collapsed="false">
      <c r="A143" s="470"/>
      <c r="B143" s="471"/>
      <c r="C143" s="457"/>
      <c r="D143" s="462"/>
      <c r="E143" s="463"/>
      <c r="F143" s="463"/>
      <c r="G143" s="463"/>
      <c r="H143" s="463"/>
      <c r="I143" s="463"/>
    </row>
    <row r="144" s="164" customFormat="true" ht="17.85" hidden="false" customHeight="true" outlineLevel="0" collapsed="false">
      <c r="A144" s="472"/>
      <c r="B144" s="473"/>
      <c r="C144" s="473"/>
      <c r="D144" s="474"/>
      <c r="E144" s="474"/>
      <c r="F144" s="474"/>
      <c r="G144" s="473"/>
      <c r="H144" s="475"/>
      <c r="I144" s="475"/>
    </row>
    <row r="145" s="164" customFormat="true" ht="12.75" hidden="false" customHeight="false" outlineLevel="0" collapsed="false"/>
    <row r="146" s="164" customFormat="true" ht="58.15" hidden="false" customHeight="true" outlineLevel="0" collapsed="false">
      <c r="A146" s="476" t="s">
        <v>236</v>
      </c>
      <c r="B146" s="476"/>
      <c r="C146" s="476"/>
      <c r="D146" s="476"/>
      <c r="E146" s="476"/>
      <c r="F146" s="476"/>
      <c r="G146" s="476"/>
      <c r="H146" s="476"/>
      <c r="I146" s="476"/>
    </row>
    <row r="147" s="454" customFormat="true" ht="41.85" hidden="false" customHeight="true" outlineLevel="0" collapsed="false">
      <c r="A147" s="477" t="s">
        <v>225</v>
      </c>
      <c r="B147" s="451" t="s">
        <v>237</v>
      </c>
      <c r="C147" s="452" t="s">
        <v>238</v>
      </c>
      <c r="D147" s="453" t="s">
        <v>239</v>
      </c>
      <c r="E147" s="453"/>
      <c r="F147" s="453"/>
      <c r="G147" s="453"/>
      <c r="H147" s="453"/>
      <c r="I147" s="453"/>
      <c r="ALW147" s="164"/>
      <c r="ALX147" s="164"/>
      <c r="ALY147" s="164"/>
      <c r="ALZ147" s="164"/>
      <c r="AMA147" s="164"/>
      <c r="AMB147" s="164"/>
      <c r="AMC147" s="164"/>
      <c r="AMD147" s="164"/>
      <c r="AME147" s="164"/>
      <c r="AMF147" s="164"/>
      <c r="AMG147" s="164"/>
      <c r="AMH147" s="164"/>
      <c r="AMI147" s="164"/>
      <c r="AMJ147" s="164"/>
    </row>
    <row r="148" s="454" customFormat="true" ht="24.6" hidden="false" customHeight="true" outlineLevel="0" collapsed="false">
      <c r="A148" s="478" t="n">
        <v>2017</v>
      </c>
      <c r="B148" s="479" t="s">
        <v>240</v>
      </c>
      <c r="C148" s="480"/>
      <c r="D148" s="458" t="s">
        <v>229</v>
      </c>
      <c r="E148" s="459"/>
      <c r="F148" s="459"/>
      <c r="G148" s="459"/>
      <c r="H148" s="459"/>
      <c r="I148" s="459" t="s">
        <v>99</v>
      </c>
      <c r="ALW148" s="164"/>
      <c r="ALX148" s="164"/>
      <c r="ALY148" s="164"/>
      <c r="ALZ148" s="164"/>
      <c r="AMA148" s="164"/>
      <c r="AMB148" s="164"/>
      <c r="AMC148" s="164"/>
      <c r="AMD148" s="164"/>
      <c r="AME148" s="164"/>
      <c r="AMF148" s="164"/>
      <c r="AMG148" s="164"/>
      <c r="AMH148" s="164"/>
      <c r="AMI148" s="164"/>
      <c r="AMJ148" s="164"/>
    </row>
    <row r="149" s="454" customFormat="true" ht="24.6" hidden="false" customHeight="true" outlineLevel="0" collapsed="false">
      <c r="A149" s="478"/>
      <c r="B149" s="479"/>
      <c r="C149" s="480"/>
      <c r="D149" s="458"/>
      <c r="E149" s="459"/>
      <c r="F149" s="459"/>
      <c r="G149" s="459"/>
      <c r="H149" s="459"/>
      <c r="I149" s="459"/>
      <c r="ALW149" s="164"/>
      <c r="ALX149" s="164"/>
      <c r="ALY149" s="164"/>
      <c r="ALZ149" s="164"/>
      <c r="AMA149" s="164"/>
      <c r="AMB149" s="164"/>
      <c r="AMC149" s="164"/>
      <c r="AMD149" s="164"/>
      <c r="AME149" s="164"/>
      <c r="AMF149" s="164"/>
      <c r="AMG149" s="164"/>
      <c r="AMH149" s="164"/>
      <c r="AMI149" s="164"/>
      <c r="AMJ149" s="164"/>
    </row>
    <row r="150" s="454" customFormat="true" ht="24.6" hidden="false" customHeight="true" outlineLevel="0" collapsed="false">
      <c r="A150" s="478"/>
      <c r="B150" s="479"/>
      <c r="C150" s="480"/>
      <c r="D150" s="458"/>
      <c r="E150" s="459"/>
      <c r="F150" s="459"/>
      <c r="G150" s="459"/>
      <c r="H150" s="459"/>
      <c r="I150" s="459"/>
      <c r="ALW150" s="164"/>
      <c r="ALX150" s="164"/>
      <c r="ALY150" s="164"/>
      <c r="ALZ150" s="164"/>
      <c r="AMA150" s="164"/>
      <c r="AMB150" s="164"/>
      <c r="AMC150" s="164"/>
      <c r="AMD150" s="164"/>
      <c r="AME150" s="164"/>
      <c r="AMF150" s="164"/>
      <c r="AMG150" s="164"/>
      <c r="AMH150" s="164"/>
      <c r="AMI150" s="164"/>
      <c r="AMJ150" s="164"/>
    </row>
    <row r="151" s="454" customFormat="true" ht="24.6" hidden="false" customHeight="true" outlineLevel="0" collapsed="false">
      <c r="A151" s="478"/>
      <c r="B151" s="479"/>
      <c r="C151" s="480"/>
      <c r="D151" s="460" t="s">
        <v>230</v>
      </c>
      <c r="E151" s="461"/>
      <c r="F151" s="461"/>
      <c r="G151" s="461"/>
      <c r="H151" s="461"/>
      <c r="I151" s="461"/>
      <c r="ALW151" s="164"/>
      <c r="ALX151" s="164"/>
      <c r="ALY151" s="164"/>
      <c r="ALZ151" s="164"/>
      <c r="AMA151" s="164"/>
      <c r="AMB151" s="164"/>
      <c r="AMC151" s="164"/>
      <c r="AMD151" s="164"/>
      <c r="AME151" s="164"/>
      <c r="AMF151" s="164"/>
      <c r="AMG151" s="164"/>
      <c r="AMH151" s="164"/>
      <c r="AMI151" s="164"/>
      <c r="AMJ151" s="164"/>
    </row>
    <row r="152" s="454" customFormat="true" ht="24.6" hidden="false" customHeight="true" outlineLevel="0" collapsed="false">
      <c r="A152" s="478"/>
      <c r="B152" s="481" t="s">
        <v>241</v>
      </c>
      <c r="C152" s="464"/>
      <c r="D152" s="460"/>
      <c r="E152" s="461"/>
      <c r="F152" s="461"/>
      <c r="G152" s="461"/>
      <c r="H152" s="461"/>
      <c r="I152" s="461"/>
      <c r="ALW152" s="164"/>
      <c r="ALX152" s="164"/>
      <c r="ALY152" s="164"/>
      <c r="ALZ152" s="164"/>
      <c r="AMA152" s="164"/>
      <c r="AMB152" s="164"/>
      <c r="AMC152" s="164"/>
      <c r="AMD152" s="164"/>
      <c r="AME152" s="164"/>
      <c r="AMF152" s="164"/>
      <c r="AMG152" s="164"/>
      <c r="AMH152" s="164"/>
      <c r="AMI152" s="164"/>
      <c r="AMJ152" s="164"/>
    </row>
    <row r="153" s="454" customFormat="true" ht="24.6" hidden="false" customHeight="true" outlineLevel="0" collapsed="false">
      <c r="A153" s="478"/>
      <c r="B153" s="481"/>
      <c r="C153" s="464"/>
      <c r="D153" s="460"/>
      <c r="E153" s="461"/>
      <c r="F153" s="461"/>
      <c r="G153" s="461"/>
      <c r="H153" s="461"/>
      <c r="I153" s="461"/>
      <c r="ALW153" s="164"/>
      <c r="ALX153" s="164"/>
      <c r="ALY153" s="164"/>
      <c r="ALZ153" s="164"/>
      <c r="AMA153" s="164"/>
      <c r="AMB153" s="164"/>
      <c r="AMC153" s="164"/>
      <c r="AMD153" s="164"/>
      <c r="AME153" s="164"/>
      <c r="AMF153" s="164"/>
      <c r="AMG153" s="164"/>
      <c r="AMH153" s="164"/>
      <c r="AMI153" s="164"/>
      <c r="AMJ153" s="164"/>
    </row>
    <row r="154" s="164" customFormat="true" ht="24.6" hidden="false" customHeight="true" outlineLevel="0" collapsed="false">
      <c r="A154" s="478"/>
      <c r="B154" s="481"/>
      <c r="C154" s="464"/>
      <c r="D154" s="462" t="s">
        <v>231</v>
      </c>
      <c r="E154" s="463"/>
      <c r="F154" s="463"/>
      <c r="G154" s="463"/>
      <c r="H154" s="463"/>
      <c r="I154" s="463"/>
    </row>
    <row r="155" s="164" customFormat="true" ht="24.6" hidden="false" customHeight="true" outlineLevel="0" collapsed="false">
      <c r="A155" s="478"/>
      <c r="B155" s="481"/>
      <c r="C155" s="464"/>
      <c r="D155" s="462"/>
      <c r="E155" s="463"/>
      <c r="F155" s="463"/>
      <c r="G155" s="463"/>
      <c r="H155" s="463"/>
      <c r="I155" s="463"/>
    </row>
    <row r="156" s="164" customFormat="true" ht="24.6" hidden="false" customHeight="true" outlineLevel="0" collapsed="false">
      <c r="A156" s="478"/>
      <c r="B156" s="481"/>
      <c r="C156" s="464"/>
      <c r="D156" s="462"/>
      <c r="E156" s="463"/>
      <c r="F156" s="463"/>
      <c r="G156" s="463"/>
      <c r="H156" s="463"/>
      <c r="I156" s="463"/>
    </row>
    <row r="157" s="454" customFormat="true" ht="32.45" hidden="false" customHeight="true" outlineLevel="0" collapsed="false">
      <c r="A157" s="477" t="s">
        <v>225</v>
      </c>
      <c r="B157" s="451" t="s">
        <v>237</v>
      </c>
      <c r="D157" s="453" t="s">
        <v>239</v>
      </c>
      <c r="E157" s="453"/>
      <c r="F157" s="453"/>
      <c r="G157" s="453"/>
      <c r="H157" s="453"/>
      <c r="I157" s="453"/>
      <c r="ALW157" s="164"/>
      <c r="ALX157" s="164"/>
      <c r="ALY157" s="164"/>
      <c r="ALZ157" s="164"/>
      <c r="AMA157" s="164"/>
      <c r="AMB157" s="164"/>
      <c r="AMC157" s="164"/>
      <c r="AMD157" s="164"/>
      <c r="AME157" s="164"/>
      <c r="AMF157" s="164"/>
      <c r="AMG157" s="164"/>
      <c r="AMH157" s="164"/>
      <c r="AMI157" s="164"/>
      <c r="AMJ157" s="164"/>
    </row>
    <row r="158" s="454" customFormat="true" ht="26.65" hidden="false" customHeight="true" outlineLevel="0" collapsed="false">
      <c r="A158" s="478" t="n">
        <v>2017</v>
      </c>
      <c r="B158" s="479" t="s">
        <v>240</v>
      </c>
      <c r="C158" s="480"/>
      <c r="D158" s="458" t="s">
        <v>229</v>
      </c>
      <c r="E158" s="459"/>
      <c r="F158" s="459"/>
      <c r="G158" s="459"/>
      <c r="H158" s="459"/>
      <c r="I158" s="459" t="s">
        <v>99</v>
      </c>
      <c r="ALW158" s="164"/>
      <c r="ALX158" s="164"/>
      <c r="ALY158" s="164"/>
      <c r="ALZ158" s="164"/>
      <c r="AMA158" s="164"/>
      <c r="AMB158" s="164"/>
      <c r="AMC158" s="164"/>
      <c r="AMD158" s="164"/>
      <c r="AME158" s="164"/>
      <c r="AMF158" s="164"/>
      <c r="AMG158" s="164"/>
      <c r="AMH158" s="164"/>
      <c r="AMI158" s="164"/>
      <c r="AMJ158" s="164"/>
    </row>
    <row r="159" s="454" customFormat="true" ht="26.65" hidden="false" customHeight="true" outlineLevel="0" collapsed="false">
      <c r="A159" s="478"/>
      <c r="B159" s="479"/>
      <c r="C159" s="480"/>
      <c r="D159" s="458"/>
      <c r="E159" s="459"/>
      <c r="F159" s="459"/>
      <c r="G159" s="459"/>
      <c r="H159" s="459"/>
      <c r="I159" s="459"/>
      <c r="ALW159" s="164"/>
      <c r="ALX159" s="164"/>
      <c r="ALY159" s="164"/>
      <c r="ALZ159" s="164"/>
      <c r="AMA159" s="164"/>
      <c r="AMB159" s="164"/>
      <c r="AMC159" s="164"/>
      <c r="AMD159" s="164"/>
      <c r="AME159" s="164"/>
      <c r="AMF159" s="164"/>
      <c r="AMG159" s="164"/>
      <c r="AMH159" s="164"/>
      <c r="AMI159" s="164"/>
      <c r="AMJ159" s="164"/>
    </row>
    <row r="160" s="454" customFormat="true" ht="26.65" hidden="false" customHeight="true" outlineLevel="0" collapsed="false">
      <c r="A160" s="478"/>
      <c r="B160" s="479"/>
      <c r="C160" s="480"/>
      <c r="D160" s="458"/>
      <c r="E160" s="459"/>
      <c r="F160" s="459"/>
      <c r="G160" s="459"/>
      <c r="H160" s="459"/>
      <c r="I160" s="459"/>
      <c r="ALW160" s="164"/>
      <c r="ALX160" s="164"/>
      <c r="ALY160" s="164"/>
      <c r="ALZ160" s="164"/>
      <c r="AMA160" s="164"/>
      <c r="AMB160" s="164"/>
      <c r="AMC160" s="164"/>
      <c r="AMD160" s="164"/>
      <c r="AME160" s="164"/>
      <c r="AMF160" s="164"/>
      <c r="AMG160" s="164"/>
      <c r="AMH160" s="164"/>
      <c r="AMI160" s="164"/>
      <c r="AMJ160" s="164"/>
    </row>
    <row r="161" s="454" customFormat="true" ht="26.65" hidden="false" customHeight="true" outlineLevel="0" collapsed="false">
      <c r="A161" s="478"/>
      <c r="B161" s="479"/>
      <c r="C161" s="480"/>
      <c r="D161" s="460" t="s">
        <v>230</v>
      </c>
      <c r="E161" s="461"/>
      <c r="F161" s="461"/>
      <c r="G161" s="461"/>
      <c r="H161" s="461"/>
      <c r="I161" s="461"/>
      <c r="ALW161" s="164"/>
      <c r="ALX161" s="164"/>
      <c r="ALY161" s="164"/>
      <c r="ALZ161" s="164"/>
      <c r="AMA161" s="164"/>
      <c r="AMB161" s="164"/>
      <c r="AMC161" s="164"/>
      <c r="AMD161" s="164"/>
      <c r="AME161" s="164"/>
      <c r="AMF161" s="164"/>
      <c r="AMG161" s="164"/>
      <c r="AMH161" s="164"/>
      <c r="AMI161" s="164"/>
      <c r="AMJ161" s="164"/>
    </row>
    <row r="162" s="454" customFormat="true" ht="26.65" hidden="false" customHeight="true" outlineLevel="0" collapsed="false">
      <c r="A162" s="478"/>
      <c r="B162" s="481" t="s">
        <v>241</v>
      </c>
      <c r="C162" s="464"/>
      <c r="D162" s="460"/>
      <c r="E162" s="461"/>
      <c r="F162" s="461"/>
      <c r="G162" s="461"/>
      <c r="H162" s="461"/>
      <c r="I162" s="461"/>
      <c r="ALW162" s="164"/>
      <c r="ALX162" s="164"/>
      <c r="ALY162" s="164"/>
      <c r="ALZ162" s="164"/>
      <c r="AMA162" s="164"/>
      <c r="AMB162" s="164"/>
      <c r="AMC162" s="164"/>
      <c r="AMD162" s="164"/>
      <c r="AME162" s="164"/>
      <c r="AMF162" s="164"/>
      <c r="AMG162" s="164"/>
      <c r="AMH162" s="164"/>
      <c r="AMI162" s="164"/>
      <c r="AMJ162" s="164"/>
    </row>
    <row r="163" s="164" customFormat="true" ht="26.65" hidden="false" customHeight="true" outlineLevel="0" collapsed="false">
      <c r="A163" s="478"/>
      <c r="B163" s="481"/>
      <c r="C163" s="464"/>
      <c r="D163" s="460"/>
      <c r="E163" s="461"/>
      <c r="F163" s="461"/>
      <c r="G163" s="461"/>
      <c r="H163" s="461"/>
      <c r="I163" s="461"/>
    </row>
    <row r="164" s="164" customFormat="true" ht="26.65" hidden="false" customHeight="true" outlineLevel="0" collapsed="false">
      <c r="A164" s="478"/>
      <c r="B164" s="481"/>
      <c r="C164" s="464"/>
      <c r="D164" s="462" t="s">
        <v>231</v>
      </c>
      <c r="E164" s="463"/>
      <c r="F164" s="463"/>
      <c r="G164" s="463"/>
      <c r="H164" s="463"/>
      <c r="I164" s="463"/>
    </row>
    <row r="165" s="164" customFormat="true" ht="26.65" hidden="false" customHeight="true" outlineLevel="0" collapsed="false">
      <c r="A165" s="478"/>
      <c r="B165" s="481"/>
      <c r="C165" s="464"/>
      <c r="D165" s="462"/>
      <c r="E165" s="463"/>
      <c r="F165" s="463"/>
      <c r="G165" s="463"/>
      <c r="H165" s="463"/>
      <c r="I165" s="463"/>
    </row>
    <row r="166" s="454" customFormat="true" ht="26.65" hidden="false" customHeight="true" outlineLevel="0" collapsed="false">
      <c r="A166" s="478"/>
      <c r="B166" s="481"/>
      <c r="C166" s="464"/>
      <c r="D166" s="462"/>
      <c r="E166" s="463"/>
      <c r="F166" s="463"/>
      <c r="G166" s="463"/>
      <c r="H166" s="463"/>
      <c r="I166" s="463"/>
      <c r="ALW166" s="164"/>
      <c r="ALX166" s="164"/>
      <c r="ALY166" s="164"/>
      <c r="ALZ166" s="164"/>
      <c r="AMA166" s="164"/>
      <c r="AMB166" s="164"/>
      <c r="AMC166" s="164"/>
      <c r="AMD166" s="164"/>
      <c r="AME166" s="164"/>
      <c r="AMF166" s="164"/>
      <c r="AMG166" s="164"/>
      <c r="AMH166" s="164"/>
      <c r="AMI166" s="164"/>
      <c r="AMJ166" s="164"/>
    </row>
    <row r="167" s="454" customFormat="true" ht="35.45" hidden="false" customHeight="true" outlineLevel="0" collapsed="false">
      <c r="A167" s="477" t="s">
        <v>225</v>
      </c>
      <c r="B167" s="451" t="s">
        <v>237</v>
      </c>
      <c r="C167" s="452"/>
      <c r="D167" s="453" t="s">
        <v>239</v>
      </c>
      <c r="E167" s="453"/>
      <c r="F167" s="453"/>
      <c r="G167" s="453"/>
      <c r="H167" s="453"/>
      <c r="I167" s="453"/>
      <c r="ALW167" s="164"/>
      <c r="ALX167" s="164"/>
      <c r="ALY167" s="164"/>
      <c r="ALZ167" s="164"/>
      <c r="AMA167" s="164"/>
      <c r="AMB167" s="164"/>
      <c r="AMC167" s="164"/>
      <c r="AMD167" s="164"/>
      <c r="AME167" s="164"/>
      <c r="AMF167" s="164"/>
      <c r="AMG167" s="164"/>
      <c r="AMH167" s="164"/>
      <c r="AMI167" s="164"/>
      <c r="AMJ167" s="164"/>
    </row>
    <row r="168" s="454" customFormat="true" ht="27.6" hidden="false" customHeight="true" outlineLevel="0" collapsed="false">
      <c r="A168" s="478" t="n">
        <v>2018</v>
      </c>
      <c r="B168" s="479" t="s">
        <v>240</v>
      </c>
      <c r="C168" s="480"/>
      <c r="D168" s="458" t="s">
        <v>229</v>
      </c>
      <c r="E168" s="459"/>
      <c r="F168" s="459"/>
      <c r="G168" s="459"/>
      <c r="H168" s="459"/>
      <c r="I168" s="459" t="s">
        <v>99</v>
      </c>
      <c r="ALW168" s="164"/>
      <c r="ALX168" s="164"/>
      <c r="ALY168" s="164"/>
      <c r="ALZ168" s="164"/>
      <c r="AMA168" s="164"/>
      <c r="AMB168" s="164"/>
      <c r="AMC168" s="164"/>
      <c r="AMD168" s="164"/>
      <c r="AME168" s="164"/>
      <c r="AMF168" s="164"/>
      <c r="AMG168" s="164"/>
      <c r="AMH168" s="164"/>
      <c r="AMI168" s="164"/>
      <c r="AMJ168" s="164"/>
    </row>
    <row r="169" s="454" customFormat="true" ht="27.6" hidden="false" customHeight="true" outlineLevel="0" collapsed="false">
      <c r="A169" s="478"/>
      <c r="B169" s="479"/>
      <c r="C169" s="480"/>
      <c r="D169" s="458"/>
      <c r="E169" s="459"/>
      <c r="F169" s="459"/>
      <c r="G169" s="459"/>
      <c r="H169" s="459"/>
      <c r="I169" s="459"/>
      <c r="ALW169" s="164"/>
      <c r="ALX169" s="164"/>
      <c r="ALY169" s="164"/>
      <c r="ALZ169" s="164"/>
      <c r="AMA169" s="164"/>
      <c r="AMB169" s="164"/>
      <c r="AMC169" s="164"/>
      <c r="AMD169" s="164"/>
      <c r="AME169" s="164"/>
      <c r="AMF169" s="164"/>
      <c r="AMG169" s="164"/>
      <c r="AMH169" s="164"/>
      <c r="AMI169" s="164"/>
      <c r="AMJ169" s="164"/>
    </row>
    <row r="170" s="454" customFormat="true" ht="27.6" hidden="false" customHeight="true" outlineLevel="0" collapsed="false">
      <c r="A170" s="478"/>
      <c r="B170" s="479"/>
      <c r="C170" s="480"/>
      <c r="D170" s="458"/>
      <c r="E170" s="459"/>
      <c r="F170" s="459"/>
      <c r="G170" s="459"/>
      <c r="H170" s="459"/>
      <c r="I170" s="459"/>
      <c r="ALW170" s="164"/>
      <c r="ALX170" s="164"/>
      <c r="ALY170" s="164"/>
      <c r="ALZ170" s="164"/>
      <c r="AMA170" s="164"/>
      <c r="AMB170" s="164"/>
      <c r="AMC170" s="164"/>
      <c r="AMD170" s="164"/>
      <c r="AME170" s="164"/>
      <c r="AMF170" s="164"/>
      <c r="AMG170" s="164"/>
      <c r="AMH170" s="164"/>
      <c r="AMI170" s="164"/>
      <c r="AMJ170" s="164"/>
    </row>
    <row r="171" s="454" customFormat="true" ht="27.6" hidden="false" customHeight="true" outlineLevel="0" collapsed="false">
      <c r="A171" s="478"/>
      <c r="B171" s="479"/>
      <c r="C171" s="480"/>
      <c r="D171" s="460" t="s">
        <v>230</v>
      </c>
      <c r="E171" s="461"/>
      <c r="F171" s="461"/>
      <c r="G171" s="461"/>
      <c r="H171" s="461"/>
      <c r="I171" s="461"/>
      <c r="ALW171" s="164"/>
      <c r="ALX171" s="164"/>
      <c r="ALY171" s="164"/>
      <c r="ALZ171" s="164"/>
      <c r="AMA171" s="164"/>
      <c r="AMB171" s="164"/>
      <c r="AMC171" s="164"/>
      <c r="AMD171" s="164"/>
      <c r="AME171" s="164"/>
      <c r="AMF171" s="164"/>
      <c r="AMG171" s="164"/>
      <c r="AMH171" s="164"/>
      <c r="AMI171" s="164"/>
      <c r="AMJ171" s="164"/>
    </row>
    <row r="172" s="164" customFormat="true" ht="27.6" hidden="false" customHeight="true" outlineLevel="0" collapsed="false">
      <c r="A172" s="478"/>
      <c r="B172" s="481" t="s">
        <v>241</v>
      </c>
      <c r="C172" s="464"/>
      <c r="D172" s="460"/>
      <c r="E172" s="461"/>
      <c r="F172" s="461"/>
      <c r="G172" s="461"/>
      <c r="H172" s="461"/>
      <c r="I172" s="461"/>
    </row>
    <row r="173" s="164" customFormat="true" ht="27.6" hidden="false" customHeight="true" outlineLevel="0" collapsed="false">
      <c r="A173" s="478"/>
      <c r="B173" s="481"/>
      <c r="C173" s="464"/>
      <c r="D173" s="460"/>
      <c r="E173" s="461"/>
      <c r="F173" s="461"/>
      <c r="G173" s="461"/>
      <c r="H173" s="461"/>
      <c r="I173" s="461"/>
    </row>
    <row r="174" s="164" customFormat="true" ht="27.6" hidden="false" customHeight="true" outlineLevel="0" collapsed="false">
      <c r="A174" s="478"/>
      <c r="B174" s="481"/>
      <c r="C174" s="464"/>
      <c r="D174" s="462" t="s">
        <v>231</v>
      </c>
      <c r="E174" s="463"/>
      <c r="F174" s="463"/>
      <c r="G174" s="463"/>
      <c r="H174" s="463"/>
      <c r="I174" s="463"/>
    </row>
    <row r="175" s="454" customFormat="true" ht="27.6" hidden="false" customHeight="true" outlineLevel="0" collapsed="false">
      <c r="A175" s="478"/>
      <c r="B175" s="481"/>
      <c r="C175" s="464"/>
      <c r="D175" s="462"/>
      <c r="E175" s="463"/>
      <c r="F175" s="463"/>
      <c r="G175" s="463"/>
      <c r="H175" s="463"/>
      <c r="I175" s="463"/>
      <c r="ALW175" s="164"/>
      <c r="ALX175" s="164"/>
      <c r="ALY175" s="164"/>
      <c r="ALZ175" s="164"/>
      <c r="AMA175" s="164"/>
      <c r="AMB175" s="164"/>
      <c r="AMC175" s="164"/>
      <c r="AMD175" s="164"/>
      <c r="AME175" s="164"/>
      <c r="AMF175" s="164"/>
      <c r="AMG175" s="164"/>
      <c r="AMH175" s="164"/>
      <c r="AMI175" s="164"/>
      <c r="AMJ175" s="164"/>
    </row>
    <row r="176" s="454" customFormat="true" ht="27.6" hidden="false" customHeight="true" outlineLevel="0" collapsed="false">
      <c r="A176" s="478"/>
      <c r="B176" s="481"/>
      <c r="C176" s="464"/>
      <c r="D176" s="462"/>
      <c r="E176" s="463"/>
      <c r="F176" s="463"/>
      <c r="G176" s="463"/>
      <c r="H176" s="463"/>
      <c r="I176" s="463"/>
      <c r="ALW176" s="164"/>
      <c r="ALX176" s="164"/>
      <c r="ALY176" s="164"/>
      <c r="ALZ176" s="164"/>
      <c r="AMA176" s="164"/>
      <c r="AMB176" s="164"/>
      <c r="AMC176" s="164"/>
      <c r="AMD176" s="164"/>
      <c r="AME176" s="164"/>
      <c r="AMF176" s="164"/>
      <c r="AMG176" s="164"/>
      <c r="AMH176" s="164"/>
      <c r="AMI176" s="164"/>
      <c r="AMJ176" s="164"/>
    </row>
    <row r="177" s="454" customFormat="true" ht="39.4" hidden="false" customHeight="true" outlineLevel="0" collapsed="false">
      <c r="A177" s="477" t="s">
        <v>225</v>
      </c>
      <c r="B177" s="451" t="s">
        <v>237</v>
      </c>
      <c r="C177" s="452"/>
      <c r="D177" s="453" t="s">
        <v>239</v>
      </c>
      <c r="E177" s="453"/>
      <c r="F177" s="453"/>
      <c r="G177" s="453"/>
      <c r="H177" s="453"/>
      <c r="I177" s="453"/>
      <c r="ALW177" s="164"/>
      <c r="ALX177" s="164"/>
      <c r="ALY177" s="164"/>
      <c r="ALZ177" s="164"/>
      <c r="AMA177" s="164"/>
      <c r="AMB177" s="164"/>
      <c r="AMC177" s="164"/>
      <c r="AMD177" s="164"/>
      <c r="AME177" s="164"/>
      <c r="AMF177" s="164"/>
      <c r="AMG177" s="164"/>
      <c r="AMH177" s="164"/>
      <c r="AMI177" s="164"/>
      <c r="AMJ177" s="164"/>
    </row>
    <row r="178" s="454" customFormat="true" ht="27.6" hidden="false" customHeight="true" outlineLevel="0" collapsed="false">
      <c r="A178" s="478" t="n">
        <v>2018</v>
      </c>
      <c r="B178" s="479" t="s">
        <v>240</v>
      </c>
      <c r="C178" s="480"/>
      <c r="D178" s="458" t="s">
        <v>229</v>
      </c>
      <c r="E178" s="459"/>
      <c r="F178" s="459"/>
      <c r="G178" s="459"/>
      <c r="H178" s="459"/>
      <c r="I178" s="459" t="s">
        <v>99</v>
      </c>
      <c r="ALW178" s="164"/>
      <c r="ALX178" s="164"/>
      <c r="ALY178" s="164"/>
      <c r="ALZ178" s="164"/>
      <c r="AMA178" s="164"/>
      <c r="AMB178" s="164"/>
      <c r="AMC178" s="164"/>
      <c r="AMD178" s="164"/>
      <c r="AME178" s="164"/>
      <c r="AMF178" s="164"/>
      <c r="AMG178" s="164"/>
      <c r="AMH178" s="164"/>
      <c r="AMI178" s="164"/>
      <c r="AMJ178" s="164"/>
    </row>
    <row r="179" s="454" customFormat="true" ht="27.6" hidden="false" customHeight="true" outlineLevel="0" collapsed="false">
      <c r="A179" s="478"/>
      <c r="B179" s="479"/>
      <c r="C179" s="480"/>
      <c r="D179" s="458"/>
      <c r="E179" s="459"/>
      <c r="F179" s="459"/>
      <c r="G179" s="459"/>
      <c r="H179" s="459"/>
      <c r="I179" s="459"/>
      <c r="ALW179" s="164"/>
      <c r="ALX179" s="164"/>
      <c r="ALY179" s="164"/>
      <c r="ALZ179" s="164"/>
      <c r="AMA179" s="164"/>
      <c r="AMB179" s="164"/>
      <c r="AMC179" s="164"/>
      <c r="AMD179" s="164"/>
      <c r="AME179" s="164"/>
      <c r="AMF179" s="164"/>
      <c r="AMG179" s="164"/>
      <c r="AMH179" s="164"/>
      <c r="AMI179" s="164"/>
      <c r="AMJ179" s="164"/>
    </row>
    <row r="180" s="454" customFormat="true" ht="27.6" hidden="false" customHeight="true" outlineLevel="0" collapsed="false">
      <c r="A180" s="478"/>
      <c r="B180" s="479"/>
      <c r="C180" s="480"/>
      <c r="D180" s="458"/>
      <c r="E180" s="459"/>
      <c r="F180" s="459"/>
      <c r="G180" s="459"/>
      <c r="H180" s="459"/>
      <c r="I180" s="459"/>
      <c r="ALW180" s="164"/>
      <c r="ALX180" s="164"/>
      <c r="ALY180" s="164"/>
      <c r="ALZ180" s="164"/>
      <c r="AMA180" s="164"/>
      <c r="AMB180" s="164"/>
      <c r="AMC180" s="164"/>
      <c r="AMD180" s="164"/>
      <c r="AME180" s="164"/>
      <c r="AMF180" s="164"/>
      <c r="AMG180" s="164"/>
      <c r="AMH180" s="164"/>
      <c r="AMI180" s="164"/>
      <c r="AMJ180" s="164"/>
    </row>
    <row r="181" s="164" customFormat="true" ht="27.6" hidden="false" customHeight="true" outlineLevel="0" collapsed="false">
      <c r="A181" s="478"/>
      <c r="B181" s="479"/>
      <c r="C181" s="480"/>
      <c r="D181" s="460" t="s">
        <v>230</v>
      </c>
      <c r="E181" s="461"/>
      <c r="F181" s="461"/>
      <c r="G181" s="461"/>
      <c r="H181" s="461"/>
      <c r="I181" s="461"/>
    </row>
    <row r="182" s="164" customFormat="true" ht="27.6" hidden="false" customHeight="true" outlineLevel="0" collapsed="false">
      <c r="A182" s="478"/>
      <c r="B182" s="481" t="s">
        <v>241</v>
      </c>
      <c r="C182" s="464"/>
      <c r="D182" s="460"/>
      <c r="E182" s="461"/>
      <c r="F182" s="461"/>
      <c r="G182" s="461"/>
      <c r="H182" s="461"/>
      <c r="I182" s="461"/>
    </row>
    <row r="183" s="164" customFormat="true" ht="27.6" hidden="false" customHeight="true" outlineLevel="0" collapsed="false">
      <c r="A183" s="478"/>
      <c r="B183" s="481"/>
      <c r="C183" s="464"/>
      <c r="D183" s="460"/>
      <c r="E183" s="461"/>
      <c r="F183" s="461"/>
      <c r="G183" s="461"/>
      <c r="H183" s="461"/>
      <c r="I183" s="461"/>
    </row>
    <row r="184" s="454" customFormat="true" ht="27.6" hidden="false" customHeight="true" outlineLevel="0" collapsed="false">
      <c r="A184" s="478"/>
      <c r="B184" s="481"/>
      <c r="C184" s="464"/>
      <c r="D184" s="462" t="s">
        <v>231</v>
      </c>
      <c r="E184" s="463"/>
      <c r="F184" s="463"/>
      <c r="G184" s="463"/>
      <c r="H184" s="463"/>
      <c r="I184" s="463"/>
      <c r="ALW184" s="164"/>
      <c r="ALX184" s="164"/>
      <c r="ALY184" s="164"/>
      <c r="ALZ184" s="164"/>
      <c r="AMA184" s="164"/>
      <c r="AMB184" s="164"/>
      <c r="AMC184" s="164"/>
      <c r="AMD184" s="164"/>
      <c r="AME184" s="164"/>
      <c r="AMF184" s="164"/>
      <c r="AMG184" s="164"/>
      <c r="AMH184" s="164"/>
      <c r="AMI184" s="164"/>
      <c r="AMJ184" s="164"/>
    </row>
    <row r="185" s="454" customFormat="true" ht="27.6" hidden="false" customHeight="true" outlineLevel="0" collapsed="false">
      <c r="A185" s="478"/>
      <c r="B185" s="481"/>
      <c r="C185" s="464"/>
      <c r="D185" s="462"/>
      <c r="E185" s="463"/>
      <c r="F185" s="463"/>
      <c r="G185" s="463"/>
      <c r="H185" s="463"/>
      <c r="I185" s="463"/>
      <c r="ALW185" s="164"/>
      <c r="ALX185" s="164"/>
      <c r="ALY185" s="164"/>
      <c r="ALZ185" s="164"/>
      <c r="AMA185" s="164"/>
      <c r="AMB185" s="164"/>
      <c r="AMC185" s="164"/>
      <c r="AMD185" s="164"/>
      <c r="AME185" s="164"/>
      <c r="AMF185" s="164"/>
      <c r="AMG185" s="164"/>
      <c r="AMH185" s="164"/>
      <c r="AMI185" s="164"/>
      <c r="AMJ185" s="164"/>
    </row>
    <row r="186" s="454" customFormat="true" ht="27.6" hidden="false" customHeight="true" outlineLevel="0" collapsed="false">
      <c r="A186" s="478"/>
      <c r="B186" s="481"/>
      <c r="C186" s="464"/>
      <c r="D186" s="462"/>
      <c r="E186" s="463"/>
      <c r="F186" s="463"/>
      <c r="G186" s="463"/>
      <c r="H186" s="463"/>
      <c r="I186" s="463"/>
      <c r="ALW186" s="164"/>
      <c r="ALX186" s="164"/>
      <c r="ALY186" s="164"/>
      <c r="ALZ186" s="164"/>
      <c r="AMA186" s="164"/>
      <c r="AMB186" s="164"/>
      <c r="AMC186" s="164"/>
      <c r="AMD186" s="164"/>
      <c r="AME186" s="164"/>
      <c r="AMF186" s="164"/>
      <c r="AMG186" s="164"/>
      <c r="AMH186" s="164"/>
      <c r="AMI186" s="164"/>
      <c r="AMJ186" s="164"/>
    </row>
    <row r="187" s="454" customFormat="true" ht="38.45" hidden="false" customHeight="true" outlineLevel="0" collapsed="false">
      <c r="A187" s="477" t="s">
        <v>225</v>
      </c>
      <c r="B187" s="451" t="s">
        <v>237</v>
      </c>
      <c r="C187" s="452"/>
      <c r="D187" s="453" t="s">
        <v>239</v>
      </c>
      <c r="E187" s="453"/>
      <c r="F187" s="453"/>
      <c r="G187" s="453"/>
      <c r="H187" s="453"/>
      <c r="I187" s="453"/>
      <c r="ALW187" s="164"/>
      <c r="ALX187" s="164"/>
      <c r="ALY187" s="164"/>
      <c r="ALZ187" s="164"/>
      <c r="AMA187" s="164"/>
      <c r="AMB187" s="164"/>
      <c r="AMC187" s="164"/>
      <c r="AMD187" s="164"/>
      <c r="AME187" s="164"/>
      <c r="AMF187" s="164"/>
      <c r="AMG187" s="164"/>
      <c r="AMH187" s="164"/>
      <c r="AMI187" s="164"/>
      <c r="AMJ187" s="164"/>
    </row>
    <row r="188" s="454" customFormat="true" ht="27.6" hidden="false" customHeight="true" outlineLevel="0" collapsed="false">
      <c r="A188" s="478" t="n">
        <v>2018</v>
      </c>
      <c r="B188" s="479" t="s">
        <v>240</v>
      </c>
      <c r="C188" s="480"/>
      <c r="D188" s="458" t="s">
        <v>229</v>
      </c>
      <c r="E188" s="459"/>
      <c r="F188" s="459"/>
      <c r="G188" s="459"/>
      <c r="H188" s="459"/>
      <c r="I188" s="459" t="s">
        <v>99</v>
      </c>
      <c r="ALW188" s="164"/>
      <c r="ALX188" s="164"/>
      <c r="ALY188" s="164"/>
      <c r="ALZ188" s="164"/>
      <c r="AMA188" s="164"/>
      <c r="AMB188" s="164"/>
      <c r="AMC188" s="164"/>
      <c r="AMD188" s="164"/>
      <c r="AME188" s="164"/>
      <c r="AMF188" s="164"/>
      <c r="AMG188" s="164"/>
      <c r="AMH188" s="164"/>
      <c r="AMI188" s="164"/>
      <c r="AMJ188" s="164"/>
    </row>
    <row r="189" s="454" customFormat="true" ht="27.6" hidden="false" customHeight="true" outlineLevel="0" collapsed="false">
      <c r="A189" s="478"/>
      <c r="B189" s="479"/>
      <c r="C189" s="480"/>
      <c r="D189" s="458"/>
      <c r="E189" s="459"/>
      <c r="F189" s="459"/>
      <c r="G189" s="459"/>
      <c r="H189" s="459"/>
      <c r="I189" s="459"/>
      <c r="ALW189" s="164"/>
      <c r="ALX189" s="164"/>
      <c r="ALY189" s="164"/>
      <c r="ALZ189" s="164"/>
      <c r="AMA189" s="164"/>
      <c r="AMB189" s="164"/>
      <c r="AMC189" s="164"/>
      <c r="AMD189" s="164"/>
      <c r="AME189" s="164"/>
      <c r="AMF189" s="164"/>
      <c r="AMG189" s="164"/>
      <c r="AMH189" s="164"/>
      <c r="AMI189" s="164"/>
      <c r="AMJ189" s="164"/>
    </row>
    <row r="190" s="164" customFormat="true" ht="27.6" hidden="false" customHeight="true" outlineLevel="0" collapsed="false">
      <c r="A190" s="478"/>
      <c r="B190" s="479"/>
      <c r="C190" s="480"/>
      <c r="D190" s="458"/>
      <c r="E190" s="459"/>
      <c r="F190" s="459"/>
      <c r="G190" s="459"/>
      <c r="H190" s="459"/>
      <c r="I190" s="459"/>
    </row>
    <row r="191" s="164" customFormat="true" ht="27.6" hidden="false" customHeight="true" outlineLevel="0" collapsed="false">
      <c r="A191" s="478"/>
      <c r="B191" s="479"/>
      <c r="C191" s="480"/>
      <c r="D191" s="460" t="s">
        <v>230</v>
      </c>
      <c r="E191" s="461"/>
      <c r="F191" s="461"/>
      <c r="G191" s="461"/>
      <c r="H191" s="461"/>
      <c r="I191" s="461"/>
    </row>
    <row r="192" s="164" customFormat="true" ht="27.6" hidden="false" customHeight="true" outlineLevel="0" collapsed="false">
      <c r="A192" s="478"/>
      <c r="B192" s="481" t="s">
        <v>241</v>
      </c>
      <c r="C192" s="464"/>
      <c r="D192" s="460"/>
      <c r="E192" s="461"/>
      <c r="F192" s="461"/>
      <c r="G192" s="461"/>
      <c r="H192" s="461"/>
      <c r="I192" s="461"/>
    </row>
    <row r="193" s="164" customFormat="true" ht="27.6" hidden="false" customHeight="true" outlineLevel="0" collapsed="false">
      <c r="A193" s="478"/>
      <c r="B193" s="481"/>
      <c r="C193" s="464"/>
      <c r="D193" s="460"/>
      <c r="E193" s="461"/>
      <c r="F193" s="461"/>
      <c r="G193" s="461"/>
      <c r="H193" s="461"/>
      <c r="I193" s="461"/>
    </row>
    <row r="194" s="164" customFormat="true" ht="27.6" hidden="false" customHeight="true" outlineLevel="0" collapsed="false">
      <c r="A194" s="478"/>
      <c r="B194" s="481"/>
      <c r="C194" s="464"/>
      <c r="D194" s="462" t="s">
        <v>231</v>
      </c>
      <c r="E194" s="463"/>
      <c r="F194" s="463"/>
      <c r="G194" s="463"/>
      <c r="H194" s="463"/>
      <c r="I194" s="463"/>
    </row>
    <row r="195" s="164" customFormat="true" ht="27.6" hidden="false" customHeight="true" outlineLevel="0" collapsed="false">
      <c r="A195" s="478"/>
      <c r="B195" s="481"/>
      <c r="C195" s="464"/>
      <c r="D195" s="462"/>
      <c r="E195" s="463"/>
      <c r="F195" s="463"/>
      <c r="G195" s="463"/>
      <c r="H195" s="463"/>
      <c r="I195" s="463"/>
    </row>
    <row r="196" s="164" customFormat="true" ht="27.6" hidden="false" customHeight="true" outlineLevel="0" collapsed="false">
      <c r="A196" s="478"/>
      <c r="B196" s="481"/>
      <c r="C196" s="464"/>
      <c r="D196" s="462"/>
      <c r="E196" s="463"/>
      <c r="F196" s="463"/>
      <c r="G196" s="463"/>
      <c r="H196" s="463"/>
      <c r="I196" s="463"/>
    </row>
    <row r="197" s="454" customFormat="true" ht="38.45" hidden="false" customHeight="true" outlineLevel="0" collapsed="false">
      <c r="A197" s="477" t="s">
        <v>225</v>
      </c>
      <c r="B197" s="451" t="s">
        <v>237</v>
      </c>
      <c r="C197" s="452"/>
      <c r="D197" s="453" t="s">
        <v>239</v>
      </c>
      <c r="E197" s="453"/>
      <c r="F197" s="453"/>
      <c r="G197" s="453"/>
      <c r="H197" s="453"/>
      <c r="I197" s="453"/>
      <c r="ALW197" s="164"/>
      <c r="ALX197" s="164"/>
      <c r="ALY197" s="164"/>
      <c r="ALZ197" s="164"/>
      <c r="AMA197" s="164"/>
      <c r="AMB197" s="164"/>
      <c r="AMC197" s="164"/>
      <c r="AMD197" s="164"/>
      <c r="AME197" s="164"/>
      <c r="AMF197" s="164"/>
      <c r="AMG197" s="164"/>
      <c r="AMH197" s="164"/>
      <c r="AMI197" s="164"/>
      <c r="AMJ197" s="164"/>
    </row>
    <row r="198" s="454" customFormat="true" ht="27.6" hidden="false" customHeight="true" outlineLevel="0" collapsed="false">
      <c r="A198" s="478" t="n">
        <v>2018</v>
      </c>
      <c r="B198" s="479" t="s">
        <v>240</v>
      </c>
      <c r="C198" s="480"/>
      <c r="D198" s="458" t="s">
        <v>229</v>
      </c>
      <c r="E198" s="459"/>
      <c r="F198" s="459"/>
      <c r="G198" s="459"/>
      <c r="H198" s="459"/>
      <c r="I198" s="459" t="s">
        <v>99</v>
      </c>
      <c r="ALW198" s="164"/>
      <c r="ALX198" s="164"/>
      <c r="ALY198" s="164"/>
      <c r="ALZ198" s="164"/>
      <c r="AMA198" s="164"/>
      <c r="AMB198" s="164"/>
      <c r="AMC198" s="164"/>
      <c r="AMD198" s="164"/>
      <c r="AME198" s="164"/>
      <c r="AMF198" s="164"/>
      <c r="AMG198" s="164"/>
      <c r="AMH198" s="164"/>
      <c r="AMI198" s="164"/>
      <c r="AMJ198" s="164"/>
    </row>
    <row r="199" s="454" customFormat="true" ht="27.6" hidden="false" customHeight="true" outlineLevel="0" collapsed="false">
      <c r="A199" s="478"/>
      <c r="B199" s="479"/>
      <c r="C199" s="480"/>
      <c r="D199" s="458"/>
      <c r="E199" s="459"/>
      <c r="F199" s="459"/>
      <c r="G199" s="459"/>
      <c r="H199" s="459"/>
      <c r="I199" s="459"/>
      <c r="ALW199" s="164"/>
      <c r="ALX199" s="164"/>
      <c r="ALY199" s="164"/>
      <c r="ALZ199" s="164"/>
      <c r="AMA199" s="164"/>
      <c r="AMB199" s="164"/>
      <c r="AMC199" s="164"/>
      <c r="AMD199" s="164"/>
      <c r="AME199" s="164"/>
      <c r="AMF199" s="164"/>
      <c r="AMG199" s="164"/>
      <c r="AMH199" s="164"/>
      <c r="AMI199" s="164"/>
      <c r="AMJ199" s="164"/>
    </row>
    <row r="200" s="164" customFormat="true" ht="27.6" hidden="false" customHeight="true" outlineLevel="0" collapsed="false">
      <c r="A200" s="478"/>
      <c r="B200" s="479"/>
      <c r="C200" s="480"/>
      <c r="D200" s="458"/>
      <c r="E200" s="459"/>
      <c r="F200" s="459"/>
      <c r="G200" s="459"/>
      <c r="H200" s="459"/>
      <c r="I200" s="459"/>
    </row>
    <row r="201" s="164" customFormat="true" ht="27.6" hidden="false" customHeight="true" outlineLevel="0" collapsed="false">
      <c r="A201" s="478"/>
      <c r="B201" s="479"/>
      <c r="C201" s="480"/>
      <c r="D201" s="460" t="s">
        <v>230</v>
      </c>
      <c r="E201" s="461"/>
      <c r="F201" s="461"/>
      <c r="G201" s="461"/>
      <c r="H201" s="461"/>
      <c r="I201" s="461"/>
    </row>
    <row r="202" s="164" customFormat="true" ht="27.6" hidden="false" customHeight="true" outlineLevel="0" collapsed="false">
      <c r="A202" s="478"/>
      <c r="B202" s="481" t="s">
        <v>241</v>
      </c>
      <c r="C202" s="464"/>
      <c r="D202" s="460"/>
      <c r="E202" s="461"/>
      <c r="F202" s="461"/>
      <c r="G202" s="461"/>
      <c r="H202" s="461"/>
      <c r="I202" s="461"/>
    </row>
    <row r="203" s="164" customFormat="true" ht="27.6" hidden="false" customHeight="true" outlineLevel="0" collapsed="false">
      <c r="A203" s="478"/>
      <c r="B203" s="481"/>
      <c r="C203" s="464"/>
      <c r="D203" s="460"/>
      <c r="E203" s="461"/>
      <c r="F203" s="461"/>
      <c r="G203" s="461"/>
      <c r="H203" s="461"/>
      <c r="I203" s="461"/>
    </row>
    <row r="204" s="164" customFormat="true" ht="27.6" hidden="false" customHeight="true" outlineLevel="0" collapsed="false">
      <c r="A204" s="478"/>
      <c r="B204" s="481"/>
      <c r="C204" s="464"/>
      <c r="D204" s="462" t="s">
        <v>231</v>
      </c>
      <c r="E204" s="463"/>
      <c r="F204" s="463"/>
      <c r="G204" s="463"/>
      <c r="H204" s="463"/>
      <c r="I204" s="463"/>
    </row>
    <row r="205" s="164" customFormat="true" ht="27.6" hidden="false" customHeight="true" outlineLevel="0" collapsed="false">
      <c r="A205" s="478"/>
      <c r="B205" s="481"/>
      <c r="C205" s="464"/>
      <c r="D205" s="462"/>
      <c r="E205" s="463"/>
      <c r="F205" s="463"/>
      <c r="G205" s="463"/>
      <c r="H205" s="463"/>
      <c r="I205" s="463"/>
    </row>
    <row r="206" s="164" customFormat="true" ht="27.6" hidden="false" customHeight="true" outlineLevel="0" collapsed="false">
      <c r="A206" s="478"/>
      <c r="B206" s="481"/>
      <c r="C206" s="464"/>
      <c r="D206" s="462"/>
      <c r="E206" s="463"/>
      <c r="F206" s="463"/>
      <c r="G206" s="463"/>
      <c r="H206" s="463"/>
      <c r="I206" s="463"/>
    </row>
    <row r="207" s="164" customFormat="true" ht="12.75" hidden="false" customHeight="true" outlineLevel="0" collapsed="false">
      <c r="A207" s="478" t="n">
        <v>2018</v>
      </c>
      <c r="B207" s="479" t="s">
        <v>240</v>
      </c>
      <c r="C207" s="480"/>
      <c r="D207" s="458" t="s">
        <v>229</v>
      </c>
      <c r="E207" s="459"/>
      <c r="F207" s="459"/>
      <c r="G207" s="459"/>
      <c r="H207" s="459"/>
      <c r="I207" s="459" t="s">
        <v>99</v>
      </c>
    </row>
    <row r="208" s="164" customFormat="true" ht="12.8" hidden="false" customHeight="false" outlineLevel="0" collapsed="false">
      <c r="A208" s="478"/>
      <c r="B208" s="479"/>
      <c r="C208" s="480"/>
      <c r="D208" s="458"/>
      <c r="E208" s="459"/>
      <c r="F208" s="459"/>
      <c r="G208" s="459"/>
      <c r="H208" s="459"/>
      <c r="I208" s="459"/>
    </row>
    <row r="209" s="164" customFormat="true" ht="12.8" hidden="false" customHeight="false" outlineLevel="0" collapsed="false">
      <c r="A209" s="478"/>
      <c r="B209" s="479"/>
      <c r="C209" s="480"/>
      <c r="D209" s="458"/>
      <c r="E209" s="459"/>
      <c r="F209" s="459"/>
      <c r="G209" s="459"/>
      <c r="H209" s="459"/>
      <c r="I209" s="459"/>
    </row>
    <row r="210" s="164" customFormat="true" ht="12.75" hidden="false" customHeight="true" outlineLevel="0" collapsed="false">
      <c r="A210" s="478"/>
      <c r="B210" s="479"/>
      <c r="C210" s="480"/>
      <c r="D210" s="460" t="s">
        <v>230</v>
      </c>
      <c r="E210" s="461"/>
      <c r="F210" s="461"/>
      <c r="G210" s="461"/>
      <c r="H210" s="461"/>
      <c r="I210" s="461"/>
    </row>
    <row r="211" s="164" customFormat="true" ht="12.75" hidden="false" customHeight="true" outlineLevel="0" collapsed="false">
      <c r="A211" s="478"/>
      <c r="B211" s="481" t="s">
        <v>241</v>
      </c>
      <c r="C211" s="464"/>
      <c r="D211" s="460"/>
      <c r="E211" s="461"/>
      <c r="F211" s="461"/>
      <c r="G211" s="461"/>
      <c r="H211" s="461"/>
      <c r="I211" s="461"/>
    </row>
    <row r="212" s="164" customFormat="true" ht="12.8" hidden="false" customHeight="false" outlineLevel="0" collapsed="false">
      <c r="A212" s="478"/>
      <c r="B212" s="481"/>
      <c r="C212" s="464"/>
      <c r="D212" s="460"/>
      <c r="E212" s="461"/>
      <c r="F212" s="461"/>
      <c r="G212" s="461"/>
      <c r="H212" s="461"/>
      <c r="I212" s="461"/>
    </row>
    <row r="213" s="164" customFormat="true" ht="12.75" hidden="false" customHeight="true" outlineLevel="0" collapsed="false">
      <c r="A213" s="478"/>
      <c r="B213" s="481"/>
      <c r="C213" s="464"/>
      <c r="D213" s="462" t="s">
        <v>231</v>
      </c>
      <c r="E213" s="463"/>
      <c r="F213" s="463"/>
      <c r="G213" s="463"/>
      <c r="H213" s="463"/>
      <c r="I213" s="463"/>
    </row>
    <row r="214" s="164" customFormat="true" ht="12.8" hidden="false" customHeight="false" outlineLevel="0" collapsed="false">
      <c r="A214" s="478"/>
      <c r="B214" s="481"/>
      <c r="C214" s="464"/>
      <c r="D214" s="462"/>
      <c r="E214" s="463"/>
      <c r="F214" s="463"/>
      <c r="G214" s="463"/>
      <c r="H214" s="463"/>
      <c r="I214" s="463"/>
    </row>
    <row r="215" s="164" customFormat="true" ht="12.8" hidden="false" customHeight="false" outlineLevel="0" collapsed="false">
      <c r="A215" s="478"/>
      <c r="B215" s="481"/>
      <c r="C215" s="464"/>
      <c r="D215" s="462"/>
      <c r="E215" s="463"/>
      <c r="F215" s="463"/>
      <c r="G215" s="463"/>
      <c r="H215" s="463"/>
      <c r="I215" s="463"/>
    </row>
    <row r="216" s="164" customFormat="true" ht="34.5" hidden="false" customHeight="true" outlineLevel="0" collapsed="false">
      <c r="A216" s="477" t="s">
        <v>225</v>
      </c>
      <c r="B216" s="451" t="s">
        <v>237</v>
      </c>
      <c r="C216" s="452"/>
      <c r="D216" s="453" t="s">
        <v>239</v>
      </c>
      <c r="E216" s="453"/>
      <c r="F216" s="453"/>
      <c r="G216" s="453"/>
      <c r="H216" s="453"/>
      <c r="I216" s="453"/>
    </row>
    <row r="217" s="164" customFormat="true" ht="12.75" hidden="false" customHeight="true" outlineLevel="0" collapsed="false">
      <c r="A217" s="478" t="n">
        <v>2018</v>
      </c>
      <c r="B217" s="479" t="s">
        <v>240</v>
      </c>
      <c r="C217" s="480"/>
      <c r="D217" s="458" t="s">
        <v>229</v>
      </c>
      <c r="E217" s="459"/>
      <c r="F217" s="459"/>
      <c r="G217" s="459"/>
      <c r="H217" s="459"/>
      <c r="I217" s="459" t="s">
        <v>99</v>
      </c>
    </row>
    <row r="218" s="164" customFormat="true" ht="12.8" hidden="false" customHeight="false" outlineLevel="0" collapsed="false">
      <c r="A218" s="478"/>
      <c r="B218" s="479"/>
      <c r="C218" s="480"/>
      <c r="D218" s="458"/>
      <c r="E218" s="459"/>
      <c r="F218" s="459"/>
      <c r="G218" s="459"/>
      <c r="H218" s="459"/>
      <c r="I218" s="459"/>
    </row>
    <row r="219" s="164" customFormat="true" ht="12.8" hidden="false" customHeight="false" outlineLevel="0" collapsed="false">
      <c r="A219" s="478"/>
      <c r="B219" s="479"/>
      <c r="C219" s="480"/>
      <c r="D219" s="458"/>
      <c r="E219" s="459"/>
      <c r="F219" s="459"/>
      <c r="G219" s="459"/>
      <c r="H219" s="459"/>
      <c r="I219" s="459"/>
    </row>
    <row r="220" s="164" customFormat="true" ht="12.75" hidden="false" customHeight="true" outlineLevel="0" collapsed="false">
      <c r="A220" s="478"/>
      <c r="B220" s="479"/>
      <c r="C220" s="480"/>
      <c r="D220" s="460" t="s">
        <v>230</v>
      </c>
      <c r="E220" s="461"/>
      <c r="F220" s="461"/>
      <c r="G220" s="461"/>
      <c r="H220" s="461"/>
      <c r="I220" s="461"/>
    </row>
    <row r="221" s="164" customFormat="true" ht="12.75" hidden="false" customHeight="true" outlineLevel="0" collapsed="false">
      <c r="A221" s="478"/>
      <c r="B221" s="481" t="s">
        <v>241</v>
      </c>
      <c r="C221" s="464"/>
      <c r="D221" s="460"/>
      <c r="E221" s="461"/>
      <c r="F221" s="461"/>
      <c r="G221" s="461"/>
      <c r="H221" s="461"/>
      <c r="I221" s="461"/>
    </row>
    <row r="222" s="164" customFormat="true" ht="12.8" hidden="false" customHeight="false" outlineLevel="0" collapsed="false">
      <c r="A222" s="478"/>
      <c r="B222" s="481"/>
      <c r="C222" s="464"/>
      <c r="D222" s="460"/>
      <c r="E222" s="461"/>
      <c r="F222" s="461"/>
      <c r="G222" s="461"/>
      <c r="H222" s="461"/>
      <c r="I222" s="461"/>
    </row>
    <row r="223" s="164" customFormat="true" ht="12.75" hidden="false" customHeight="true" outlineLevel="0" collapsed="false">
      <c r="A223" s="478"/>
      <c r="B223" s="481"/>
      <c r="C223" s="464"/>
      <c r="D223" s="462" t="s">
        <v>231</v>
      </c>
      <c r="E223" s="463"/>
      <c r="F223" s="463"/>
      <c r="G223" s="463"/>
      <c r="H223" s="463"/>
      <c r="I223" s="463"/>
    </row>
    <row r="224" s="164" customFormat="true" ht="12.8" hidden="false" customHeight="false" outlineLevel="0" collapsed="false">
      <c r="A224" s="478"/>
      <c r="B224" s="481"/>
      <c r="C224" s="464"/>
      <c r="D224" s="462"/>
      <c r="E224" s="463"/>
      <c r="F224" s="463"/>
      <c r="G224" s="463"/>
      <c r="H224" s="463"/>
      <c r="I224" s="463"/>
    </row>
    <row r="225" s="164" customFormat="true" ht="12.8" hidden="false" customHeight="false" outlineLevel="0" collapsed="false">
      <c r="A225" s="478"/>
      <c r="B225" s="481"/>
      <c r="C225" s="464"/>
      <c r="D225" s="462"/>
      <c r="E225" s="463"/>
      <c r="F225" s="463"/>
      <c r="G225" s="463"/>
      <c r="H225" s="463"/>
      <c r="I225" s="463"/>
    </row>
  </sheetData>
  <sheetProtection sheet="true" password="c5c5" objects="true" scenarios="true"/>
  <mergeCells count="153">
    <mergeCell ref="A1:H1"/>
    <mergeCell ref="A2:H2"/>
    <mergeCell ref="A4:A6"/>
    <mergeCell ref="B4:H4"/>
    <mergeCell ref="B5:B6"/>
    <mergeCell ref="C5:C6"/>
    <mergeCell ref="D5:D6"/>
    <mergeCell ref="E5:E6"/>
    <mergeCell ref="F5:G5"/>
    <mergeCell ref="A39:I39"/>
    <mergeCell ref="D40:I40"/>
    <mergeCell ref="A41:A49"/>
    <mergeCell ref="B41:B49"/>
    <mergeCell ref="C41:C49"/>
    <mergeCell ref="D41:D43"/>
    <mergeCell ref="D44:D46"/>
    <mergeCell ref="D47:D49"/>
    <mergeCell ref="D50:I50"/>
    <mergeCell ref="A51:A59"/>
    <mergeCell ref="B51:B59"/>
    <mergeCell ref="C51:C59"/>
    <mergeCell ref="D51:D53"/>
    <mergeCell ref="D54:D56"/>
    <mergeCell ref="D57:D59"/>
    <mergeCell ref="D60:I60"/>
    <mergeCell ref="A61:A69"/>
    <mergeCell ref="B61:B69"/>
    <mergeCell ref="C61:C69"/>
    <mergeCell ref="D61:D63"/>
    <mergeCell ref="D64:D66"/>
    <mergeCell ref="D67:D69"/>
    <mergeCell ref="D70:I70"/>
    <mergeCell ref="A71:A79"/>
    <mergeCell ref="B71:B79"/>
    <mergeCell ref="C71:C79"/>
    <mergeCell ref="D71:D73"/>
    <mergeCell ref="D74:D76"/>
    <mergeCell ref="D77:D79"/>
    <mergeCell ref="D80:I80"/>
    <mergeCell ref="A81:A89"/>
    <mergeCell ref="B81:B89"/>
    <mergeCell ref="C81:C89"/>
    <mergeCell ref="D81:D83"/>
    <mergeCell ref="D84:D86"/>
    <mergeCell ref="D87:D89"/>
    <mergeCell ref="A93:I93"/>
    <mergeCell ref="D94:I94"/>
    <mergeCell ref="A95:A103"/>
    <mergeCell ref="B95:B103"/>
    <mergeCell ref="C95:C103"/>
    <mergeCell ref="D95:D97"/>
    <mergeCell ref="D98:D100"/>
    <mergeCell ref="D101:D103"/>
    <mergeCell ref="D104:I104"/>
    <mergeCell ref="A105:A113"/>
    <mergeCell ref="B105:B113"/>
    <mergeCell ref="C105:C113"/>
    <mergeCell ref="D105:D107"/>
    <mergeCell ref="D108:D110"/>
    <mergeCell ref="D111:D113"/>
    <mergeCell ref="D114:I114"/>
    <mergeCell ref="A115:A123"/>
    <mergeCell ref="B115:B123"/>
    <mergeCell ref="C115:C123"/>
    <mergeCell ref="D115:D117"/>
    <mergeCell ref="D118:D120"/>
    <mergeCell ref="D121:D123"/>
    <mergeCell ref="D124:I124"/>
    <mergeCell ref="A125:A133"/>
    <mergeCell ref="B125:B133"/>
    <mergeCell ref="C125:C133"/>
    <mergeCell ref="D125:D127"/>
    <mergeCell ref="D128:D130"/>
    <mergeCell ref="D131:D133"/>
    <mergeCell ref="D134:I134"/>
    <mergeCell ref="A135:A143"/>
    <mergeCell ref="B135:B143"/>
    <mergeCell ref="C135:C143"/>
    <mergeCell ref="D135:D137"/>
    <mergeCell ref="D138:D140"/>
    <mergeCell ref="D141:D143"/>
    <mergeCell ref="A146:I146"/>
    <mergeCell ref="D147:I147"/>
    <mergeCell ref="A148:A156"/>
    <mergeCell ref="B148:B151"/>
    <mergeCell ref="C148:C151"/>
    <mergeCell ref="D148:D150"/>
    <mergeCell ref="D151:D153"/>
    <mergeCell ref="B152:B156"/>
    <mergeCell ref="C152:C156"/>
    <mergeCell ref="D154:D156"/>
    <mergeCell ref="D157:I157"/>
    <mergeCell ref="A158:A166"/>
    <mergeCell ref="B158:B161"/>
    <mergeCell ref="C158:C161"/>
    <mergeCell ref="D158:D160"/>
    <mergeCell ref="D161:D163"/>
    <mergeCell ref="B162:B166"/>
    <mergeCell ref="C162:C166"/>
    <mergeCell ref="D164:D166"/>
    <mergeCell ref="D167:I167"/>
    <mergeCell ref="A168:A176"/>
    <mergeCell ref="B168:B171"/>
    <mergeCell ref="C168:C171"/>
    <mergeCell ref="D168:D170"/>
    <mergeCell ref="D171:D173"/>
    <mergeCell ref="B172:B176"/>
    <mergeCell ref="C172:C176"/>
    <mergeCell ref="D174:D176"/>
    <mergeCell ref="D177:I177"/>
    <mergeCell ref="A178:A186"/>
    <mergeCell ref="B178:B181"/>
    <mergeCell ref="C178:C181"/>
    <mergeCell ref="D178:D180"/>
    <mergeCell ref="D181:D183"/>
    <mergeCell ref="B182:B186"/>
    <mergeCell ref="C182:C186"/>
    <mergeCell ref="D184:D186"/>
    <mergeCell ref="D187:I187"/>
    <mergeCell ref="A188:A196"/>
    <mergeCell ref="B188:B191"/>
    <mergeCell ref="C188:C191"/>
    <mergeCell ref="D188:D190"/>
    <mergeCell ref="D191:D193"/>
    <mergeCell ref="B192:B196"/>
    <mergeCell ref="C192:C196"/>
    <mergeCell ref="D194:D196"/>
    <mergeCell ref="D197:I197"/>
    <mergeCell ref="A198:A206"/>
    <mergeCell ref="B198:B201"/>
    <mergeCell ref="C198:C201"/>
    <mergeCell ref="D198:D200"/>
    <mergeCell ref="D201:D203"/>
    <mergeCell ref="B202:B206"/>
    <mergeCell ref="C202:C206"/>
    <mergeCell ref="D204:D206"/>
    <mergeCell ref="A207:A215"/>
    <mergeCell ref="B207:B210"/>
    <mergeCell ref="C207:C210"/>
    <mergeCell ref="D207:D209"/>
    <mergeCell ref="D210:D212"/>
    <mergeCell ref="B211:B215"/>
    <mergeCell ref="C211:C215"/>
    <mergeCell ref="D213:D215"/>
    <mergeCell ref="D216:I216"/>
    <mergeCell ref="A217:A225"/>
    <mergeCell ref="B217:B220"/>
    <mergeCell ref="C217:C220"/>
    <mergeCell ref="D217:D219"/>
    <mergeCell ref="D220:D222"/>
    <mergeCell ref="B221:B225"/>
    <mergeCell ref="C221:C225"/>
    <mergeCell ref="D223:D225"/>
  </mergeCells>
  <dataValidations count="46">
    <dataValidation allowBlank="true" operator="equal" promptTitle="Nível do Treinamento" showDropDown="false" showErrorMessage="true" showInputMessage="false" sqref="B7" type="list">
      <formula1>",Pós-doutorado,Estágio Sênior,Professor Visitante no país,Professor Visitante no exterior,Aperfeiçoamento,Especialização,Estágio de curta duração (&lt;3 meses),Curta duração (&lt; 3 meses),Outros"</formula1>
      <formula2>0</formula2>
    </dataValidation>
    <dataValidation allowBlank="true" operator="equal" promptTitle="Nível do Treinamento" showDropDown="false" showErrorMessage="true" showInputMessage="false" sqref="B8:B35" type="list">
      <formula1>"Pós-doutorado,Estágio Sênior,Professor Visitante no país,Professor Visitante no exterior,Extensão,Aperfeiçoamento,Especialização,Estágio de curta duração (&lt;3 meses),Curta duração (&lt; 3 meses)"</formula1>
      <formula2>0</formula2>
    </dataValidation>
    <dataValidation allowBlank="true" operator="equal" promptTitle="Discente de Pós-graduação orientados membros de projeto" showDropDown="false" showErrorMessage="true" showInputMessage="true" sqref="F44:I44 E45:I46 E54:I56 E64:I66 E74:I76 E84:I86 E98:I100 E108:I110 E118:I120 E128:I130 E138:I140 E151:I153 E161:I163 E171:I173 E181:I183 E191:I193" type="list">
      <formula1>'Discentes_Pos-grad'!$A$3:$A$8320</formula1>
      <formula2>0</formula2>
    </dataValidation>
    <dataValidation allowBlank="true" error="Erro na entrada do ano do produto.&#10;Somente são permitidos os seguintes anos para o quadriênio:&#10; &#10;2017&#10;2018&#10;2019&#10;2020" errorTitle="Ano Inválido" operator="equal" prompt="&#10;Ano do treinamento dentro do quadriênio " promptTitle="Ano do Treinamento" showDropDown="false" showErrorMessage="true" showInputMessage="true" sqref="A7:A35" type="list">
      <formula1>PPG_info!$F$5:$F$9</formula1>
      <formula2>0</formula2>
    </dataValidation>
    <dataValidation allowBlank="true" error="Erro na entrada do ano do produto.&#10;Somente são permitidos os seguintes anos para o quadriênio:&#10; &#10;2017&#10;2018&#10;2019&#10;2020" errorTitle="Ano Inválido" operator="equal" prompt="&#10;Ano do intercâmbio dentro do quadriênio " promptTitle="Ano do Intercâmbio" showDropDown="false" showErrorMessage="true" showInputMessage="true" sqref="A41:A49 A51:A59 A61:A69 A71:A79 A81:A92 A95:A103 A105:A113 A115:A123 A125:A133 A135:A144 A149:A156 A159:A166 A169:A176 A179:A186 A189:A197" type="list">
      <formula1>PPG_info!$F$5:$F$9</formula1>
      <formula2>0</formula2>
    </dataValidation>
    <dataValidation allowBlank="true" operator="equal" promptTitle="Discente de Pós-graduação orientados membros do projeto" showDropDown="false" showErrorMessage="true" showInputMessage="true" sqref="E44" type="list">
      <formula1>'Discentes_Pos-grad'!$A$3:$A$8320</formula1>
      <formula2>0</formula2>
    </dataValidation>
    <dataValidation allowBlank="true" error="Erro na entrada do ano do produto.&#10;Somente são permitidos os seguintes anos para o quadriênio:&#10; &#10;2017&#10;2018&#10;2019&#10;2020" errorTitle="Ano Inválido" operator="equal" promptTitle="Ano " showDropDown="false" showErrorMessage="true" showInputMessage="false" sqref="A148 A158 A168 A178 A188" type="list">
      <formula1>PPG_info!$F$5:$F$9</formula1>
      <formula2>0</formula2>
    </dataValidation>
    <dataValidation allowBlank="true" operator="equal" promptTitle="Discente de graduação membros de projeto" showDropDown="false" showErrorMessage="true" showInputMessage="true" sqref="E47:I49" type="list">
      <formula1>Discentes_Grad!$A$3:$A$9046</formula1>
      <formula2>0</formula2>
    </dataValidation>
    <dataValidation allowBlank="true" operator="equal" promptTitle="Discente de graduação membros de projeto" showDropDown="false" showErrorMessage="true" showInputMessage="true" sqref="E57:I59" type="list">
      <formula1>Discentes_Grad!$A$3:$A$9046</formula1>
      <formula2>0</formula2>
    </dataValidation>
    <dataValidation allowBlank="true" operator="equal" promptTitle="Discente de graduação membros de projeto" showDropDown="false" showErrorMessage="true" showInputMessage="true" sqref="E67:I69" type="list">
      <formula1>Discentes_Grad!$A$3:$A$9046</formula1>
      <formula2>0</formula2>
    </dataValidation>
    <dataValidation allowBlank="true" operator="equal" promptTitle="Discente de graduação membros de projeto" showDropDown="false" showErrorMessage="true" showInputMessage="true" sqref="E77:I79" type="list">
      <formula1>Discentes_Grad!$A$3:$A$9046</formula1>
      <formula2>0</formula2>
    </dataValidation>
    <dataValidation allowBlank="true" operator="equal" promptTitle="Discente de graduação membros de projeto" showDropDown="false" showErrorMessage="true" showInputMessage="true" sqref="E87:I90" type="list">
      <formula1>Discentes_Grad!$A$3:$A$9046</formula1>
      <formula2>0</formula2>
    </dataValidation>
    <dataValidation allowBlank="true" operator="equal" promptTitle="Discente de graduação membros de projeto" showDropDown="false" showErrorMessage="true" showInputMessage="true" sqref="E101:I103" type="list">
      <formula1>Discentes_Grad!$A$3:$A$9046</formula1>
      <formula2>0</formula2>
    </dataValidation>
    <dataValidation allowBlank="true" operator="equal" promptTitle="Discente de graduação membros de projeto" showDropDown="false" showErrorMessage="true" showInputMessage="true" sqref="E111:I113" type="list">
      <formula1>Discentes_Grad!$A$3:$A$9046</formula1>
      <formula2>0</formula2>
    </dataValidation>
    <dataValidation allowBlank="true" operator="equal" promptTitle="Discente de graduação membros de projeto" showDropDown="false" showErrorMessage="true" showInputMessage="true" sqref="E121:I123" type="list">
      <formula1>Discentes_Grad!$A$3:$A$9046</formula1>
      <formula2>0</formula2>
    </dataValidation>
    <dataValidation allowBlank="true" operator="equal" promptTitle="Discente de graduação membros de projeto" showDropDown="false" showErrorMessage="true" showInputMessage="true" sqref="E131:I133" type="list">
      <formula1>Discentes_Grad!$A$3:$A$9046</formula1>
      <formula2>0</formula2>
    </dataValidation>
    <dataValidation allowBlank="true" operator="equal" promptTitle="Discente de graduação membros de projeto" showDropDown="false" showErrorMessage="true" showInputMessage="true" sqref="E141:I143" type="list">
      <formula1>Discentes_Grad!$A$3:$A$9046</formula1>
      <formula2>0</formula2>
    </dataValidation>
    <dataValidation allowBlank="true" operator="equal" promptTitle="Discente de graduação membros de projeto" showDropDown="false" showErrorMessage="true" showInputMessage="true" sqref="E154:I156" type="list">
      <formula1>Discentes_Grad!$A$3:$A$9046</formula1>
      <formula2>0</formula2>
    </dataValidation>
    <dataValidation allowBlank="true" operator="equal" promptTitle="Discente de graduação membros de projeto" showDropDown="false" showErrorMessage="true" showInputMessage="true" sqref="E164:I166" type="list">
      <formula1>Discentes_Grad!$A$3:$A$9046</formula1>
      <formula2>0</formula2>
    </dataValidation>
    <dataValidation allowBlank="true" operator="equal" promptTitle="Discente de graduação membros de projeto" showDropDown="false" showErrorMessage="true" showInputMessage="true" sqref="E174:I176" type="list">
      <formula1>Discentes_Grad!$A$3:$A$9046</formula1>
      <formula2>0</formula2>
    </dataValidation>
    <dataValidation allowBlank="true" operator="equal" promptTitle="Discente de graduação membros de projeto" showDropDown="false" showErrorMessage="true" showInputMessage="true" sqref="E184:I186" type="list">
      <formula1>Discentes_Grad!$A$3:$A$9046</formula1>
      <formula2>0</formula2>
    </dataValidation>
    <dataValidation allowBlank="true" operator="equal" promptTitle="Discente de graduação membros de projeto" showDropDown="false" showErrorMessage="true" showInputMessage="true" sqref="E194:I196" type="list">
      <formula1>Discentes_Grad!$A$3:$A$9046</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51:I53"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61:I63"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71:I73"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81:I83"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95:I97"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05:I107"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15:I117"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25:I127"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35:I137"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48:I150"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58:I160"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68:I170"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78:I180" type="list">
      <formula1>Colaboradores!$A$3:$A$200</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E188:I190"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E41" type="list">
      <formula1>Colaboradores!$A$3:$A$200</formula1>
      <formula2>0</formula2>
    </dataValidation>
    <dataValidation allowBlank="true" operator="equal" prompt="Pesquisadores colaboradores no intercâmbio&#10;&#10;As opções listadas são extraídas&#10;da planilha de &quot;Colaboradores&quot;." promptTitle="Pesquisadores colaboradores no intercâmbio" showDropDown="false" showErrorMessage="true" showInputMessage="true" sqref="F41:G41" type="list">
      <formula1>Colaboradores!$A$3:$A$200</formula1>
      <formula2>0</formula2>
    </dataValidation>
    <dataValidation allowBlank="true" operator="equal" prompt="Pesquisadores colaboradores no intercâmbio&#10;&#10;As opções listadas são extraídas&#10;da planilha de &quot;Colaboradores&quot;." promptTitle="Pesquisadores colaboradores no intercâmbio" showDropDown="false" showErrorMessage="true" showInputMessage="true" sqref="H41"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I41"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E42" type="list">
      <formula1>Colaboradores!$A$3:$A$200</formula1>
      <formula2>0</formula2>
    </dataValidation>
    <dataValidation allowBlank="true" operator="equal" prompt="Pesquisadores colaboradores no intercâmbio&#10;&#10;As opções listadas são extraídas&#10;da planilha de &quot;Colaboradores&quot;." promptTitle="Pesquisadores colaboradores no intercâmbio" showDropDown="false" showErrorMessage="true" showInputMessage="true" sqref="F42:H42"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I42"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E43" type="list">
      <formula1>Colaboradores!$A$3:$A$200</formula1>
      <formula2>0</formula2>
    </dataValidation>
    <dataValidation allowBlank="true" operator="equal" prompt="Pesquisadores colaboradores no intercâmbio&#10;&#10;&#10;As opções listadas são extraídas&#10;da planilha de &quot;Colaboradores&quot;." promptTitle="Pesquisadores colaboradores no intercâmbio" showDropDown="false" showErrorMessage="true" showInputMessage="true" sqref="F43:H43" type="list">
      <formula1>Colaboradores!$A$3:$A$200</formula1>
      <formula2>0</formula2>
    </dataValidation>
    <dataValidation allowBlank="true" operator="equal" prompt="Pesquisadores colaboradores no intercâmbio&#10;&#10;As opções listadas são extraídas&#10;da planilha de &quot;Colaboradores&quot;." promptTitle="Pesquisadores colaboradores no intercâmbio" showDropDown="false" showErrorMessage="true" showInputMessage="true" sqref="I43" type="list">
      <formula1>Colaboradores!$A$3:$A$200</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Q68"/>
  <sheetViews>
    <sheetView showFormulas="false" showGridLines="true" showRowColHeaders="true" showZeros="false" rightToLeft="false" tabSelected="false" showOutlineSymbols="true" defaultGridColor="true" view="normal" topLeftCell="A1" colorId="64" zoomScale="73" zoomScaleNormal="73" zoomScalePageLayoutView="100" workbookViewId="0">
      <selection pane="topLeft" activeCell="A3" activeCellId="0" sqref="A3"/>
    </sheetView>
  </sheetViews>
  <sheetFormatPr defaultRowHeight="12.75" outlineLevelRow="0" outlineLevelCol="0"/>
  <cols>
    <col collapsed="false" customWidth="true" hidden="false" outlineLevel="0" max="1" min="1" style="165" width="41.41"/>
    <col collapsed="false" customWidth="true" hidden="false" outlineLevel="0" max="2" min="2" style="165" width="5.14"/>
    <col collapsed="false" customWidth="true" hidden="false" outlineLevel="0" max="3" min="3" style="165" width="3.71"/>
    <col collapsed="false" customWidth="true" hidden="false" outlineLevel="0" max="4" min="4" style="165" width="36.85"/>
    <col collapsed="false" customWidth="true" hidden="false" outlineLevel="0" max="5" min="5" style="165" width="2.42"/>
    <col collapsed="false" customWidth="true" hidden="false" outlineLevel="0" max="6" min="6" style="165" width="20.14"/>
    <col collapsed="false" customWidth="false" hidden="false" outlineLevel="0" max="8" min="7" style="165" width="11.57"/>
    <col collapsed="false" customWidth="true" hidden="false" outlineLevel="0" max="9" min="9" style="165" width="18.58"/>
    <col collapsed="false" customWidth="true" hidden="false" outlineLevel="0" max="10" min="10" style="165" width="3.57"/>
    <col collapsed="false" customWidth="false" hidden="false" outlineLevel="0" max="12" min="11" style="164" width="11.57"/>
    <col collapsed="false" customWidth="true" hidden="false" outlineLevel="0" max="13" min="13" style="164" width="3.42"/>
    <col collapsed="false" customWidth="false" hidden="false" outlineLevel="0" max="14" min="14" style="164" width="11.57"/>
    <col collapsed="false" customWidth="true" hidden="false" outlineLevel="0" max="1025" min="15" style="0" width="8.67"/>
  </cols>
  <sheetData>
    <row r="1" s="165" customFormat="true" ht="52.35" hidden="false" customHeight="true" outlineLevel="0" collapsed="false">
      <c r="A1" s="482" t="s">
        <v>242</v>
      </c>
      <c r="B1" s="482"/>
      <c r="C1" s="482"/>
      <c r="D1" s="482"/>
      <c r="E1" s="482"/>
      <c r="F1" s="482"/>
      <c r="G1" s="482"/>
      <c r="H1" s="482"/>
      <c r="I1" s="482"/>
      <c r="J1" s="482"/>
      <c r="K1" s="482"/>
      <c r="L1" s="482"/>
      <c r="M1" s="482"/>
      <c r="N1" s="482"/>
      <c r="O1" s="482"/>
    </row>
    <row r="2" s="165" customFormat="true" ht="20.45" hidden="false" customHeight="true" outlineLevel="0" collapsed="false">
      <c r="A2" s="483" t="s">
        <v>243</v>
      </c>
      <c r="B2" s="483"/>
      <c r="C2" s="483"/>
      <c r="D2" s="483"/>
      <c r="E2" s="483"/>
      <c r="F2" s="483"/>
      <c r="G2" s="483"/>
      <c r="H2" s="483"/>
      <c r="I2" s="483"/>
      <c r="J2" s="483"/>
      <c r="K2" s="483"/>
      <c r="L2" s="483"/>
      <c r="M2" s="483"/>
      <c r="N2" s="483"/>
      <c r="O2" s="483"/>
    </row>
    <row r="3" s="164" customFormat="true" ht="45.2" hidden="false" customHeight="true" outlineLevel="0" collapsed="false">
      <c r="A3" s="484" t="s">
        <v>244</v>
      </c>
      <c r="B3" s="485" t="s">
        <v>245</v>
      </c>
      <c r="C3" s="485"/>
      <c r="D3" s="485"/>
      <c r="E3" s="485"/>
      <c r="F3" s="485"/>
      <c r="G3" s="485"/>
      <c r="H3" s="485"/>
      <c r="I3" s="485"/>
      <c r="J3" s="485"/>
      <c r="K3" s="485"/>
      <c r="L3" s="485"/>
      <c r="M3" s="485"/>
      <c r="N3" s="485"/>
      <c r="O3" s="485"/>
    </row>
    <row r="4" s="165" customFormat="true" ht="63.2" hidden="false" customHeight="true" outlineLevel="0" collapsed="false">
      <c r="A4" s="486" t="s">
        <v>246</v>
      </c>
      <c r="D4" s="487" t="s">
        <v>247</v>
      </c>
      <c r="F4" s="488" t="s">
        <v>248</v>
      </c>
      <c r="G4" s="489" t="s">
        <v>249</v>
      </c>
      <c r="H4" s="489"/>
      <c r="I4" s="490" t="s">
        <v>250</v>
      </c>
      <c r="J4" s="491"/>
      <c r="K4" s="492" t="s">
        <v>251</v>
      </c>
      <c r="L4" s="492"/>
      <c r="N4" s="489" t="s">
        <v>252</v>
      </c>
      <c r="O4" s="489"/>
      <c r="P4" s="489" t="s">
        <v>253</v>
      </c>
      <c r="Q4" s="489"/>
    </row>
    <row r="5" s="165" customFormat="true" ht="14.25" hidden="false" customHeight="true" outlineLevel="0" collapsed="false">
      <c r="A5" s="493"/>
      <c r="D5" s="494"/>
      <c r="F5" s="495"/>
      <c r="G5" s="496"/>
      <c r="H5" s="496"/>
      <c r="I5" s="497"/>
      <c r="J5" s="498"/>
      <c r="K5" s="499"/>
      <c r="L5" s="499"/>
      <c r="N5" s="496"/>
      <c r="O5" s="496"/>
      <c r="P5" s="496"/>
      <c r="Q5" s="496"/>
    </row>
    <row r="6" s="164" customFormat="true" ht="47.25" hidden="false" customHeight="true" outlineLevel="0" collapsed="false">
      <c r="A6" s="500" t="s">
        <v>254</v>
      </c>
      <c r="B6" s="501" t="n">
        <v>1</v>
      </c>
      <c r="C6" s="165"/>
      <c r="D6" s="502" t="s">
        <v>255</v>
      </c>
      <c r="E6" s="165"/>
      <c r="F6" s="503" t="n">
        <v>2016</v>
      </c>
      <c r="G6" s="504" t="s">
        <v>256</v>
      </c>
      <c r="H6" s="504"/>
      <c r="I6" s="505" t="s">
        <v>257</v>
      </c>
      <c r="J6" s="165"/>
      <c r="K6" s="506" t="s">
        <v>258</v>
      </c>
      <c r="L6" s="506"/>
      <c r="N6" s="504" t="s">
        <v>259</v>
      </c>
      <c r="O6" s="504"/>
      <c r="P6" s="504" t="s">
        <v>260</v>
      </c>
      <c r="Q6" s="504"/>
    </row>
    <row r="7" s="164" customFormat="true" ht="52.5" hidden="false" customHeight="true" outlineLevel="0" collapsed="false">
      <c r="A7" s="507" t="s">
        <v>261</v>
      </c>
      <c r="B7" s="501" t="n">
        <v>2</v>
      </c>
      <c r="C7" s="165"/>
      <c r="D7" s="502" t="s">
        <v>262</v>
      </c>
      <c r="E7" s="165"/>
      <c r="F7" s="503" t="n">
        <v>2017</v>
      </c>
      <c r="G7" s="504" t="s">
        <v>263</v>
      </c>
      <c r="H7" s="504"/>
      <c r="I7" s="505" t="s">
        <v>264</v>
      </c>
      <c r="J7" s="165"/>
      <c r="K7" s="506" t="s">
        <v>265</v>
      </c>
      <c r="L7" s="506"/>
      <c r="N7" s="504" t="s">
        <v>266</v>
      </c>
      <c r="O7" s="504"/>
      <c r="P7" s="504" t="s">
        <v>267</v>
      </c>
      <c r="Q7" s="504"/>
    </row>
    <row r="8" s="164" customFormat="true" ht="54" hidden="false" customHeight="true" outlineLevel="0" collapsed="false">
      <c r="A8" s="507" t="s">
        <v>268</v>
      </c>
      <c r="B8" s="501" t="n">
        <v>3</v>
      </c>
      <c r="C8" s="165"/>
      <c r="D8" s="508"/>
      <c r="E8" s="165"/>
      <c r="F8" s="503" t="n">
        <v>2018</v>
      </c>
      <c r="G8" s="504" t="s">
        <v>269</v>
      </c>
      <c r="H8" s="504"/>
      <c r="I8" s="505" t="s">
        <v>270</v>
      </c>
      <c r="J8" s="165"/>
      <c r="K8" s="506" t="s">
        <v>271</v>
      </c>
      <c r="L8" s="506"/>
      <c r="N8" s="504" t="s">
        <v>272</v>
      </c>
      <c r="O8" s="504"/>
      <c r="P8" s="504" t="s">
        <v>273</v>
      </c>
      <c r="Q8" s="504"/>
    </row>
    <row r="9" s="164" customFormat="true" ht="48.75" hidden="false" customHeight="true" outlineLevel="0" collapsed="false">
      <c r="A9" s="507"/>
      <c r="B9" s="501" t="n">
        <v>4</v>
      </c>
      <c r="C9" s="165"/>
      <c r="D9" s="508"/>
      <c r="E9" s="165"/>
      <c r="F9" s="503" t="n">
        <v>2019</v>
      </c>
      <c r="G9" s="504" t="s">
        <v>274</v>
      </c>
      <c r="H9" s="504"/>
      <c r="I9" s="505" t="s">
        <v>275</v>
      </c>
      <c r="J9" s="165"/>
      <c r="K9" s="506" t="s">
        <v>276</v>
      </c>
      <c r="L9" s="506"/>
      <c r="N9" s="504" t="s">
        <v>277</v>
      </c>
      <c r="O9" s="504"/>
      <c r="P9" s="504" t="s">
        <v>278</v>
      </c>
      <c r="Q9" s="504"/>
    </row>
    <row r="10" s="164" customFormat="true" ht="42.75" hidden="false" customHeight="true" outlineLevel="0" collapsed="false">
      <c r="A10" s="507"/>
      <c r="B10" s="501" t="n">
        <v>5</v>
      </c>
      <c r="C10" s="165"/>
      <c r="D10" s="508"/>
      <c r="E10" s="165"/>
      <c r="F10" s="165"/>
      <c r="G10" s="504" t="s">
        <v>279</v>
      </c>
      <c r="H10" s="504"/>
      <c r="I10" s="505" t="s">
        <v>280</v>
      </c>
      <c r="J10" s="165"/>
      <c r="K10" s="506" t="s">
        <v>281</v>
      </c>
      <c r="L10" s="506"/>
      <c r="N10" s="504" t="s">
        <v>282</v>
      </c>
      <c r="O10" s="504"/>
      <c r="P10" s="504" t="s">
        <v>283</v>
      </c>
      <c r="Q10" s="504"/>
    </row>
    <row r="11" s="164" customFormat="true" ht="47.25" hidden="false" customHeight="true" outlineLevel="0" collapsed="false">
      <c r="A11" s="507"/>
      <c r="B11" s="501" t="n">
        <v>6</v>
      </c>
      <c r="C11" s="165"/>
      <c r="D11" s="508"/>
      <c r="E11" s="165"/>
      <c r="F11" s="165"/>
      <c r="G11" s="504" t="s">
        <v>284</v>
      </c>
      <c r="H11" s="504"/>
      <c r="I11" s="505" t="s">
        <v>285</v>
      </c>
      <c r="J11" s="165"/>
      <c r="K11" s="506"/>
      <c r="L11" s="506"/>
      <c r="N11" s="504" t="s">
        <v>286</v>
      </c>
      <c r="O11" s="504"/>
      <c r="P11" s="504" t="s">
        <v>287</v>
      </c>
      <c r="Q11" s="504"/>
    </row>
    <row r="12" s="164" customFormat="true" ht="49.5" hidden="false" customHeight="true" outlineLevel="0" collapsed="false">
      <c r="A12" s="507"/>
      <c r="B12" s="501" t="n">
        <v>7</v>
      </c>
      <c r="C12" s="165"/>
      <c r="D12" s="508"/>
      <c r="E12" s="165"/>
      <c r="F12" s="165"/>
      <c r="G12" s="504" t="s">
        <v>288</v>
      </c>
      <c r="H12" s="504"/>
      <c r="I12" s="505" t="s">
        <v>289</v>
      </c>
      <c r="J12" s="165"/>
      <c r="K12" s="506"/>
      <c r="L12" s="506"/>
      <c r="N12" s="504" t="s">
        <v>281</v>
      </c>
      <c r="O12" s="504"/>
      <c r="P12" s="504" t="s">
        <v>290</v>
      </c>
      <c r="Q12" s="504"/>
    </row>
    <row r="13" s="164" customFormat="true" ht="39" hidden="false" customHeight="true" outlineLevel="0" collapsed="false">
      <c r="A13" s="507"/>
      <c r="B13" s="501" t="n">
        <v>8</v>
      </c>
      <c r="C13" s="165"/>
      <c r="D13" s="508"/>
      <c r="E13" s="165"/>
      <c r="F13" s="165"/>
      <c r="G13" s="504" t="s">
        <v>291</v>
      </c>
      <c r="H13" s="504"/>
      <c r="I13" s="505" t="s">
        <v>292</v>
      </c>
      <c r="J13" s="165"/>
      <c r="K13" s="506"/>
      <c r="L13" s="506"/>
      <c r="N13" s="504"/>
      <c r="O13" s="504"/>
      <c r="P13" s="504" t="s">
        <v>293</v>
      </c>
      <c r="Q13" s="504"/>
    </row>
    <row r="14" s="164" customFormat="true" ht="47.25" hidden="false" customHeight="true" outlineLevel="0" collapsed="false">
      <c r="A14" s="507"/>
      <c r="B14" s="501" t="n">
        <v>9</v>
      </c>
      <c r="C14" s="165"/>
      <c r="D14" s="508"/>
      <c r="E14" s="165"/>
      <c r="F14" s="165"/>
      <c r="G14" s="504" t="s">
        <v>294</v>
      </c>
      <c r="H14" s="504"/>
      <c r="I14" s="505" t="s">
        <v>295</v>
      </c>
      <c r="J14" s="165"/>
      <c r="K14" s="506"/>
      <c r="L14" s="506"/>
      <c r="N14" s="504"/>
      <c r="O14" s="504"/>
      <c r="P14" s="504" t="s">
        <v>296</v>
      </c>
      <c r="Q14" s="504"/>
    </row>
    <row r="15" s="164" customFormat="true" ht="47.25" hidden="false" customHeight="true" outlineLevel="0" collapsed="false">
      <c r="A15" s="507"/>
      <c r="B15" s="501" t="n">
        <v>10</v>
      </c>
      <c r="C15" s="165"/>
      <c r="D15" s="508"/>
      <c r="E15" s="165"/>
      <c r="F15" s="165"/>
      <c r="G15" s="504" t="s">
        <v>297</v>
      </c>
      <c r="H15" s="504"/>
      <c r="I15" s="505"/>
      <c r="J15" s="165"/>
      <c r="K15" s="506"/>
      <c r="L15" s="506"/>
      <c r="N15" s="504"/>
      <c r="O15" s="504"/>
      <c r="P15" s="504" t="s">
        <v>298</v>
      </c>
      <c r="Q15" s="504"/>
    </row>
    <row r="16" s="164" customFormat="true" ht="48.75" hidden="false" customHeight="true" outlineLevel="0" collapsed="false">
      <c r="A16" s="507"/>
      <c r="B16" s="501" t="n">
        <v>11</v>
      </c>
      <c r="C16" s="165"/>
      <c r="D16" s="508"/>
      <c r="E16" s="165"/>
      <c r="F16" s="165"/>
      <c r="G16" s="504" t="s">
        <v>299</v>
      </c>
      <c r="H16" s="504"/>
      <c r="I16" s="505"/>
      <c r="J16" s="165"/>
      <c r="K16" s="506"/>
      <c r="L16" s="506"/>
      <c r="N16" s="504"/>
      <c r="O16" s="504"/>
      <c r="P16" s="504" t="s">
        <v>300</v>
      </c>
      <c r="Q16" s="504"/>
    </row>
    <row r="17" s="164" customFormat="true" ht="36.75" hidden="false" customHeight="true" outlineLevel="0" collapsed="false">
      <c r="A17" s="507"/>
      <c r="B17" s="501" t="n">
        <v>12</v>
      </c>
      <c r="D17" s="508"/>
      <c r="F17" s="165"/>
      <c r="G17" s="504" t="s">
        <v>301</v>
      </c>
      <c r="H17" s="504"/>
      <c r="I17" s="505"/>
      <c r="J17" s="165"/>
      <c r="K17" s="506"/>
      <c r="L17" s="506"/>
      <c r="N17" s="504"/>
      <c r="O17" s="504"/>
      <c r="P17" s="504" t="s">
        <v>302</v>
      </c>
      <c r="Q17" s="504"/>
    </row>
    <row r="18" s="164" customFormat="true" ht="31.7" hidden="false" customHeight="true" outlineLevel="0" collapsed="false">
      <c r="A18" s="507"/>
      <c r="B18" s="501" t="n">
        <v>13</v>
      </c>
      <c r="D18" s="508"/>
      <c r="F18" s="165"/>
      <c r="G18" s="504" t="s">
        <v>303</v>
      </c>
      <c r="H18" s="504"/>
      <c r="I18" s="505"/>
      <c r="J18" s="165"/>
      <c r="K18" s="506"/>
      <c r="L18" s="506"/>
      <c r="N18" s="504"/>
      <c r="O18" s="504"/>
      <c r="P18" s="504" t="s">
        <v>304</v>
      </c>
      <c r="Q18" s="504"/>
    </row>
    <row r="19" s="164" customFormat="true" ht="26.65" hidden="false" customHeight="true" outlineLevel="0" collapsed="false">
      <c r="A19" s="507"/>
      <c r="B19" s="501" t="n">
        <v>14</v>
      </c>
      <c r="D19" s="508"/>
      <c r="F19" s="165"/>
      <c r="G19" s="504" t="s">
        <v>281</v>
      </c>
      <c r="H19" s="504"/>
      <c r="I19" s="505"/>
      <c r="J19" s="165"/>
      <c r="K19" s="506"/>
      <c r="L19" s="506"/>
      <c r="N19" s="504"/>
      <c r="O19" s="504"/>
      <c r="P19" s="504" t="s">
        <v>305</v>
      </c>
      <c r="Q19" s="504"/>
    </row>
    <row r="20" s="164" customFormat="true" ht="26.65" hidden="false" customHeight="true" outlineLevel="0" collapsed="false">
      <c r="A20" s="507"/>
      <c r="B20" s="501" t="n">
        <v>15</v>
      </c>
      <c r="D20" s="508"/>
      <c r="F20" s="165"/>
      <c r="G20" s="504"/>
      <c r="H20" s="504"/>
      <c r="I20" s="505"/>
      <c r="J20" s="165"/>
      <c r="K20" s="506"/>
      <c r="L20" s="506"/>
      <c r="N20" s="504"/>
      <c r="O20" s="504"/>
      <c r="P20" s="504" t="s">
        <v>306</v>
      </c>
      <c r="Q20" s="504"/>
    </row>
    <row r="21" s="164" customFormat="true" ht="26.65" hidden="false" customHeight="true" outlineLevel="0" collapsed="false">
      <c r="A21" s="507"/>
      <c r="B21" s="501" t="n">
        <v>16</v>
      </c>
      <c r="D21" s="508"/>
      <c r="F21" s="165"/>
      <c r="G21" s="504"/>
      <c r="H21" s="504"/>
      <c r="I21" s="505"/>
      <c r="J21" s="165"/>
      <c r="K21" s="506"/>
      <c r="L21" s="506"/>
      <c r="N21" s="504"/>
      <c r="O21" s="504"/>
      <c r="P21" s="504" t="s">
        <v>286</v>
      </c>
      <c r="Q21" s="504"/>
    </row>
    <row r="22" s="164" customFormat="true" ht="25.7" hidden="false" customHeight="true" outlineLevel="0" collapsed="false">
      <c r="A22" s="507"/>
      <c r="B22" s="501" t="n">
        <v>17</v>
      </c>
      <c r="D22" s="508"/>
      <c r="F22" s="165"/>
      <c r="G22" s="504"/>
      <c r="H22" s="504"/>
      <c r="I22" s="505"/>
      <c r="J22" s="165"/>
      <c r="K22" s="506"/>
      <c r="L22" s="506"/>
      <c r="N22" s="504"/>
      <c r="O22" s="504"/>
      <c r="P22" s="504" t="s">
        <v>281</v>
      </c>
      <c r="Q22" s="504"/>
    </row>
    <row r="23" s="164" customFormat="true" ht="30.75" hidden="false" customHeight="true" outlineLevel="0" collapsed="false">
      <c r="A23" s="507"/>
      <c r="B23" s="501" t="n">
        <v>18</v>
      </c>
      <c r="D23" s="508"/>
      <c r="F23" s="165"/>
      <c r="G23" s="504"/>
      <c r="H23" s="504"/>
      <c r="I23" s="505"/>
      <c r="J23" s="165"/>
      <c r="K23" s="506"/>
      <c r="L23" s="506"/>
      <c r="N23" s="504"/>
      <c r="O23" s="504"/>
      <c r="P23" s="504"/>
      <c r="Q23" s="504"/>
    </row>
    <row r="24" s="164" customFormat="true" ht="30.75" hidden="false" customHeight="true" outlineLevel="0" collapsed="false">
      <c r="A24" s="507"/>
      <c r="B24" s="501" t="n">
        <v>19</v>
      </c>
      <c r="D24" s="508"/>
      <c r="F24" s="165"/>
      <c r="G24" s="504"/>
      <c r="H24" s="504"/>
      <c r="I24" s="505"/>
      <c r="J24" s="165"/>
      <c r="K24" s="506"/>
      <c r="L24" s="506"/>
      <c r="N24" s="504"/>
      <c r="O24" s="504"/>
      <c r="P24" s="504"/>
      <c r="Q24" s="504"/>
    </row>
    <row r="25" s="164" customFormat="true" ht="30.75" hidden="false" customHeight="true" outlineLevel="0" collapsed="false">
      <c r="A25" s="507"/>
      <c r="B25" s="501" t="n">
        <v>20</v>
      </c>
      <c r="D25" s="508"/>
      <c r="F25" s="165"/>
      <c r="G25" s="504"/>
      <c r="H25" s="504"/>
      <c r="I25" s="505"/>
      <c r="J25" s="165"/>
      <c r="K25" s="506"/>
      <c r="L25" s="506"/>
      <c r="N25" s="504"/>
      <c r="O25" s="504"/>
      <c r="P25" s="504"/>
      <c r="Q25" s="504"/>
    </row>
    <row r="26" s="164" customFormat="true" ht="30.75" hidden="false" customHeight="true" outlineLevel="0" collapsed="false">
      <c r="A26" s="507"/>
      <c r="B26" s="501" t="n">
        <v>21</v>
      </c>
      <c r="F26" s="165"/>
      <c r="G26" s="165"/>
      <c r="H26" s="165"/>
      <c r="I26" s="165"/>
      <c r="J26" s="165"/>
    </row>
    <row r="27" s="164" customFormat="true" ht="30.75" hidden="false" customHeight="true" outlineLevel="0" collapsed="false">
      <c r="A27" s="507"/>
      <c r="B27" s="501" t="n">
        <v>22</v>
      </c>
      <c r="F27" s="165"/>
      <c r="G27" s="165"/>
      <c r="H27" s="165"/>
      <c r="I27" s="165"/>
      <c r="J27" s="165"/>
    </row>
    <row r="28" s="164" customFormat="true" ht="30.75" hidden="false" customHeight="true" outlineLevel="0" collapsed="false">
      <c r="A28" s="507"/>
      <c r="B28" s="501" t="n">
        <v>23</v>
      </c>
      <c r="F28" s="165"/>
      <c r="G28" s="165"/>
      <c r="H28" s="165"/>
      <c r="I28" s="165"/>
      <c r="J28" s="165"/>
    </row>
    <row r="29" s="164" customFormat="true" ht="30.75" hidden="false" customHeight="true" outlineLevel="0" collapsed="false">
      <c r="A29" s="507"/>
      <c r="B29" s="501" t="n">
        <v>24</v>
      </c>
      <c r="F29" s="165"/>
      <c r="G29" s="165"/>
      <c r="H29" s="165"/>
      <c r="I29" s="165"/>
      <c r="J29" s="165"/>
    </row>
    <row r="30" s="164" customFormat="true" ht="30.75" hidden="false" customHeight="true" outlineLevel="0" collapsed="false">
      <c r="A30" s="507"/>
      <c r="B30" s="501" t="n">
        <v>25</v>
      </c>
      <c r="F30" s="165"/>
      <c r="G30" s="165"/>
      <c r="H30" s="165"/>
      <c r="I30" s="165"/>
      <c r="J30" s="165"/>
    </row>
    <row r="31" s="164" customFormat="true" ht="30.75" hidden="false" customHeight="true" outlineLevel="0" collapsed="false">
      <c r="A31" s="507"/>
      <c r="B31" s="501" t="n">
        <v>26</v>
      </c>
      <c r="F31" s="165"/>
      <c r="G31" s="165"/>
      <c r="H31" s="165"/>
      <c r="I31" s="165"/>
      <c r="J31" s="165"/>
    </row>
    <row r="32" s="164" customFormat="true" ht="30.75" hidden="false" customHeight="true" outlineLevel="0" collapsed="false">
      <c r="A32" s="507"/>
      <c r="B32" s="501" t="n">
        <v>27</v>
      </c>
      <c r="F32" s="165"/>
      <c r="G32" s="165"/>
      <c r="H32" s="165"/>
      <c r="I32" s="165"/>
      <c r="J32" s="165"/>
    </row>
    <row r="33" s="164" customFormat="true" ht="30.75" hidden="false" customHeight="true" outlineLevel="0" collapsed="false">
      <c r="A33" s="507"/>
      <c r="B33" s="501" t="n">
        <v>28</v>
      </c>
      <c r="F33" s="165"/>
      <c r="G33" s="165"/>
      <c r="H33" s="165"/>
      <c r="I33" s="165"/>
      <c r="J33" s="165"/>
    </row>
    <row r="34" s="164" customFormat="true" ht="30.75" hidden="false" customHeight="true" outlineLevel="0" collapsed="false">
      <c r="A34" s="507"/>
      <c r="B34" s="501" t="n">
        <v>29</v>
      </c>
      <c r="F34" s="165"/>
      <c r="G34" s="165"/>
      <c r="H34" s="165"/>
      <c r="I34" s="165"/>
      <c r="J34" s="165"/>
    </row>
    <row r="35" s="164" customFormat="true" ht="30.75" hidden="false" customHeight="true" outlineLevel="0" collapsed="false">
      <c r="A35" s="507"/>
      <c r="B35" s="501" t="n">
        <v>30</v>
      </c>
      <c r="F35" s="165"/>
      <c r="G35" s="165"/>
      <c r="H35" s="165"/>
      <c r="I35" s="165"/>
      <c r="J35" s="165"/>
    </row>
    <row r="36" s="164" customFormat="true" ht="30.75" hidden="false" customHeight="true" outlineLevel="0" collapsed="false">
      <c r="F36" s="165"/>
      <c r="G36" s="165"/>
      <c r="H36" s="165"/>
      <c r="I36" s="165"/>
      <c r="J36" s="165"/>
    </row>
    <row r="37" s="164" customFormat="true" ht="30.75" hidden="false" customHeight="true" outlineLevel="0" collapsed="false">
      <c r="A37" s="509" t="s">
        <v>307</v>
      </c>
      <c r="B37" s="509"/>
      <c r="C37" s="165"/>
      <c r="D37" s="510" t="s">
        <v>308</v>
      </c>
      <c r="E37" s="510"/>
      <c r="F37" s="165"/>
      <c r="G37" s="165"/>
      <c r="H37" s="165"/>
      <c r="I37" s="165"/>
      <c r="J37" s="165"/>
    </row>
    <row r="38" s="164" customFormat="true" ht="17.25" hidden="false" customHeight="true" outlineLevel="0" collapsed="false">
      <c r="A38" s="511"/>
      <c r="B38" s="511"/>
      <c r="C38" s="165"/>
      <c r="D38" s="512"/>
      <c r="E38" s="512"/>
      <c r="F38" s="165"/>
      <c r="G38" s="165"/>
      <c r="H38" s="165"/>
      <c r="I38" s="165"/>
      <c r="J38" s="165"/>
    </row>
    <row r="39" s="164" customFormat="true" ht="16.9" hidden="false" customHeight="true" outlineLevel="0" collapsed="false">
      <c r="A39" s="513" t="s">
        <v>309</v>
      </c>
      <c r="B39" s="513"/>
      <c r="C39" s="165"/>
      <c r="D39" s="514" t="s">
        <v>309</v>
      </c>
      <c r="E39" s="514"/>
      <c r="F39" s="165"/>
      <c r="G39" s="165"/>
      <c r="H39" s="165"/>
      <c r="I39" s="165"/>
      <c r="J39" s="165"/>
    </row>
    <row r="40" s="164" customFormat="true" ht="16.9" hidden="false" customHeight="true" outlineLevel="0" collapsed="false">
      <c r="A40" s="513" t="s">
        <v>310</v>
      </c>
      <c r="B40" s="513"/>
      <c r="C40" s="165"/>
      <c r="D40" s="514" t="s">
        <v>310</v>
      </c>
      <c r="E40" s="514"/>
      <c r="F40" s="165"/>
      <c r="G40" s="165"/>
      <c r="H40" s="165"/>
      <c r="I40" s="165"/>
      <c r="J40" s="165"/>
    </row>
    <row r="41" s="164" customFormat="true" ht="16.9" hidden="false" customHeight="true" outlineLevel="0" collapsed="false">
      <c r="A41" s="513" t="s">
        <v>311</v>
      </c>
      <c r="B41" s="513"/>
      <c r="C41" s="165"/>
      <c r="D41" s="514" t="s">
        <v>311</v>
      </c>
      <c r="E41" s="514"/>
      <c r="F41" s="165"/>
      <c r="G41" s="165"/>
      <c r="H41" s="165"/>
      <c r="I41" s="165"/>
      <c r="J41" s="165"/>
    </row>
    <row r="42" s="164" customFormat="true" ht="16.9" hidden="false" customHeight="true" outlineLevel="0" collapsed="false">
      <c r="A42" s="513" t="s">
        <v>312</v>
      </c>
      <c r="B42" s="513"/>
      <c r="C42" s="165"/>
      <c r="D42" s="514" t="s">
        <v>312</v>
      </c>
      <c r="E42" s="514"/>
      <c r="F42" s="165"/>
      <c r="G42" s="165"/>
      <c r="H42" s="165"/>
      <c r="I42" s="165"/>
      <c r="J42" s="165"/>
    </row>
    <row r="43" s="164" customFormat="true" ht="16.9" hidden="false" customHeight="true" outlineLevel="0" collapsed="false">
      <c r="A43" s="513" t="s">
        <v>313</v>
      </c>
      <c r="B43" s="513"/>
      <c r="C43" s="165"/>
      <c r="D43" s="514" t="s">
        <v>313</v>
      </c>
      <c r="E43" s="514"/>
      <c r="F43" s="165"/>
      <c r="G43" s="165"/>
      <c r="H43" s="165"/>
      <c r="I43" s="165"/>
      <c r="J43" s="165"/>
    </row>
    <row r="44" s="164" customFormat="true" ht="16.9" hidden="false" customHeight="true" outlineLevel="0" collapsed="false">
      <c r="A44" s="513" t="s">
        <v>314</v>
      </c>
      <c r="B44" s="513"/>
      <c r="C44" s="165"/>
      <c r="D44" s="514" t="s">
        <v>314</v>
      </c>
      <c r="E44" s="514"/>
      <c r="F44" s="165"/>
      <c r="G44" s="165"/>
      <c r="H44" s="165"/>
      <c r="I44" s="165"/>
      <c r="J44" s="165"/>
    </row>
    <row r="45" s="164" customFormat="true" ht="16.9" hidden="false" customHeight="true" outlineLevel="0" collapsed="false">
      <c r="A45" s="513" t="s">
        <v>286</v>
      </c>
      <c r="B45" s="513"/>
      <c r="C45" s="165"/>
      <c r="D45" s="514" t="s">
        <v>286</v>
      </c>
      <c r="E45" s="514"/>
      <c r="F45" s="165"/>
      <c r="G45" s="165"/>
      <c r="H45" s="165"/>
      <c r="I45" s="165"/>
      <c r="J45" s="165"/>
    </row>
    <row r="46" s="164" customFormat="true" ht="16.9" hidden="false" customHeight="true" outlineLevel="0" collapsed="false">
      <c r="A46" s="513"/>
      <c r="B46" s="513"/>
      <c r="C46" s="165"/>
      <c r="D46" s="514"/>
      <c r="E46" s="514"/>
      <c r="F46" s="165"/>
      <c r="G46" s="165"/>
      <c r="H46" s="165"/>
      <c r="I46" s="165"/>
      <c r="J46" s="165"/>
    </row>
    <row r="47" s="164" customFormat="true" ht="16.9" hidden="false" customHeight="true" outlineLevel="0" collapsed="false">
      <c r="A47" s="513"/>
      <c r="B47" s="513"/>
      <c r="C47" s="165"/>
      <c r="D47" s="514"/>
      <c r="E47" s="514"/>
      <c r="F47" s="165"/>
      <c r="G47" s="165"/>
      <c r="H47" s="165"/>
      <c r="I47" s="165"/>
      <c r="J47" s="165"/>
    </row>
    <row r="48" s="164" customFormat="true" ht="16.9" hidden="false" customHeight="true" outlineLevel="0" collapsed="false">
      <c r="A48" s="513"/>
      <c r="B48" s="513"/>
      <c r="C48" s="165"/>
      <c r="D48" s="514"/>
      <c r="E48" s="514"/>
      <c r="F48" s="165"/>
      <c r="G48" s="165"/>
      <c r="H48" s="165"/>
      <c r="I48" s="165"/>
      <c r="J48" s="165"/>
    </row>
    <row r="49" s="164" customFormat="true" ht="16.9" hidden="false" customHeight="true" outlineLevel="0" collapsed="false">
      <c r="A49" s="513"/>
      <c r="B49" s="513"/>
      <c r="C49" s="165"/>
      <c r="D49" s="514"/>
      <c r="E49" s="514"/>
      <c r="F49" s="165"/>
      <c r="G49" s="165"/>
      <c r="H49" s="165"/>
      <c r="I49" s="165"/>
      <c r="J49" s="165"/>
    </row>
    <row r="50" s="164" customFormat="true" ht="16.9" hidden="false" customHeight="true" outlineLevel="0" collapsed="false">
      <c r="A50" s="513"/>
      <c r="B50" s="513"/>
      <c r="C50" s="165"/>
      <c r="D50" s="514"/>
      <c r="E50" s="514"/>
      <c r="F50" s="165"/>
      <c r="G50" s="165"/>
      <c r="H50" s="165"/>
      <c r="I50" s="165"/>
      <c r="J50" s="165"/>
    </row>
    <row r="51" s="164" customFormat="true" ht="16.9" hidden="false" customHeight="true" outlineLevel="0" collapsed="false">
      <c r="A51" s="513"/>
      <c r="B51" s="513"/>
      <c r="C51" s="165"/>
      <c r="D51" s="514"/>
      <c r="E51" s="514"/>
      <c r="F51" s="165"/>
      <c r="G51" s="165"/>
      <c r="H51" s="165"/>
      <c r="I51" s="165"/>
      <c r="J51" s="165"/>
    </row>
    <row r="52" s="164" customFormat="true" ht="16.9" hidden="false" customHeight="true" outlineLevel="0" collapsed="false">
      <c r="A52" s="513"/>
      <c r="B52" s="513"/>
      <c r="C52" s="165"/>
      <c r="D52" s="514"/>
      <c r="E52" s="514"/>
      <c r="F52" s="165"/>
      <c r="G52" s="165"/>
      <c r="H52" s="165"/>
      <c r="I52" s="165"/>
      <c r="J52" s="165"/>
    </row>
    <row r="53" s="164" customFormat="true" ht="16.9" hidden="false" customHeight="true" outlineLevel="0" collapsed="false">
      <c r="A53" s="513"/>
      <c r="B53" s="513"/>
      <c r="C53" s="165"/>
      <c r="D53" s="514"/>
      <c r="E53" s="514"/>
      <c r="F53" s="165"/>
      <c r="G53" s="165"/>
      <c r="H53" s="165"/>
      <c r="I53" s="165"/>
      <c r="J53" s="165"/>
    </row>
    <row r="54" s="164" customFormat="true" ht="16.9" hidden="false" customHeight="true" outlineLevel="0" collapsed="false">
      <c r="A54" s="513"/>
      <c r="B54" s="513"/>
      <c r="C54" s="165"/>
      <c r="D54" s="514"/>
      <c r="E54" s="514"/>
      <c r="F54" s="165"/>
      <c r="G54" s="165"/>
      <c r="H54" s="165"/>
      <c r="I54" s="165"/>
      <c r="J54" s="165"/>
    </row>
    <row r="55" s="164" customFormat="true" ht="16.9" hidden="false" customHeight="true" outlineLevel="0" collapsed="false">
      <c r="A55" s="513"/>
      <c r="B55" s="513"/>
      <c r="C55" s="165"/>
      <c r="D55" s="514"/>
      <c r="E55" s="514"/>
      <c r="F55" s="165"/>
      <c r="G55" s="165"/>
      <c r="H55" s="165"/>
      <c r="I55" s="165"/>
      <c r="J55" s="165"/>
    </row>
    <row r="56" s="164" customFormat="true" ht="16.9" hidden="false" customHeight="true" outlineLevel="0" collapsed="false">
      <c r="A56" s="513"/>
      <c r="B56" s="513"/>
      <c r="C56" s="165"/>
      <c r="D56" s="514"/>
      <c r="E56" s="514"/>
      <c r="F56" s="165"/>
      <c r="G56" s="165"/>
      <c r="H56" s="165"/>
      <c r="I56" s="165"/>
      <c r="J56" s="165"/>
    </row>
    <row r="57" s="164" customFormat="true" ht="16.9" hidden="false" customHeight="true" outlineLevel="0" collapsed="false">
      <c r="A57" s="513"/>
      <c r="B57" s="513"/>
      <c r="C57" s="165"/>
      <c r="D57" s="514"/>
      <c r="E57" s="514"/>
      <c r="F57" s="165"/>
      <c r="G57" s="165"/>
      <c r="H57" s="165"/>
      <c r="I57" s="165"/>
      <c r="J57" s="165"/>
    </row>
    <row r="58" s="164" customFormat="true" ht="16.9" hidden="false" customHeight="true" outlineLevel="0" collapsed="false">
      <c r="A58" s="513"/>
      <c r="B58" s="513"/>
      <c r="C58" s="165"/>
      <c r="D58" s="514"/>
      <c r="E58" s="514"/>
      <c r="F58" s="165"/>
      <c r="G58" s="165"/>
      <c r="H58" s="165"/>
      <c r="I58" s="165"/>
      <c r="J58" s="165"/>
    </row>
    <row r="59" s="164" customFormat="true" ht="16.9" hidden="false" customHeight="true" outlineLevel="0" collapsed="false">
      <c r="A59" s="513"/>
      <c r="B59" s="513"/>
      <c r="C59" s="165"/>
      <c r="D59" s="514"/>
      <c r="E59" s="514"/>
      <c r="F59" s="165"/>
      <c r="G59" s="165"/>
      <c r="H59" s="165"/>
      <c r="I59" s="165"/>
      <c r="J59" s="165"/>
    </row>
    <row r="60" s="164" customFormat="true" ht="16.9" hidden="false" customHeight="true" outlineLevel="0" collapsed="false">
      <c r="A60" s="513"/>
      <c r="B60" s="513"/>
      <c r="C60" s="165"/>
      <c r="D60" s="514"/>
      <c r="E60" s="514"/>
      <c r="F60" s="165"/>
      <c r="G60" s="165"/>
      <c r="H60" s="165"/>
      <c r="I60" s="165"/>
      <c r="J60" s="165"/>
    </row>
    <row r="61" s="164" customFormat="true" ht="16.9" hidden="false" customHeight="true" outlineLevel="0" collapsed="false">
      <c r="A61" s="513"/>
      <c r="B61" s="513"/>
      <c r="C61" s="165"/>
      <c r="D61" s="514"/>
      <c r="E61" s="514"/>
      <c r="F61" s="165"/>
      <c r="G61" s="165"/>
      <c r="H61" s="165"/>
      <c r="I61" s="165"/>
      <c r="J61" s="165"/>
    </row>
    <row r="62" s="164" customFormat="true" ht="16.9" hidden="false" customHeight="true" outlineLevel="0" collapsed="false">
      <c r="A62" s="513"/>
      <c r="B62" s="513"/>
      <c r="C62" s="165"/>
      <c r="D62" s="514"/>
      <c r="E62" s="514"/>
      <c r="F62" s="165"/>
      <c r="G62" s="165"/>
      <c r="H62" s="165"/>
      <c r="I62" s="165"/>
      <c r="J62" s="165"/>
    </row>
    <row r="63" s="164" customFormat="true" ht="16.9" hidden="false" customHeight="true" outlineLevel="0" collapsed="false">
      <c r="A63" s="513"/>
      <c r="B63" s="513"/>
      <c r="C63" s="165"/>
      <c r="D63" s="514"/>
      <c r="E63" s="514"/>
      <c r="F63" s="165"/>
      <c r="G63" s="165"/>
      <c r="H63" s="165"/>
      <c r="I63" s="165"/>
      <c r="J63" s="165"/>
    </row>
    <row r="64" s="164" customFormat="true" ht="16.9" hidden="false" customHeight="true" outlineLevel="0" collapsed="false">
      <c r="A64" s="513"/>
      <c r="B64" s="513"/>
      <c r="C64" s="165"/>
      <c r="D64" s="514"/>
      <c r="E64" s="514"/>
      <c r="F64" s="165"/>
      <c r="G64" s="165"/>
      <c r="H64" s="165"/>
      <c r="I64" s="165"/>
      <c r="J64" s="165"/>
    </row>
    <row r="65" s="164" customFormat="true" ht="16.9" hidden="false" customHeight="true" outlineLevel="0" collapsed="false">
      <c r="A65" s="513"/>
      <c r="B65" s="513"/>
      <c r="C65" s="165"/>
      <c r="D65" s="514"/>
      <c r="E65" s="514"/>
      <c r="F65" s="165"/>
      <c r="G65" s="165"/>
      <c r="H65" s="165"/>
      <c r="I65" s="165"/>
      <c r="J65" s="165"/>
    </row>
    <row r="66" s="164" customFormat="true" ht="16.9" hidden="false" customHeight="true" outlineLevel="0" collapsed="false">
      <c r="A66" s="513"/>
      <c r="B66" s="513"/>
      <c r="C66" s="165"/>
      <c r="D66" s="514"/>
      <c r="E66" s="514"/>
      <c r="F66" s="165"/>
      <c r="G66" s="165"/>
      <c r="H66" s="165"/>
      <c r="I66" s="165"/>
      <c r="J66" s="165"/>
    </row>
    <row r="67" s="164" customFormat="true" ht="16.9" hidden="false" customHeight="true" outlineLevel="0" collapsed="false">
      <c r="A67" s="513"/>
      <c r="B67" s="513"/>
      <c r="C67" s="165"/>
      <c r="D67" s="514"/>
      <c r="E67" s="514"/>
      <c r="F67" s="165"/>
      <c r="G67" s="165"/>
      <c r="H67" s="165"/>
      <c r="I67" s="165"/>
      <c r="J67" s="165"/>
    </row>
    <row r="68" s="164" customFormat="true" ht="16.9" hidden="false" customHeight="true" outlineLevel="0" collapsed="false">
      <c r="A68" s="513"/>
      <c r="B68" s="513"/>
      <c r="C68" s="165"/>
      <c r="D68" s="514"/>
      <c r="E68" s="514"/>
      <c r="F68" s="165"/>
      <c r="G68" s="165"/>
      <c r="H68" s="165"/>
      <c r="I68" s="165"/>
      <c r="J68" s="165"/>
    </row>
  </sheetData>
  <sheetProtection sheet="true" password="c5c5" objects="true" scenarios="true"/>
  <mergeCells count="155">
    <mergeCell ref="A1:O1"/>
    <mergeCell ref="A2:O2"/>
    <mergeCell ref="B3:O3"/>
    <mergeCell ref="G4:H4"/>
    <mergeCell ref="K4:L4"/>
    <mergeCell ref="N4:O4"/>
    <mergeCell ref="P4:Q4"/>
    <mergeCell ref="G5:H5"/>
    <mergeCell ref="K5:L5"/>
    <mergeCell ref="N5:O5"/>
    <mergeCell ref="P5:Q5"/>
    <mergeCell ref="G6:H6"/>
    <mergeCell ref="K6:L6"/>
    <mergeCell ref="N6:O6"/>
    <mergeCell ref="P6:Q6"/>
    <mergeCell ref="G7:H7"/>
    <mergeCell ref="K7:L7"/>
    <mergeCell ref="N7:O7"/>
    <mergeCell ref="P7:Q7"/>
    <mergeCell ref="G8:H8"/>
    <mergeCell ref="K8:L8"/>
    <mergeCell ref="N8:O8"/>
    <mergeCell ref="P8:Q8"/>
    <mergeCell ref="G9:H9"/>
    <mergeCell ref="K9:L9"/>
    <mergeCell ref="N9:O9"/>
    <mergeCell ref="P9:Q9"/>
    <mergeCell ref="G10:H10"/>
    <mergeCell ref="K10:L10"/>
    <mergeCell ref="N10:O10"/>
    <mergeCell ref="P10:Q10"/>
    <mergeCell ref="G11:H11"/>
    <mergeCell ref="K11:L11"/>
    <mergeCell ref="N11:O11"/>
    <mergeCell ref="P11:Q11"/>
    <mergeCell ref="G12:H12"/>
    <mergeCell ref="K12:L12"/>
    <mergeCell ref="N12:O12"/>
    <mergeCell ref="P12:Q12"/>
    <mergeCell ref="G13:H13"/>
    <mergeCell ref="K13:L13"/>
    <mergeCell ref="N13:O13"/>
    <mergeCell ref="P13:Q13"/>
    <mergeCell ref="G14:H14"/>
    <mergeCell ref="K14:L14"/>
    <mergeCell ref="N14:O14"/>
    <mergeCell ref="P14:Q14"/>
    <mergeCell ref="G15:H15"/>
    <mergeCell ref="K15:L15"/>
    <mergeCell ref="N15:O15"/>
    <mergeCell ref="P15:Q15"/>
    <mergeCell ref="G16:H16"/>
    <mergeCell ref="K16:L16"/>
    <mergeCell ref="N16:O16"/>
    <mergeCell ref="P16:Q16"/>
    <mergeCell ref="G17:H17"/>
    <mergeCell ref="K17:L17"/>
    <mergeCell ref="N17:O17"/>
    <mergeCell ref="P17:Q17"/>
    <mergeCell ref="G18:H18"/>
    <mergeCell ref="K18:L18"/>
    <mergeCell ref="N18:O18"/>
    <mergeCell ref="P18:Q18"/>
    <mergeCell ref="G19:H19"/>
    <mergeCell ref="K19:L19"/>
    <mergeCell ref="N19:O19"/>
    <mergeCell ref="P19:Q19"/>
    <mergeCell ref="G20:H20"/>
    <mergeCell ref="K20:L20"/>
    <mergeCell ref="N20:O20"/>
    <mergeCell ref="P20:Q20"/>
    <mergeCell ref="G21:H21"/>
    <mergeCell ref="K21:L21"/>
    <mergeCell ref="N21:O21"/>
    <mergeCell ref="P21:Q21"/>
    <mergeCell ref="G22:H22"/>
    <mergeCell ref="K22:L22"/>
    <mergeCell ref="N22:O22"/>
    <mergeCell ref="P22:Q22"/>
    <mergeCell ref="G23:H23"/>
    <mergeCell ref="K23:L23"/>
    <mergeCell ref="N23:O23"/>
    <mergeCell ref="P23:Q23"/>
    <mergeCell ref="G24:H24"/>
    <mergeCell ref="K24:L24"/>
    <mergeCell ref="N24:O24"/>
    <mergeCell ref="P24:Q24"/>
    <mergeCell ref="G25:H25"/>
    <mergeCell ref="K25:L25"/>
    <mergeCell ref="N25:O25"/>
    <mergeCell ref="P25:Q25"/>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 ref="A50:B50"/>
    <mergeCell ref="D50:E50"/>
    <mergeCell ref="A51:B51"/>
    <mergeCell ref="D51:E51"/>
    <mergeCell ref="A52:B52"/>
    <mergeCell ref="D52:E52"/>
    <mergeCell ref="A53:B53"/>
    <mergeCell ref="D53:E53"/>
    <mergeCell ref="A54:B54"/>
    <mergeCell ref="D54:E54"/>
    <mergeCell ref="A55:B55"/>
    <mergeCell ref="D55:E55"/>
    <mergeCell ref="A56:B56"/>
    <mergeCell ref="D56:E56"/>
    <mergeCell ref="A57:B57"/>
    <mergeCell ref="D57:E57"/>
    <mergeCell ref="A58:B58"/>
    <mergeCell ref="D58:E58"/>
    <mergeCell ref="A59:B59"/>
    <mergeCell ref="D59:E59"/>
    <mergeCell ref="A60:B60"/>
    <mergeCell ref="D60:E60"/>
    <mergeCell ref="A61:B61"/>
    <mergeCell ref="D61:E61"/>
    <mergeCell ref="A62:B62"/>
    <mergeCell ref="D62:E62"/>
    <mergeCell ref="A63:B63"/>
    <mergeCell ref="D63:E63"/>
    <mergeCell ref="A64:B64"/>
    <mergeCell ref="D64:E64"/>
    <mergeCell ref="A65:B65"/>
    <mergeCell ref="D65:E65"/>
    <mergeCell ref="A66:B66"/>
    <mergeCell ref="D66:E66"/>
    <mergeCell ref="A67:B67"/>
    <mergeCell ref="D67:E67"/>
    <mergeCell ref="A68:B68"/>
    <mergeCell ref="D68:E68"/>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E80"/>
  <sheetViews>
    <sheetView showFormulas="false" showGridLines="true" showRowColHeaders="true" showZeros="false" rightToLeft="false" tabSelected="true" showOutlineSymbols="true" defaultGridColor="true" view="normal" topLeftCell="A1" colorId="64" zoomScale="106" zoomScaleNormal="106" zoomScalePageLayoutView="100" workbookViewId="0">
      <selection pane="topLeft" activeCell="A2" activeCellId="0" sqref="A2"/>
    </sheetView>
  </sheetViews>
  <sheetFormatPr defaultRowHeight="12.75" outlineLevelRow="0" outlineLevelCol="0"/>
  <cols>
    <col collapsed="false" customWidth="true" hidden="false" outlineLevel="0" max="1" min="1" style="515" width="10.85"/>
    <col collapsed="false" customWidth="true" hidden="false" outlineLevel="0" max="2" min="2" style="515" width="8.14"/>
    <col collapsed="false" customWidth="true" hidden="false" outlineLevel="0" max="3" min="3" style="515" width="8.71"/>
    <col collapsed="false" customWidth="true" hidden="false" outlineLevel="0" max="4" min="4" style="515" width="7.71"/>
    <col collapsed="false" customWidth="true" hidden="false" outlineLevel="0" max="5" min="5" style="515" width="3.42"/>
    <col collapsed="false" customWidth="true" hidden="false" outlineLevel="0" max="7" min="6" style="0" width="2.71"/>
    <col collapsed="false" customWidth="true" hidden="false" outlineLevel="0" max="11" min="8" style="0" width="9.71"/>
    <col collapsed="false" customWidth="true" hidden="false" outlineLevel="0" max="12" min="12" style="0" width="11.86"/>
    <col collapsed="false" customWidth="true" hidden="false" outlineLevel="0" max="15" min="13" style="0" width="9.85"/>
    <col collapsed="false" customWidth="true" hidden="false" outlineLevel="0" max="29" min="16" style="0" width="2.71"/>
    <col collapsed="false" customWidth="true" hidden="false" outlineLevel="0" max="33" min="30" style="0" width="2.85"/>
    <col collapsed="false" customWidth="true" hidden="false" outlineLevel="0" max="1025" min="34" style="0" width="8.67"/>
  </cols>
  <sheetData>
    <row r="1" customFormat="false" ht="35.85" hidden="false" customHeight="true" outlineLevel="0" collapsed="false">
      <c r="A1" s="516" t="s">
        <v>315</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row>
    <row r="3" customFormat="false" ht="32.45" hidden="false" customHeight="true" outlineLevel="0" collapsed="false">
      <c r="A3" s="517" t="s">
        <v>316</v>
      </c>
      <c r="B3" s="517"/>
      <c r="C3" s="517"/>
      <c r="D3" s="517"/>
      <c r="E3" s="518"/>
      <c r="H3" s="517" t="s">
        <v>317</v>
      </c>
      <c r="I3" s="517"/>
      <c r="J3" s="517"/>
      <c r="K3" s="517"/>
    </row>
    <row r="4" customFormat="false" ht="23.65" hidden="false" customHeight="true" outlineLevel="0" collapsed="false">
      <c r="A4" s="519" t="s">
        <v>318</v>
      </c>
      <c r="B4" s="519" t="s">
        <v>319</v>
      </c>
      <c r="C4" s="519" t="s">
        <v>320</v>
      </c>
      <c r="D4" s="519" t="s">
        <v>321</v>
      </c>
      <c r="E4" s="520"/>
      <c r="H4" s="519" t="s">
        <v>318</v>
      </c>
      <c r="I4" s="519" t="s">
        <v>319</v>
      </c>
      <c r="J4" s="519" t="s">
        <v>320</v>
      </c>
      <c r="K4" s="519" t="s">
        <v>321</v>
      </c>
      <c r="S4" s="520"/>
    </row>
    <row r="5" customFormat="false" ht="14.85" hidden="false" customHeight="true" outlineLevel="0" collapsed="false">
      <c r="A5" s="521" t="s">
        <v>8</v>
      </c>
      <c r="B5" s="521" t="s">
        <v>25</v>
      </c>
      <c r="C5" s="521" t="s">
        <v>35</v>
      </c>
      <c r="D5" s="521" t="s">
        <v>45</v>
      </c>
      <c r="F5" s="522"/>
      <c r="H5" s="523" t="n">
        <v>1</v>
      </c>
      <c r="I5" s="523" t="n">
        <v>2</v>
      </c>
      <c r="J5" s="523" t="n">
        <v>1</v>
      </c>
      <c r="K5" s="523" t="n">
        <v>2</v>
      </c>
      <c r="S5" s="524"/>
    </row>
    <row r="6" customFormat="false" ht="22.7" hidden="false" customHeight="true" outlineLevel="0" collapsed="false">
      <c r="A6" s="521" t="s">
        <v>9</v>
      </c>
      <c r="B6" s="521" t="s">
        <v>26</v>
      </c>
      <c r="C6" s="521" t="s">
        <v>36</v>
      </c>
      <c r="D6" s="521" t="s">
        <v>46</v>
      </c>
      <c r="F6" s="522"/>
      <c r="H6" s="523" t="n">
        <v>0.85</v>
      </c>
      <c r="I6" s="523" t="n">
        <v>1.5</v>
      </c>
      <c r="J6" s="523" t="n">
        <v>0.75</v>
      </c>
      <c r="K6" s="523" t="n">
        <v>1.5</v>
      </c>
      <c r="S6" s="524"/>
    </row>
    <row r="7" customFormat="false" ht="13.5" hidden="false" customHeight="true" outlineLevel="0" collapsed="false">
      <c r="A7" s="521" t="s">
        <v>10</v>
      </c>
      <c r="B7" s="521" t="s">
        <v>27</v>
      </c>
      <c r="C7" s="521" t="s">
        <v>37</v>
      </c>
      <c r="D7" s="521" t="s">
        <v>47</v>
      </c>
      <c r="F7" s="522"/>
      <c r="H7" s="523" t="n">
        <v>0.7</v>
      </c>
      <c r="I7" s="523" t="n">
        <v>1</v>
      </c>
      <c r="J7" s="523" t="n">
        <v>0.5</v>
      </c>
      <c r="K7" s="523" t="n">
        <v>1</v>
      </c>
      <c r="S7" s="524"/>
    </row>
    <row r="8" customFormat="false" ht="13.5" hidden="false" customHeight="true" outlineLevel="0" collapsed="false">
      <c r="A8" s="521" t="s">
        <v>11</v>
      </c>
      <c r="B8" s="521" t="s">
        <v>28</v>
      </c>
      <c r="C8" s="521" t="s">
        <v>38</v>
      </c>
      <c r="D8" s="521" t="s">
        <v>48</v>
      </c>
      <c r="F8" s="522"/>
      <c r="H8" s="523" t="n">
        <v>0.55</v>
      </c>
      <c r="I8" s="523" t="n">
        <v>0.5</v>
      </c>
      <c r="J8" s="523" t="n">
        <v>0.25</v>
      </c>
      <c r="K8" s="523" t="n">
        <v>0.5</v>
      </c>
      <c r="S8" s="524"/>
    </row>
    <row r="9" customFormat="false" ht="13.5" hidden="false" customHeight="true" outlineLevel="0" collapsed="false">
      <c r="A9" s="521" t="s">
        <v>12</v>
      </c>
      <c r="B9" s="521"/>
      <c r="C9" s="521"/>
      <c r="D9" s="521"/>
      <c r="F9" s="522"/>
      <c r="H9" s="523" t="n">
        <v>0.4</v>
      </c>
      <c r="I9" s="515"/>
      <c r="J9" s="515"/>
      <c r="K9" s="515"/>
      <c r="S9" s="524"/>
    </row>
    <row r="10" customFormat="false" ht="13.5" hidden="false" customHeight="true" outlineLevel="0" collapsed="false">
      <c r="A10" s="521" t="s">
        <v>13</v>
      </c>
      <c r="B10" s="521"/>
      <c r="C10" s="521"/>
      <c r="D10" s="521"/>
      <c r="F10" s="522"/>
      <c r="H10" s="523" t="n">
        <v>0.25</v>
      </c>
      <c r="I10" s="515"/>
      <c r="J10" s="515"/>
      <c r="K10" s="515"/>
      <c r="S10" s="524"/>
    </row>
    <row r="11" customFormat="false" ht="13.5" hidden="false" customHeight="true" outlineLevel="0" collapsed="false">
      <c r="A11" s="521" t="s">
        <v>14</v>
      </c>
      <c r="B11" s="521"/>
      <c r="C11" s="521"/>
      <c r="D11" s="521"/>
      <c r="F11" s="522"/>
      <c r="H11" s="523" t="n">
        <v>0.1</v>
      </c>
      <c r="S11" s="524"/>
    </row>
    <row r="15" customFormat="false" ht="12.75" hidden="false" customHeight="false" outlineLevel="0" collapsed="false">
      <c r="C15" s="525" t="s">
        <v>322</v>
      </c>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row>
    <row r="16" customFormat="false" ht="12.75" hidden="false" customHeight="false" outlineLevel="0" collapsed="false">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row>
    <row r="17" customFormat="false" ht="12.75" hidden="false" customHeight="true" outlineLevel="0" collapsed="false">
      <c r="C17" s="526" t="s">
        <v>323</v>
      </c>
      <c r="D17" s="526"/>
      <c r="E17" s="526"/>
      <c r="F17" s="523" t="s">
        <v>8</v>
      </c>
      <c r="G17" s="523"/>
      <c r="H17" s="527" t="s">
        <v>9</v>
      </c>
      <c r="I17" s="527"/>
      <c r="J17" s="523" t="s">
        <v>10</v>
      </c>
      <c r="K17" s="523"/>
      <c r="L17" s="523" t="s">
        <v>11</v>
      </c>
      <c r="M17" s="523"/>
      <c r="N17" s="523" t="s">
        <v>12</v>
      </c>
      <c r="O17" s="523"/>
      <c r="P17" s="523" t="s">
        <v>13</v>
      </c>
      <c r="Q17" s="523"/>
      <c r="R17" s="523" t="s">
        <v>14</v>
      </c>
      <c r="S17" s="523"/>
      <c r="T17" s="528"/>
      <c r="U17" s="165"/>
      <c r="V17" s="165"/>
      <c r="W17" s="165"/>
      <c r="X17" s="165"/>
      <c r="Y17" s="529"/>
      <c r="Z17" s="529"/>
      <c r="AA17" s="529"/>
      <c r="AB17" s="529"/>
      <c r="AC17" s="529"/>
      <c r="AD17" s="529"/>
      <c r="AE17" s="530"/>
    </row>
    <row r="18" customFormat="false" ht="12.75" hidden="false" customHeight="false" outlineLevel="0" collapsed="false">
      <c r="C18" s="526"/>
      <c r="D18" s="526"/>
      <c r="E18" s="526"/>
      <c r="F18" s="523" t="n">
        <v>1</v>
      </c>
      <c r="G18" s="523"/>
      <c r="H18" s="523" t="n">
        <v>0.85</v>
      </c>
      <c r="I18" s="523"/>
      <c r="J18" s="523" t="n">
        <v>0.7</v>
      </c>
      <c r="K18" s="523"/>
      <c r="L18" s="523" t="n">
        <v>0.55</v>
      </c>
      <c r="M18" s="523"/>
      <c r="N18" s="523" t="n">
        <v>0.4</v>
      </c>
      <c r="O18" s="523"/>
      <c r="P18" s="523" t="n">
        <v>0.25</v>
      </c>
      <c r="Q18" s="523"/>
      <c r="R18" s="523" t="n">
        <v>0.1</v>
      </c>
      <c r="S18" s="523"/>
      <c r="T18" s="165"/>
      <c r="U18" s="165"/>
      <c r="V18" s="165"/>
      <c r="W18" s="165"/>
      <c r="X18" s="165"/>
      <c r="Y18" s="165"/>
      <c r="Z18" s="165"/>
      <c r="AA18" s="165"/>
      <c r="AB18" s="165"/>
      <c r="AC18" s="165"/>
      <c r="AD18" s="165"/>
      <c r="AE18" s="531"/>
    </row>
    <row r="19" customFormat="false" ht="12.75" hidden="false" customHeight="false" outlineLevel="0" collapsed="false">
      <c r="C19" s="532"/>
      <c r="D19" s="533"/>
      <c r="E19" s="533"/>
      <c r="F19" s="165"/>
      <c r="G19" s="165"/>
      <c r="H19" s="165"/>
      <c r="I19" s="165"/>
      <c r="J19" s="165"/>
      <c r="K19" s="165"/>
      <c r="L19" s="165"/>
      <c r="M19" s="165"/>
      <c r="N19" s="165"/>
      <c r="O19" s="165"/>
      <c r="P19" s="165"/>
      <c r="Q19" s="165"/>
      <c r="R19" s="165"/>
      <c r="S19" s="528"/>
      <c r="T19" s="528"/>
      <c r="U19" s="528"/>
      <c r="V19" s="528"/>
      <c r="W19" s="528"/>
      <c r="X19" s="528"/>
      <c r="Y19" s="528"/>
      <c r="Z19" s="528"/>
      <c r="AA19" s="528"/>
      <c r="AB19" s="528"/>
      <c r="AC19" s="528"/>
      <c r="AD19" s="528"/>
      <c r="AE19" s="534"/>
    </row>
    <row r="20" customFormat="false" ht="12.75" hidden="false" customHeight="true" outlineLevel="0" collapsed="false">
      <c r="C20" s="526" t="s">
        <v>324</v>
      </c>
      <c r="D20" s="526"/>
      <c r="E20" s="526"/>
      <c r="F20" s="523" t="s">
        <v>25</v>
      </c>
      <c r="G20" s="523"/>
      <c r="H20" s="527" t="s">
        <v>26</v>
      </c>
      <c r="I20" s="527"/>
      <c r="J20" s="523" t="s">
        <v>27</v>
      </c>
      <c r="K20" s="523"/>
      <c r="L20" s="523" t="s">
        <v>28</v>
      </c>
      <c r="M20" s="523"/>
      <c r="N20" s="535"/>
      <c r="O20" s="535"/>
      <c r="P20" s="535"/>
      <c r="Q20" s="536" t="s">
        <v>325</v>
      </c>
      <c r="R20" s="536"/>
      <c r="S20" s="536"/>
      <c r="T20" s="536"/>
      <c r="U20" s="536"/>
      <c r="V20" s="536"/>
      <c r="W20" s="536"/>
      <c r="X20" s="523" t="s">
        <v>35</v>
      </c>
      <c r="Y20" s="523"/>
      <c r="Z20" s="523" t="s">
        <v>36</v>
      </c>
      <c r="AA20" s="523"/>
      <c r="AB20" s="523" t="s">
        <v>37</v>
      </c>
      <c r="AC20" s="523"/>
      <c r="AD20" s="523" t="s">
        <v>38</v>
      </c>
      <c r="AE20" s="523"/>
    </row>
    <row r="21" customFormat="false" ht="12.75" hidden="false" customHeight="false" outlineLevel="0" collapsed="false">
      <c r="C21" s="526"/>
      <c r="D21" s="526"/>
      <c r="E21" s="526"/>
      <c r="F21" s="523" t="n">
        <v>2</v>
      </c>
      <c r="G21" s="523"/>
      <c r="H21" s="523" t="n">
        <v>1.5</v>
      </c>
      <c r="I21" s="523"/>
      <c r="J21" s="523" t="n">
        <v>1</v>
      </c>
      <c r="K21" s="523"/>
      <c r="L21" s="523" t="n">
        <v>0.5</v>
      </c>
      <c r="M21" s="523"/>
      <c r="N21" s="535"/>
      <c r="O21" s="535"/>
      <c r="P21" s="535"/>
      <c r="Q21" s="536"/>
      <c r="R21" s="536"/>
      <c r="S21" s="536"/>
      <c r="T21" s="536"/>
      <c r="U21" s="536"/>
      <c r="V21" s="536"/>
      <c r="W21" s="536"/>
      <c r="X21" s="523" t="n">
        <f aca="false">0.5*CAPES_INFO!F21</f>
        <v>1</v>
      </c>
      <c r="Y21" s="523"/>
      <c r="Z21" s="523" t="n">
        <f aca="false">0.5*CAPES_INFO!H21</f>
        <v>0.75</v>
      </c>
      <c r="AA21" s="523"/>
      <c r="AB21" s="523" t="n">
        <f aca="false">0.5*CAPES_INFO!J21</f>
        <v>0.5</v>
      </c>
      <c r="AC21" s="523"/>
      <c r="AD21" s="523" t="n">
        <f aca="false">0.5*CAPES_INFO!L21</f>
        <v>0.25</v>
      </c>
      <c r="AE21" s="523"/>
    </row>
    <row r="22" customFormat="false" ht="12.75" hidden="false" customHeight="false" outlineLevel="0" collapsed="false">
      <c r="C22" s="532"/>
      <c r="D22" s="533"/>
      <c r="E22" s="533"/>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34"/>
    </row>
    <row r="23" customFormat="false" ht="12.75" hidden="false" customHeight="true" outlineLevel="0" collapsed="false">
      <c r="C23" s="526" t="s">
        <v>326</v>
      </c>
      <c r="D23" s="526"/>
      <c r="E23" s="526"/>
      <c r="F23" s="523" t="s">
        <v>327</v>
      </c>
      <c r="G23" s="523"/>
      <c r="H23" s="527" t="s">
        <v>328</v>
      </c>
      <c r="I23" s="527"/>
      <c r="J23" s="523" t="s">
        <v>329</v>
      </c>
      <c r="K23" s="523"/>
      <c r="L23" s="523" t="s">
        <v>330</v>
      </c>
      <c r="M23" s="523"/>
      <c r="N23" s="528"/>
      <c r="O23" s="528"/>
      <c r="P23" s="528"/>
      <c r="Q23" s="536" t="s">
        <v>331</v>
      </c>
      <c r="R23" s="536"/>
      <c r="S23" s="536"/>
      <c r="T23" s="536"/>
      <c r="U23" s="536"/>
      <c r="V23" s="536"/>
      <c r="W23" s="536"/>
      <c r="X23" s="523" t="s">
        <v>45</v>
      </c>
      <c r="Y23" s="523"/>
      <c r="Z23" s="523" t="s">
        <v>46</v>
      </c>
      <c r="AA23" s="523"/>
      <c r="AB23" s="523" t="s">
        <v>47</v>
      </c>
      <c r="AC23" s="523"/>
      <c r="AD23" s="523" t="s">
        <v>48</v>
      </c>
      <c r="AE23" s="523"/>
    </row>
    <row r="24" customFormat="false" ht="12.75" hidden="false" customHeight="false" outlineLevel="0" collapsed="false">
      <c r="C24" s="526"/>
      <c r="D24" s="526"/>
      <c r="E24" s="526"/>
      <c r="F24" s="523" t="n">
        <v>0.5</v>
      </c>
      <c r="G24" s="523"/>
      <c r="H24" s="523" t="n">
        <v>0.3</v>
      </c>
      <c r="I24" s="523"/>
      <c r="J24" s="523" t="n">
        <v>0.15</v>
      </c>
      <c r="K24" s="523"/>
      <c r="L24" s="523" t="n">
        <v>0.05</v>
      </c>
      <c r="M24" s="523"/>
      <c r="N24" s="528"/>
      <c r="O24" s="528"/>
      <c r="P24" s="528"/>
      <c r="Q24" s="536"/>
      <c r="R24" s="536"/>
      <c r="S24" s="536"/>
      <c r="T24" s="536"/>
      <c r="U24" s="536"/>
      <c r="V24" s="536"/>
      <c r="W24" s="536"/>
      <c r="X24" s="523" t="n">
        <v>2</v>
      </c>
      <c r="Y24" s="523"/>
      <c r="Z24" s="523" t="n">
        <v>1.5</v>
      </c>
      <c r="AA24" s="523"/>
      <c r="AB24" s="523" t="n">
        <v>1</v>
      </c>
      <c r="AC24" s="523"/>
      <c r="AD24" s="523" t="n">
        <v>0.5</v>
      </c>
      <c r="AE24" s="523"/>
    </row>
    <row r="25" customFormat="false" ht="12.75" hidden="false" customHeight="false" outlineLevel="0" collapsed="false">
      <c r="C25" s="537"/>
      <c r="D25" s="538"/>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40"/>
    </row>
    <row r="28" customFormat="false" ht="16.5" hidden="false" customHeight="false" outlineLevel="0" collapsed="false">
      <c r="A28" s="541" t="s">
        <v>332</v>
      </c>
      <c r="B28" s="541"/>
      <c r="C28" s="541"/>
      <c r="D28" s="541"/>
    </row>
    <row r="29" customFormat="false" ht="25.5" hidden="false" customHeight="false" outlineLevel="0" collapsed="false">
      <c r="A29" s="519" t="s">
        <v>333</v>
      </c>
      <c r="B29" s="519" t="s">
        <v>334</v>
      </c>
      <c r="C29" s="519" t="s">
        <v>335</v>
      </c>
      <c r="D29" s="519" t="s">
        <v>336</v>
      </c>
    </row>
    <row r="30" customFormat="false" ht="18.95" hidden="false" customHeight="true" outlineLevel="0" collapsed="false"/>
    <row r="31" customFormat="false" ht="21" hidden="false" customHeight="true" outlineLevel="0" collapsed="false">
      <c r="A31" s="542" t="s">
        <v>337</v>
      </c>
      <c r="B31" s="542"/>
      <c r="C31" s="542"/>
      <c r="D31" s="542"/>
    </row>
    <row r="32" customFormat="false" ht="10.7" hidden="false" customHeight="true" outlineLevel="0" collapsed="false">
      <c r="A32" s="543"/>
      <c r="B32" s="543"/>
      <c r="C32" s="543"/>
      <c r="D32" s="543"/>
      <c r="H32" s="544" t="s">
        <v>338</v>
      </c>
      <c r="I32" s="545"/>
      <c r="J32" s="545"/>
      <c r="K32" s="546"/>
    </row>
    <row r="33" customFormat="false" ht="12.75" hidden="false" customHeight="false" outlineLevel="0" collapsed="false">
      <c r="A33" s="547" t="s">
        <v>339</v>
      </c>
      <c r="B33" s="547"/>
      <c r="C33" s="547"/>
      <c r="D33" s="547"/>
      <c r="H33" s="548" t="str">
        <f aca="false">A33</f>
        <v>Trabalho completo</v>
      </c>
      <c r="I33" s="549"/>
      <c r="J33" s="549"/>
      <c r="K33" s="550"/>
    </row>
    <row r="34" customFormat="false" ht="12.75" hidden="false" customHeight="false" outlineLevel="0" collapsed="false">
      <c r="A34" s="547" t="s">
        <v>340</v>
      </c>
      <c r="B34" s="547"/>
      <c r="C34" s="547"/>
      <c r="D34" s="547"/>
      <c r="H34" s="551" t="str">
        <f aca="false">A34</f>
        <v>Resumo em anais</v>
      </c>
      <c r="I34" s="552"/>
      <c r="J34" s="552"/>
      <c r="K34" s="553"/>
    </row>
    <row r="35" customFormat="false" ht="12.75" hidden="false" customHeight="false" outlineLevel="0" collapsed="false">
      <c r="A35" s="547" t="s">
        <v>341</v>
      </c>
      <c r="B35" s="547"/>
      <c r="C35" s="547"/>
      <c r="D35" s="547"/>
      <c r="H35" s="551" t="str">
        <f aca="false">A35</f>
        <v>Apresentação oral em eventos</v>
      </c>
      <c r="I35" s="552"/>
      <c r="J35" s="552"/>
      <c r="K35" s="553"/>
    </row>
    <row r="36" customFormat="false" ht="12.75" hidden="false" customHeight="false" outlineLevel="0" collapsed="false">
      <c r="A36" s="547" t="s">
        <v>342</v>
      </c>
      <c r="B36" s="547"/>
      <c r="C36" s="547"/>
      <c r="D36" s="547"/>
      <c r="H36" s="551" t="str">
        <f aca="false">A36</f>
        <v>Palestra</v>
      </c>
      <c r="I36" s="552"/>
      <c r="J36" s="552"/>
      <c r="K36" s="553"/>
    </row>
    <row r="37" customFormat="false" ht="12.75" hidden="false" customHeight="false" outlineLevel="0" collapsed="false">
      <c r="A37" s="547" t="s">
        <v>343</v>
      </c>
      <c r="B37" s="547"/>
      <c r="C37" s="547"/>
      <c r="D37" s="547"/>
      <c r="H37" s="551" t="str">
        <f aca="false">A37</f>
        <v>Entrevista</v>
      </c>
      <c r="I37" s="552"/>
      <c r="J37" s="552"/>
      <c r="K37" s="553"/>
    </row>
    <row r="38" customFormat="false" ht="12.75" hidden="false" customHeight="false" outlineLevel="0" collapsed="false">
      <c r="A38" s="547" t="s">
        <v>344</v>
      </c>
      <c r="B38" s="547"/>
      <c r="C38" s="547"/>
      <c r="D38" s="547"/>
      <c r="H38" s="554" t="str">
        <f aca="false">A38</f>
        <v>Video de divulgação</v>
      </c>
      <c r="I38" s="555"/>
      <c r="J38" s="555"/>
      <c r="K38" s="556"/>
    </row>
    <row r="39" customFormat="false" ht="12.75" hidden="false" customHeight="false" outlineLevel="0" collapsed="false">
      <c r="A39" s="547"/>
      <c r="B39" s="547"/>
      <c r="C39" s="547"/>
      <c r="D39" s="547"/>
    </row>
    <row r="40" customFormat="false" ht="12.75" hidden="false" customHeight="false" outlineLevel="0" collapsed="false">
      <c r="A40" s="547"/>
      <c r="B40" s="547"/>
      <c r="C40" s="547"/>
      <c r="D40" s="547"/>
    </row>
    <row r="41" customFormat="false" ht="12.75" hidden="false" customHeight="false" outlineLevel="0" collapsed="false">
      <c r="A41" s="547"/>
      <c r="B41" s="547"/>
      <c r="C41" s="547"/>
      <c r="D41" s="547"/>
    </row>
    <row r="42" customFormat="false" ht="12.75" hidden="false" customHeight="false" outlineLevel="0" collapsed="false">
      <c r="A42" s="547"/>
      <c r="B42" s="547"/>
      <c r="C42" s="547"/>
      <c r="D42" s="547"/>
    </row>
    <row r="43" customFormat="false" ht="12.75" hidden="false" customHeight="false" outlineLevel="0" collapsed="false">
      <c r="A43" s="547"/>
      <c r="B43" s="547"/>
      <c r="C43" s="547"/>
      <c r="D43" s="547"/>
    </row>
    <row r="44" customFormat="false" ht="12.75" hidden="false" customHeight="false" outlineLevel="0" collapsed="false">
      <c r="A44" s="547"/>
      <c r="B44" s="547"/>
      <c r="C44" s="547"/>
      <c r="D44" s="547"/>
    </row>
    <row r="45" customFormat="false" ht="12.75" hidden="false" customHeight="false" outlineLevel="0" collapsed="false">
      <c r="A45" s="547"/>
      <c r="B45" s="547"/>
      <c r="C45" s="547"/>
      <c r="D45" s="547"/>
    </row>
    <row r="46" customFormat="false" ht="12.75" hidden="false" customHeight="false" outlineLevel="0" collapsed="false">
      <c r="A46" s="547"/>
      <c r="B46" s="547"/>
      <c r="C46" s="547"/>
      <c r="D46" s="547"/>
    </row>
    <row r="47" customFormat="false" ht="12.75" hidden="false" customHeight="false" outlineLevel="0" collapsed="false">
      <c r="A47" s="547"/>
      <c r="B47" s="547"/>
      <c r="C47" s="547"/>
      <c r="D47" s="547"/>
    </row>
    <row r="48" customFormat="false" ht="12.75" hidden="false" customHeight="false" outlineLevel="0" collapsed="false">
      <c r="A48" s="547"/>
      <c r="B48" s="547"/>
      <c r="C48" s="547"/>
      <c r="D48" s="547"/>
    </row>
    <row r="49" customFormat="false" ht="12.75" hidden="false" customHeight="false" outlineLevel="0" collapsed="false">
      <c r="A49" s="547"/>
      <c r="B49" s="547"/>
      <c r="C49" s="547"/>
      <c r="D49" s="547"/>
    </row>
    <row r="50" customFormat="false" ht="12.75" hidden="false" customHeight="false" outlineLevel="0" collapsed="false">
      <c r="A50" s="547"/>
      <c r="B50" s="547"/>
      <c r="C50" s="547"/>
      <c r="D50" s="547"/>
    </row>
    <row r="51" customFormat="false" ht="12.75" hidden="false" customHeight="false" outlineLevel="0" collapsed="false">
      <c r="A51" s="547"/>
      <c r="B51" s="547"/>
      <c r="C51" s="547"/>
      <c r="D51" s="547"/>
    </row>
    <row r="52" customFormat="false" ht="12.75" hidden="false" customHeight="false" outlineLevel="0" collapsed="false">
      <c r="A52" s="547"/>
      <c r="B52" s="547"/>
      <c r="C52" s="547"/>
      <c r="D52" s="547"/>
    </row>
    <row r="53" customFormat="false" ht="12.75" hidden="false" customHeight="false" outlineLevel="0" collapsed="false">
      <c r="A53" s="547"/>
      <c r="B53" s="547"/>
      <c r="C53" s="547"/>
      <c r="D53" s="547"/>
    </row>
    <row r="54" customFormat="false" ht="12.75" hidden="false" customHeight="false" outlineLevel="0" collapsed="false">
      <c r="A54" s="547"/>
      <c r="B54" s="547"/>
      <c r="C54" s="547"/>
      <c r="D54" s="547"/>
    </row>
    <row r="55" customFormat="false" ht="12.75" hidden="false" customHeight="false" outlineLevel="0" collapsed="false">
      <c r="A55" s="547"/>
      <c r="B55" s="547"/>
      <c r="C55" s="547"/>
      <c r="D55" s="547"/>
    </row>
    <row r="56" customFormat="false" ht="12.75" hidden="false" customHeight="false" outlineLevel="0" collapsed="false">
      <c r="A56" s="547"/>
      <c r="B56" s="547"/>
      <c r="C56" s="547"/>
      <c r="D56" s="547"/>
    </row>
    <row r="57" customFormat="false" ht="12.75" hidden="false" customHeight="false" outlineLevel="0" collapsed="false">
      <c r="A57" s="547"/>
      <c r="B57" s="547"/>
      <c r="C57" s="547"/>
      <c r="D57" s="547"/>
    </row>
    <row r="58" customFormat="false" ht="12.75" hidden="false" customHeight="false" outlineLevel="0" collapsed="false">
      <c r="A58" s="547"/>
      <c r="B58" s="547"/>
      <c r="C58" s="547"/>
      <c r="D58" s="547"/>
    </row>
    <row r="59" customFormat="false" ht="12.75" hidden="false" customHeight="false" outlineLevel="0" collapsed="false">
      <c r="A59" s="547"/>
      <c r="B59" s="547"/>
      <c r="C59" s="547"/>
      <c r="D59" s="547"/>
    </row>
    <row r="60" customFormat="false" ht="12.75" hidden="false" customHeight="false" outlineLevel="0" collapsed="false">
      <c r="A60" s="547"/>
      <c r="B60" s="547"/>
      <c r="C60" s="547"/>
      <c r="D60" s="547"/>
    </row>
    <row r="61" customFormat="false" ht="12.75" hidden="false" customHeight="false" outlineLevel="0" collapsed="false">
      <c r="A61" s="547"/>
      <c r="B61" s="547"/>
      <c r="C61" s="547"/>
      <c r="D61" s="547"/>
    </row>
    <row r="62" customFormat="false" ht="12.75" hidden="false" customHeight="false" outlineLevel="0" collapsed="false">
      <c r="A62" s="547"/>
      <c r="B62" s="547"/>
      <c r="C62" s="547"/>
      <c r="D62" s="547"/>
    </row>
    <row r="63" customFormat="false" ht="12.75" hidden="false" customHeight="false" outlineLevel="0" collapsed="false">
      <c r="A63" s="547"/>
      <c r="B63" s="547"/>
      <c r="C63" s="547"/>
      <c r="D63" s="547"/>
    </row>
    <row r="64" customFormat="false" ht="12.75" hidden="false" customHeight="false" outlineLevel="0" collapsed="false">
      <c r="A64" s="547"/>
      <c r="B64" s="547"/>
      <c r="C64" s="547"/>
      <c r="D64" s="547"/>
    </row>
    <row r="65" customFormat="false" ht="12.75" hidden="false" customHeight="false" outlineLevel="0" collapsed="false">
      <c r="A65" s="547"/>
      <c r="B65" s="547"/>
      <c r="C65" s="547"/>
      <c r="D65" s="547"/>
    </row>
    <row r="66" customFormat="false" ht="12.75" hidden="false" customHeight="false" outlineLevel="0" collapsed="false">
      <c r="A66" s="547"/>
      <c r="B66" s="547"/>
      <c r="C66" s="547"/>
      <c r="D66" s="547"/>
    </row>
    <row r="67" customFormat="false" ht="12.75" hidden="false" customHeight="false" outlineLevel="0" collapsed="false">
      <c r="A67" s="547"/>
      <c r="B67" s="547"/>
      <c r="C67" s="547"/>
      <c r="D67" s="547"/>
    </row>
    <row r="68" customFormat="false" ht="12.75" hidden="false" customHeight="false" outlineLevel="0" collapsed="false">
      <c r="A68" s="547"/>
      <c r="B68" s="547"/>
      <c r="C68" s="547"/>
      <c r="D68" s="547"/>
    </row>
    <row r="69" customFormat="false" ht="12.75" hidden="false" customHeight="false" outlineLevel="0" collapsed="false">
      <c r="A69" s="547"/>
      <c r="B69" s="547"/>
      <c r="C69" s="547"/>
      <c r="D69" s="547"/>
    </row>
    <row r="70" customFormat="false" ht="12.75" hidden="false" customHeight="false" outlineLevel="0" collapsed="false">
      <c r="A70" s="547"/>
      <c r="B70" s="547"/>
      <c r="C70" s="547"/>
      <c r="D70" s="547"/>
    </row>
    <row r="71" customFormat="false" ht="12.75" hidden="false" customHeight="false" outlineLevel="0" collapsed="false">
      <c r="A71" s="547"/>
      <c r="B71" s="547"/>
      <c r="C71" s="547"/>
      <c r="D71" s="547"/>
    </row>
    <row r="72" customFormat="false" ht="12.75" hidden="false" customHeight="false" outlineLevel="0" collapsed="false">
      <c r="A72" s="547"/>
      <c r="B72" s="547"/>
      <c r="C72" s="547"/>
      <c r="D72" s="547"/>
    </row>
    <row r="73" customFormat="false" ht="12.75" hidden="false" customHeight="false" outlineLevel="0" collapsed="false">
      <c r="A73" s="547"/>
      <c r="B73" s="547"/>
      <c r="C73" s="547"/>
      <c r="D73" s="547"/>
    </row>
    <row r="74" customFormat="false" ht="12.75" hidden="false" customHeight="false" outlineLevel="0" collapsed="false">
      <c r="A74" s="547"/>
      <c r="B74" s="547"/>
      <c r="C74" s="547"/>
      <c r="D74" s="547"/>
    </row>
    <row r="75" customFormat="false" ht="12.75" hidden="false" customHeight="false" outlineLevel="0" collapsed="false">
      <c r="A75" s="547"/>
      <c r="B75" s="547"/>
      <c r="C75" s="547"/>
      <c r="D75" s="547"/>
    </row>
    <row r="76" customFormat="false" ht="12.75" hidden="false" customHeight="false" outlineLevel="0" collapsed="false">
      <c r="A76" s="547"/>
      <c r="B76" s="547"/>
      <c r="C76" s="547"/>
      <c r="D76" s="547"/>
    </row>
    <row r="77" customFormat="false" ht="12.75" hidden="false" customHeight="false" outlineLevel="0" collapsed="false">
      <c r="A77" s="547"/>
      <c r="B77" s="547"/>
      <c r="C77" s="547"/>
      <c r="D77" s="547"/>
    </row>
    <row r="78" customFormat="false" ht="12.75" hidden="false" customHeight="false" outlineLevel="0" collapsed="false">
      <c r="A78" s="547"/>
      <c r="B78" s="547"/>
      <c r="C78" s="547"/>
      <c r="D78" s="547"/>
    </row>
    <row r="79" customFormat="false" ht="12.75" hidden="false" customHeight="false" outlineLevel="0" collapsed="false">
      <c r="A79" s="547"/>
      <c r="B79" s="547"/>
      <c r="C79" s="547"/>
      <c r="D79" s="547"/>
    </row>
    <row r="80" customFormat="false" ht="12.75" hidden="false" customHeight="false" outlineLevel="0" collapsed="false">
      <c r="A80" s="547"/>
      <c r="B80" s="547"/>
      <c r="C80" s="547"/>
      <c r="D80" s="547"/>
    </row>
  </sheetData>
  <sheetProtection sheet="true" password="c5c5" objects="true" scenarios="true" selectLockedCells="true"/>
  <mergeCells count="107">
    <mergeCell ref="A1:AE1"/>
    <mergeCell ref="A3:D3"/>
    <mergeCell ref="H3:K3"/>
    <mergeCell ref="F5:F11"/>
    <mergeCell ref="C15:AE16"/>
    <mergeCell ref="C17:E18"/>
    <mergeCell ref="F17:G17"/>
    <mergeCell ref="H17:I17"/>
    <mergeCell ref="J17:K17"/>
    <mergeCell ref="L17:M17"/>
    <mergeCell ref="N17:O17"/>
    <mergeCell ref="P17:Q17"/>
    <mergeCell ref="R17:S17"/>
    <mergeCell ref="F18:G18"/>
    <mergeCell ref="H18:I18"/>
    <mergeCell ref="J18:K18"/>
    <mergeCell ref="L18:M18"/>
    <mergeCell ref="N18:O18"/>
    <mergeCell ref="P18:Q18"/>
    <mergeCell ref="R18:S18"/>
    <mergeCell ref="C20:E21"/>
    <mergeCell ref="F20:G20"/>
    <mergeCell ref="H20:I20"/>
    <mergeCell ref="J20:K20"/>
    <mergeCell ref="L20:M20"/>
    <mergeCell ref="Q20:W21"/>
    <mergeCell ref="X20:Y20"/>
    <mergeCell ref="Z20:AA20"/>
    <mergeCell ref="AB20:AC20"/>
    <mergeCell ref="AD20:AE20"/>
    <mergeCell ref="F21:G21"/>
    <mergeCell ref="H21:I21"/>
    <mergeCell ref="J21:K21"/>
    <mergeCell ref="L21:M21"/>
    <mergeCell ref="X21:Y21"/>
    <mergeCell ref="Z21:AA21"/>
    <mergeCell ref="AB21:AC21"/>
    <mergeCell ref="AD21:AE21"/>
    <mergeCell ref="C23:E24"/>
    <mergeCell ref="F23:G23"/>
    <mergeCell ref="H23:I23"/>
    <mergeCell ref="J23:K23"/>
    <mergeCell ref="L23:M23"/>
    <mergeCell ref="Q23:W24"/>
    <mergeCell ref="X23:Y23"/>
    <mergeCell ref="Z23:AA23"/>
    <mergeCell ref="AB23:AC23"/>
    <mergeCell ref="AD23:AE23"/>
    <mergeCell ref="F24:G24"/>
    <mergeCell ref="H24:I24"/>
    <mergeCell ref="J24:K24"/>
    <mergeCell ref="L24:M24"/>
    <mergeCell ref="X24:Y24"/>
    <mergeCell ref="Z24:AA24"/>
    <mergeCell ref="AB24:AC24"/>
    <mergeCell ref="AD24:AE24"/>
    <mergeCell ref="A28:D28"/>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1:K85"/>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J13" activeCellId="0" sqref="J13"/>
    </sheetView>
  </sheetViews>
  <sheetFormatPr defaultRowHeight="12.75" outlineLevelRow="0" outlineLevelCol="0"/>
  <cols>
    <col collapsed="false" customWidth="true" hidden="false" outlineLevel="0" max="1" min="1" style="164" width="6.28"/>
    <col collapsed="false" customWidth="true" hidden="false" outlineLevel="0" max="2" min="2" style="164" width="27.99"/>
    <col collapsed="false" customWidth="true" hidden="false" outlineLevel="0" max="3" min="3" style="164" width="15.29"/>
    <col collapsed="false" customWidth="true" hidden="false" outlineLevel="0" max="4" min="4" style="164" width="10.99"/>
    <col collapsed="false" customWidth="true" hidden="false" outlineLevel="0" max="5" min="5" style="164" width="21.71"/>
    <col collapsed="false" customWidth="true" hidden="false" outlineLevel="0" max="6" min="6" style="164" width="15.15"/>
    <col collapsed="false" customWidth="true" hidden="false" outlineLevel="0" max="7" min="7" style="164" width="20.86"/>
    <col collapsed="false" customWidth="true" hidden="false" outlineLevel="0" max="8" min="8" style="164" width="16.41"/>
    <col collapsed="false" customWidth="true" hidden="false" outlineLevel="0" max="9" min="9" style="164" width="19.71"/>
    <col collapsed="false" customWidth="true" hidden="false" outlineLevel="0" max="10" min="10" style="164" width="13.02"/>
    <col collapsed="false" customWidth="true" hidden="false" outlineLevel="0" max="11" min="11" style="164" width="15.88"/>
    <col collapsed="false" customWidth="false" hidden="false" outlineLevel="0" max="12" min="12" style="164" width="11.57"/>
    <col collapsed="false" customWidth="true" hidden="false" outlineLevel="0" max="1025" min="13" style="0" width="8.67"/>
  </cols>
  <sheetData>
    <row r="1" s="165" customFormat="true" ht="52.5" hidden="false" customHeight="true" outlineLevel="0" collapsed="false">
      <c r="B1" s="166" t="s">
        <v>89</v>
      </c>
      <c r="C1" s="166"/>
      <c r="D1" s="166"/>
      <c r="E1" s="166"/>
      <c r="F1" s="166"/>
      <c r="G1" s="166"/>
      <c r="H1" s="166"/>
      <c r="I1" s="166"/>
      <c r="J1" s="166"/>
    </row>
    <row r="2" s="165" customFormat="true" ht="55.5" hidden="false" customHeight="true" outlineLevel="0" collapsed="false">
      <c r="B2" s="167" t="s">
        <v>90</v>
      </c>
      <c r="C2" s="168" t="s">
        <v>91</v>
      </c>
      <c r="D2" s="169" t="s">
        <v>92</v>
      </c>
      <c r="E2" s="170" t="s">
        <v>93</v>
      </c>
      <c r="F2" s="170" t="s">
        <v>94</v>
      </c>
      <c r="G2" s="170" t="s">
        <v>95</v>
      </c>
      <c r="H2" s="170" t="s">
        <v>96</v>
      </c>
      <c r="I2" s="170" t="s">
        <v>97</v>
      </c>
      <c r="J2" s="170" t="s">
        <v>98</v>
      </c>
    </row>
    <row r="3" s="165" customFormat="true" ht="21.75" hidden="false" customHeight="true" outlineLevel="0" collapsed="false">
      <c r="B3" s="171" t="s">
        <v>99</v>
      </c>
      <c r="C3" s="168"/>
      <c r="D3" s="169"/>
      <c r="E3" s="170"/>
      <c r="F3" s="170"/>
      <c r="G3" s="170"/>
      <c r="H3" s="170"/>
      <c r="I3" s="170"/>
      <c r="J3" s="170"/>
    </row>
    <row r="4" s="164" customFormat="true" ht="38.45" hidden="false" customHeight="true" outlineLevel="0" collapsed="false">
      <c r="B4" s="172"/>
      <c r="C4" s="173"/>
      <c r="D4" s="174"/>
      <c r="E4" s="173"/>
      <c r="F4" s="173"/>
      <c r="G4" s="175"/>
      <c r="H4" s="174"/>
      <c r="I4" s="174"/>
      <c r="J4" s="174"/>
    </row>
    <row r="5" s="164" customFormat="true" ht="12.8" hidden="false" customHeight="false" outlineLevel="0" collapsed="false">
      <c r="B5" s="172"/>
      <c r="C5" s="172"/>
      <c r="D5" s="172"/>
      <c r="E5" s="172"/>
      <c r="F5" s="172"/>
      <c r="G5" s="172"/>
      <c r="H5" s="172"/>
      <c r="I5" s="172"/>
      <c r="J5" s="174"/>
    </row>
    <row r="6" s="164" customFormat="true" ht="12.8" hidden="false" customHeight="false" outlineLevel="0" collapsed="false">
      <c r="B6" s="172"/>
      <c r="C6" s="172"/>
      <c r="D6" s="172"/>
      <c r="E6" s="172"/>
      <c r="F6" s="172"/>
      <c r="G6" s="172"/>
      <c r="H6" s="172"/>
      <c r="I6" s="172"/>
      <c r="J6" s="174"/>
    </row>
    <row r="7" s="164" customFormat="true" ht="12.8" hidden="false" customHeight="false" outlineLevel="0" collapsed="false">
      <c r="B7" s="172"/>
      <c r="C7" s="172"/>
      <c r="D7" s="172"/>
      <c r="E7" s="172"/>
      <c r="F7" s="172"/>
      <c r="G7" s="172"/>
      <c r="H7" s="172"/>
      <c r="I7" s="172"/>
      <c r="J7" s="174"/>
    </row>
    <row r="8" s="164" customFormat="true" ht="12.75" hidden="false" customHeight="false" outlineLevel="0" collapsed="false">
      <c r="B8" s="176"/>
      <c r="C8" s="176"/>
      <c r="D8" s="176"/>
      <c r="E8" s="176"/>
      <c r="F8" s="176"/>
      <c r="G8" s="176"/>
      <c r="H8" s="176"/>
      <c r="I8" s="176"/>
      <c r="J8" s="176"/>
    </row>
    <row r="9" s="165" customFormat="true" ht="24.95" hidden="false" customHeight="true" outlineLevel="0" collapsed="false">
      <c r="B9" s="177" t="s">
        <v>100</v>
      </c>
      <c r="C9" s="178" t="s">
        <v>101</v>
      </c>
      <c r="D9" s="178"/>
      <c r="E9" s="178"/>
      <c r="F9" s="179" t="s">
        <v>102</v>
      </c>
      <c r="G9" s="179"/>
      <c r="H9" s="179"/>
      <c r="I9" s="180"/>
      <c r="J9" s="180"/>
    </row>
    <row r="10" s="164" customFormat="true" ht="22.15" hidden="false" customHeight="true" outlineLevel="0" collapsed="false">
      <c r="B10" s="181"/>
      <c r="C10" s="173"/>
      <c r="D10" s="173"/>
      <c r="E10" s="173"/>
      <c r="F10" s="182"/>
      <c r="G10" s="182"/>
      <c r="H10" s="182"/>
      <c r="I10" s="183"/>
      <c r="J10" s="183"/>
    </row>
    <row r="11" customFormat="false" ht="11.45" hidden="false" customHeight="true" outlineLevel="0" collapsed="false">
      <c r="B11" s="184"/>
      <c r="C11" s="184"/>
      <c r="D11" s="184"/>
      <c r="E11" s="184"/>
      <c r="F11" s="184"/>
      <c r="G11" s="184"/>
      <c r="H11" s="184"/>
      <c r="I11" s="184"/>
      <c r="J11" s="184"/>
    </row>
    <row r="12" s="165" customFormat="true" ht="38.45" hidden="false" customHeight="true" outlineLevel="0" collapsed="false">
      <c r="B12" s="185" t="s">
        <v>103</v>
      </c>
      <c r="C12" s="185" t="s">
        <v>104</v>
      </c>
      <c r="D12" s="185"/>
      <c r="E12" s="185"/>
      <c r="F12" s="186" t="s">
        <v>105</v>
      </c>
      <c r="G12" s="186"/>
      <c r="H12" s="186"/>
      <c r="I12" s="180"/>
      <c r="J12" s="180"/>
    </row>
    <row r="13" s="164" customFormat="true" ht="39.2" hidden="false" customHeight="true" outlineLevel="0" collapsed="false">
      <c r="B13" s="173"/>
      <c r="C13" s="173"/>
      <c r="D13" s="173"/>
      <c r="E13" s="173"/>
      <c r="F13" s="182"/>
      <c r="G13" s="182"/>
      <c r="H13" s="182"/>
      <c r="I13" s="183"/>
      <c r="J13" s="183"/>
    </row>
    <row r="14" s="164" customFormat="true" ht="17.1" hidden="false" customHeight="true" outlineLevel="0" collapsed="false">
      <c r="B14" s="187"/>
      <c r="C14" s="187"/>
      <c r="D14" s="187"/>
      <c r="E14" s="187"/>
      <c r="F14" s="187"/>
      <c r="G14" s="187"/>
      <c r="H14" s="187"/>
      <c r="I14" s="187"/>
      <c r="J14" s="187"/>
    </row>
    <row r="15" s="165" customFormat="true" ht="39.95" hidden="false" customHeight="true" outlineLevel="0" collapsed="false">
      <c r="B15" s="188" t="s">
        <v>106</v>
      </c>
      <c r="C15" s="188"/>
      <c r="D15" s="188"/>
      <c r="E15" s="188"/>
      <c r="F15" s="188"/>
      <c r="G15" s="188"/>
      <c r="H15" s="188"/>
    </row>
    <row r="16" s="165" customFormat="true" ht="13.5" hidden="false" customHeight="true" outlineLevel="0" collapsed="false">
      <c r="B16" s="189" t="s">
        <v>107</v>
      </c>
      <c r="C16" s="189" t="s">
        <v>108</v>
      </c>
      <c r="D16" s="189" t="s">
        <v>109</v>
      </c>
      <c r="E16" s="189" t="s">
        <v>110</v>
      </c>
      <c r="F16" s="189" t="s">
        <v>111</v>
      </c>
      <c r="G16" s="189"/>
      <c r="H16" s="189" t="s">
        <v>97</v>
      </c>
    </row>
    <row r="17" s="165" customFormat="true" ht="21.4" hidden="false" customHeight="true" outlineLevel="0" collapsed="false">
      <c r="B17" s="189"/>
      <c r="C17" s="189"/>
      <c r="D17" s="189"/>
      <c r="E17" s="189"/>
      <c r="F17" s="189"/>
      <c r="G17" s="189"/>
      <c r="H17" s="189"/>
    </row>
    <row r="18" s="165" customFormat="true" ht="21.4" hidden="false" customHeight="true" outlineLevel="0" collapsed="false">
      <c r="B18" s="189"/>
      <c r="C18" s="189"/>
      <c r="D18" s="189"/>
      <c r="E18" s="189"/>
      <c r="F18" s="189"/>
      <c r="G18" s="189"/>
      <c r="H18" s="189"/>
    </row>
    <row r="19" s="164" customFormat="true" ht="25.7" hidden="false" customHeight="true" outlineLevel="0" collapsed="false">
      <c r="B19" s="190"/>
      <c r="C19" s="191"/>
      <c r="D19" s="190"/>
      <c r="E19" s="190"/>
      <c r="F19" s="190"/>
      <c r="G19" s="190"/>
      <c r="H19" s="173"/>
    </row>
    <row r="20" s="164" customFormat="true" ht="25.7" hidden="false" customHeight="true" outlineLevel="0" collapsed="false">
      <c r="B20" s="190"/>
      <c r="C20" s="190"/>
      <c r="D20" s="190"/>
      <c r="E20" s="190"/>
      <c r="F20" s="190"/>
      <c r="G20" s="190"/>
      <c r="H20" s="173"/>
    </row>
    <row r="21" s="164" customFormat="true" ht="25.7" hidden="false" customHeight="true" outlineLevel="0" collapsed="false">
      <c r="B21" s="190"/>
      <c r="C21" s="190"/>
      <c r="D21" s="190"/>
      <c r="E21" s="190"/>
      <c r="F21" s="190"/>
      <c r="G21" s="190"/>
      <c r="H21" s="173"/>
    </row>
    <row r="22" s="164" customFormat="true" ht="25.7" hidden="false" customHeight="true" outlineLevel="0" collapsed="false">
      <c r="B22" s="190"/>
      <c r="C22" s="190"/>
      <c r="D22" s="190"/>
      <c r="E22" s="190"/>
      <c r="F22" s="190"/>
      <c r="G22" s="190"/>
      <c r="H22" s="173"/>
    </row>
    <row r="23" s="164" customFormat="true" ht="25.7" hidden="false" customHeight="true" outlineLevel="0" collapsed="false">
      <c r="B23" s="190"/>
      <c r="C23" s="190"/>
      <c r="D23" s="190"/>
      <c r="E23" s="190"/>
      <c r="F23" s="190"/>
      <c r="G23" s="190"/>
      <c r="H23" s="173"/>
    </row>
    <row r="24" customFormat="false" ht="22.7" hidden="false" customHeight="true" outlineLevel="0" collapsed="false"/>
    <row r="25" s="165" customFormat="true" ht="20.65" hidden="false" customHeight="true" outlineLevel="0" collapsed="false">
      <c r="B25" s="192" t="s">
        <v>112</v>
      </c>
      <c r="C25" s="192"/>
      <c r="D25" s="192"/>
      <c r="E25" s="192"/>
      <c r="G25" s="193" t="s">
        <v>113</v>
      </c>
      <c r="H25" s="193"/>
      <c r="I25" s="193"/>
      <c r="J25" s="193"/>
      <c r="K25" s="193"/>
    </row>
    <row r="26" s="165" customFormat="true" ht="36.75" hidden="false" customHeight="true" outlineLevel="0" collapsed="false">
      <c r="B26" s="192" t="s">
        <v>114</v>
      </c>
      <c r="C26" s="192" t="s">
        <v>115</v>
      </c>
      <c r="D26" s="192"/>
      <c r="E26" s="192"/>
      <c r="G26" s="194" t="s">
        <v>116</v>
      </c>
      <c r="H26" s="194" t="s">
        <v>117</v>
      </c>
      <c r="I26" s="194" t="s">
        <v>118</v>
      </c>
      <c r="J26" s="194" t="s">
        <v>119</v>
      </c>
      <c r="K26" s="194" t="s">
        <v>120</v>
      </c>
    </row>
    <row r="27" s="164" customFormat="true" ht="23.85" hidden="false" customHeight="true" outlineLevel="0" collapsed="false">
      <c r="B27" s="195"/>
      <c r="C27" s="196"/>
      <c r="D27" s="196"/>
      <c r="E27" s="196"/>
      <c r="G27" s="197"/>
      <c r="H27" s="197"/>
      <c r="I27" s="197"/>
      <c r="J27" s="197"/>
      <c r="K27" s="197"/>
    </row>
    <row r="28" s="164" customFormat="true" ht="23.85" hidden="false" customHeight="true" outlineLevel="0" collapsed="false">
      <c r="B28" s="196"/>
      <c r="C28" s="196"/>
      <c r="D28" s="196"/>
      <c r="E28" s="196"/>
      <c r="G28" s="197"/>
      <c r="H28" s="197"/>
      <c r="I28" s="197"/>
      <c r="J28" s="197"/>
      <c r="K28" s="197"/>
    </row>
    <row r="29" s="164" customFormat="true" ht="23.85" hidden="false" customHeight="true" outlineLevel="0" collapsed="false">
      <c r="B29" s="196"/>
      <c r="C29" s="196"/>
      <c r="D29" s="196"/>
      <c r="E29" s="196"/>
      <c r="G29" s="197"/>
      <c r="H29" s="197"/>
      <c r="I29" s="197"/>
      <c r="J29" s="197"/>
      <c r="K29" s="197"/>
    </row>
    <row r="30" s="164" customFormat="true" ht="23.85" hidden="false" customHeight="true" outlineLevel="0" collapsed="false">
      <c r="B30" s="196"/>
      <c r="C30" s="196"/>
      <c r="D30" s="196"/>
      <c r="E30" s="196"/>
      <c r="G30" s="197"/>
      <c r="H30" s="197"/>
      <c r="I30" s="197"/>
      <c r="J30" s="197"/>
      <c r="K30" s="197"/>
    </row>
    <row r="31" s="164" customFormat="true" ht="23.85" hidden="false" customHeight="true" outlineLevel="0" collapsed="false">
      <c r="B31" s="196"/>
      <c r="C31" s="196"/>
      <c r="D31" s="196"/>
      <c r="E31" s="196"/>
      <c r="G31" s="197"/>
      <c r="H31" s="197"/>
      <c r="I31" s="197"/>
      <c r="J31" s="197"/>
      <c r="K31" s="197"/>
    </row>
    <row r="32" s="164" customFormat="true" ht="23.85" hidden="false" customHeight="true" outlineLevel="0" collapsed="false">
      <c r="B32" s="196"/>
      <c r="C32" s="196"/>
      <c r="D32" s="196"/>
      <c r="E32" s="196"/>
      <c r="G32" s="197"/>
      <c r="H32" s="197"/>
      <c r="I32" s="197"/>
      <c r="J32" s="197"/>
      <c r="K32" s="197"/>
    </row>
    <row r="33" s="164" customFormat="true" ht="23.85" hidden="false" customHeight="true" outlineLevel="0" collapsed="false">
      <c r="B33" s="196"/>
      <c r="C33" s="196"/>
      <c r="D33" s="196"/>
      <c r="E33" s="196"/>
      <c r="G33" s="197"/>
      <c r="H33" s="197"/>
      <c r="I33" s="197"/>
      <c r="J33" s="197"/>
      <c r="K33" s="197"/>
    </row>
    <row r="34" s="164" customFormat="true" ht="23.85" hidden="false" customHeight="true" outlineLevel="0" collapsed="false">
      <c r="B34" s="196"/>
      <c r="C34" s="196"/>
      <c r="D34" s="196"/>
      <c r="E34" s="196"/>
      <c r="G34" s="197"/>
      <c r="H34" s="197"/>
      <c r="I34" s="197"/>
      <c r="J34" s="197"/>
      <c r="K34" s="197"/>
    </row>
    <row r="35" s="164" customFormat="true" ht="23.85" hidden="false" customHeight="true" outlineLevel="0" collapsed="false">
      <c r="B35" s="196"/>
      <c r="C35" s="196"/>
      <c r="D35" s="196"/>
      <c r="E35" s="196"/>
      <c r="G35" s="197"/>
      <c r="H35" s="197"/>
      <c r="I35" s="197"/>
      <c r="J35" s="197"/>
      <c r="K35" s="197"/>
    </row>
    <row r="36" s="164" customFormat="true" ht="23.85" hidden="false" customHeight="true" outlineLevel="0" collapsed="false">
      <c r="B36" s="196"/>
      <c r="C36" s="196"/>
      <c r="D36" s="196"/>
      <c r="E36" s="196"/>
      <c r="G36" s="197"/>
      <c r="H36" s="197"/>
      <c r="I36" s="197"/>
      <c r="J36" s="197"/>
      <c r="K36" s="197"/>
    </row>
    <row r="37" s="164" customFormat="true" ht="23.85" hidden="false" customHeight="true" outlineLevel="0" collapsed="false">
      <c r="B37" s="196"/>
      <c r="C37" s="196"/>
      <c r="D37" s="196"/>
      <c r="E37" s="196"/>
      <c r="G37" s="197"/>
      <c r="H37" s="197"/>
      <c r="I37" s="197"/>
      <c r="J37" s="197"/>
      <c r="K37" s="197"/>
    </row>
    <row r="38" s="164" customFormat="true" ht="23.85" hidden="false" customHeight="true" outlineLevel="0" collapsed="false">
      <c r="B38" s="196"/>
      <c r="C38" s="196"/>
      <c r="D38" s="196"/>
      <c r="E38" s="196"/>
      <c r="G38" s="197"/>
      <c r="H38" s="197"/>
      <c r="I38" s="197"/>
      <c r="J38" s="197"/>
      <c r="K38" s="197"/>
    </row>
    <row r="39" s="164" customFormat="true" ht="23.85" hidden="false" customHeight="true" outlineLevel="0" collapsed="false">
      <c r="B39" s="196"/>
      <c r="C39" s="196"/>
      <c r="D39" s="196"/>
      <c r="E39" s="196"/>
      <c r="G39" s="197"/>
      <c r="H39" s="197"/>
      <c r="I39" s="197"/>
      <c r="J39" s="197"/>
      <c r="K39" s="197"/>
    </row>
    <row r="40" s="164" customFormat="true" ht="23.85" hidden="false" customHeight="true" outlineLevel="0" collapsed="false">
      <c r="B40" s="196"/>
      <c r="C40" s="196"/>
      <c r="D40" s="196"/>
      <c r="E40" s="196"/>
      <c r="G40" s="197"/>
      <c r="H40" s="197"/>
      <c r="I40" s="197"/>
      <c r="J40" s="197"/>
      <c r="K40" s="197"/>
    </row>
    <row r="41" s="164" customFormat="true" ht="23.85" hidden="false" customHeight="true" outlineLevel="0" collapsed="false">
      <c r="B41" s="196"/>
      <c r="C41" s="196"/>
      <c r="D41" s="196"/>
      <c r="E41" s="196"/>
      <c r="G41" s="197"/>
      <c r="H41" s="197"/>
      <c r="I41" s="197"/>
      <c r="J41" s="197"/>
      <c r="K41" s="197"/>
    </row>
    <row r="42" s="164" customFormat="true" ht="23.85" hidden="false" customHeight="true" outlineLevel="0" collapsed="false">
      <c r="B42" s="196"/>
      <c r="C42" s="196"/>
      <c r="D42" s="196"/>
      <c r="E42" s="196"/>
      <c r="G42" s="197"/>
      <c r="H42" s="197"/>
      <c r="I42" s="197"/>
      <c r="J42" s="197"/>
      <c r="K42" s="197"/>
    </row>
    <row r="43" s="164" customFormat="true" ht="23.85" hidden="false" customHeight="true" outlineLevel="0" collapsed="false">
      <c r="B43" s="196"/>
      <c r="C43" s="196"/>
      <c r="D43" s="196"/>
      <c r="E43" s="196"/>
      <c r="G43" s="197"/>
      <c r="H43" s="197"/>
      <c r="I43" s="197"/>
      <c r="J43" s="197"/>
      <c r="K43" s="197"/>
    </row>
    <row r="44" s="164" customFormat="true" ht="25.7" hidden="false" customHeight="true" outlineLevel="0" collapsed="false">
      <c r="B44" s="196"/>
      <c r="C44" s="196"/>
      <c r="D44" s="196"/>
      <c r="E44" s="196"/>
      <c r="G44" s="197"/>
      <c r="H44" s="197"/>
      <c r="I44" s="197"/>
      <c r="J44" s="197"/>
      <c r="K44" s="197"/>
    </row>
    <row r="45" s="164" customFormat="true" ht="25.7" hidden="false" customHeight="true" outlineLevel="0" collapsed="false">
      <c r="B45" s="196"/>
      <c r="C45" s="196"/>
      <c r="D45" s="196"/>
      <c r="E45" s="196"/>
      <c r="G45" s="197"/>
      <c r="H45" s="197"/>
      <c r="I45" s="197"/>
      <c r="J45" s="197"/>
      <c r="K45" s="197"/>
    </row>
    <row r="46" s="164" customFormat="true" ht="25.7" hidden="false" customHeight="true" outlineLevel="0" collapsed="false">
      <c r="B46" s="196"/>
      <c r="C46" s="196"/>
      <c r="D46" s="196"/>
      <c r="E46" s="196"/>
      <c r="G46" s="197"/>
      <c r="H46" s="197"/>
      <c r="I46" s="197"/>
      <c r="J46" s="197"/>
      <c r="K46" s="197"/>
    </row>
    <row r="47" s="164" customFormat="true" ht="25.7" hidden="false" customHeight="true" outlineLevel="0" collapsed="false">
      <c r="B47" s="196"/>
      <c r="C47" s="196"/>
      <c r="D47" s="196"/>
      <c r="E47" s="196"/>
      <c r="G47" s="197"/>
      <c r="H47" s="197"/>
      <c r="I47" s="197"/>
      <c r="J47" s="197"/>
      <c r="K47" s="197"/>
    </row>
    <row r="48" s="164" customFormat="true" ht="25.7" hidden="false" customHeight="true" outlineLevel="0" collapsed="false">
      <c r="B48" s="196"/>
      <c r="C48" s="196"/>
      <c r="D48" s="196"/>
      <c r="E48" s="196"/>
      <c r="G48" s="197"/>
      <c r="H48" s="197"/>
      <c r="I48" s="197"/>
      <c r="J48" s="197"/>
      <c r="K48" s="197"/>
    </row>
    <row r="49" s="164" customFormat="true" ht="25.7" hidden="false" customHeight="true" outlineLevel="0" collapsed="false">
      <c r="B49" s="196"/>
      <c r="C49" s="196"/>
      <c r="D49" s="196"/>
      <c r="E49" s="196"/>
      <c r="G49" s="197"/>
      <c r="H49" s="197"/>
      <c r="I49" s="197"/>
      <c r="J49" s="197"/>
      <c r="K49" s="197"/>
    </row>
    <row r="50" s="164" customFormat="true" ht="25.7" hidden="false" customHeight="true" outlineLevel="0" collapsed="false">
      <c r="B50" s="196"/>
      <c r="C50" s="196"/>
      <c r="D50" s="196"/>
      <c r="E50" s="196"/>
      <c r="G50" s="197"/>
      <c r="H50" s="197"/>
      <c r="I50" s="197"/>
      <c r="J50" s="197"/>
      <c r="K50" s="197"/>
    </row>
    <row r="51" s="164" customFormat="true" ht="25.7" hidden="false" customHeight="true" outlineLevel="0" collapsed="false">
      <c r="B51" s="196"/>
      <c r="C51" s="196"/>
      <c r="D51" s="196"/>
      <c r="E51" s="196"/>
      <c r="G51" s="197"/>
      <c r="H51" s="197"/>
      <c r="I51" s="197"/>
      <c r="J51" s="197"/>
      <c r="K51" s="197"/>
    </row>
    <row r="52" s="164" customFormat="true" ht="25.7" hidden="false" customHeight="true" outlineLevel="0" collapsed="false">
      <c r="B52" s="196"/>
      <c r="C52" s="196"/>
      <c r="D52" s="196"/>
      <c r="E52" s="196"/>
      <c r="G52" s="197"/>
      <c r="H52" s="197"/>
      <c r="I52" s="197"/>
      <c r="J52" s="197"/>
      <c r="K52" s="197"/>
    </row>
    <row r="53" s="164" customFormat="true" ht="25.7" hidden="false" customHeight="true" outlineLevel="0" collapsed="false">
      <c r="B53" s="196"/>
      <c r="C53" s="196"/>
      <c r="D53" s="196"/>
      <c r="E53" s="196"/>
      <c r="G53" s="197"/>
      <c r="H53" s="197"/>
      <c r="I53" s="197"/>
      <c r="J53" s="197"/>
      <c r="K53" s="197"/>
    </row>
    <row r="54" s="164" customFormat="true" ht="25.7" hidden="false" customHeight="true" outlineLevel="0" collapsed="false">
      <c r="B54" s="196"/>
      <c r="C54" s="196"/>
      <c r="D54" s="196"/>
      <c r="E54" s="196"/>
      <c r="G54" s="197"/>
      <c r="H54" s="197"/>
      <c r="I54" s="197"/>
      <c r="J54" s="197"/>
      <c r="K54" s="197"/>
    </row>
    <row r="55" s="164" customFormat="true" ht="25.7" hidden="false" customHeight="true" outlineLevel="0" collapsed="false">
      <c r="B55" s="196"/>
      <c r="C55" s="196"/>
      <c r="D55" s="196"/>
      <c r="E55" s="196"/>
      <c r="G55" s="197"/>
      <c r="H55" s="197"/>
      <c r="I55" s="197"/>
      <c r="J55" s="197"/>
      <c r="K55" s="197"/>
    </row>
    <row r="56" s="164" customFormat="true" ht="25.7" hidden="false" customHeight="true" outlineLevel="0" collapsed="false">
      <c r="B56" s="196"/>
      <c r="C56" s="196"/>
      <c r="D56" s="196"/>
      <c r="E56" s="196"/>
      <c r="G56" s="197"/>
      <c r="H56" s="197"/>
      <c r="I56" s="197"/>
      <c r="J56" s="197"/>
      <c r="K56" s="197"/>
    </row>
    <row r="57" s="164" customFormat="true" ht="25.7" hidden="false" customHeight="true" outlineLevel="0" collapsed="false">
      <c r="B57" s="196"/>
      <c r="C57" s="196"/>
      <c r="D57" s="196"/>
      <c r="E57" s="196"/>
      <c r="G57" s="197"/>
      <c r="H57" s="197"/>
      <c r="I57" s="197"/>
      <c r="J57" s="197"/>
      <c r="K57" s="197"/>
    </row>
    <row r="58" s="164" customFormat="true" ht="25.7" hidden="false" customHeight="true" outlineLevel="0" collapsed="false">
      <c r="B58" s="196"/>
      <c r="C58" s="196"/>
      <c r="D58" s="196"/>
      <c r="E58" s="196"/>
      <c r="G58" s="197"/>
      <c r="H58" s="197"/>
      <c r="I58" s="197"/>
      <c r="J58" s="197"/>
      <c r="K58" s="197"/>
    </row>
    <row r="59" s="164" customFormat="true" ht="25.7" hidden="false" customHeight="true" outlineLevel="0" collapsed="false">
      <c r="B59" s="196"/>
      <c r="C59" s="196"/>
      <c r="D59" s="196"/>
      <c r="E59" s="196"/>
      <c r="G59" s="197"/>
      <c r="H59" s="197"/>
      <c r="I59" s="197"/>
      <c r="J59" s="197"/>
      <c r="K59" s="197"/>
    </row>
    <row r="60" s="164" customFormat="true" ht="25.7" hidden="false" customHeight="true" outlineLevel="0" collapsed="false">
      <c r="B60" s="196"/>
      <c r="C60" s="196"/>
      <c r="D60" s="196"/>
      <c r="E60" s="196"/>
      <c r="G60" s="197"/>
      <c r="H60" s="197"/>
      <c r="I60" s="197"/>
      <c r="J60" s="197"/>
      <c r="K60" s="197"/>
    </row>
    <row r="61" s="164" customFormat="true" ht="25.7" hidden="false" customHeight="true" outlineLevel="0" collapsed="false">
      <c r="B61" s="196"/>
      <c r="C61" s="196"/>
      <c r="D61" s="196"/>
      <c r="E61" s="196"/>
      <c r="G61" s="197"/>
      <c r="H61" s="197"/>
      <c r="I61" s="197"/>
      <c r="J61" s="197"/>
      <c r="K61" s="197"/>
    </row>
    <row r="62" s="164" customFormat="true" ht="25.7" hidden="false" customHeight="true" outlineLevel="0" collapsed="false">
      <c r="B62" s="196"/>
      <c r="C62" s="196"/>
      <c r="D62" s="196"/>
      <c r="E62" s="196"/>
      <c r="G62" s="197"/>
      <c r="H62" s="197"/>
      <c r="I62" s="197"/>
      <c r="J62" s="197"/>
      <c r="K62" s="197"/>
    </row>
    <row r="63" s="164" customFormat="true" ht="25.7" hidden="false" customHeight="true" outlineLevel="0" collapsed="false">
      <c r="B63" s="196"/>
      <c r="C63" s="196"/>
      <c r="D63" s="196"/>
      <c r="E63" s="196"/>
      <c r="G63" s="197"/>
      <c r="H63" s="197"/>
      <c r="I63" s="197"/>
      <c r="J63" s="197"/>
      <c r="K63" s="197"/>
    </row>
    <row r="64" s="164" customFormat="true" ht="25.7" hidden="false" customHeight="true" outlineLevel="0" collapsed="false">
      <c r="B64" s="196"/>
      <c r="C64" s="196"/>
      <c r="D64" s="196"/>
      <c r="E64" s="196"/>
      <c r="G64" s="197"/>
      <c r="H64" s="197"/>
      <c r="I64" s="197"/>
      <c r="J64" s="197"/>
      <c r="K64" s="197"/>
    </row>
    <row r="65" s="164" customFormat="true" ht="25.7" hidden="false" customHeight="true" outlineLevel="0" collapsed="false">
      <c r="B65" s="196"/>
      <c r="C65" s="196"/>
      <c r="D65" s="196"/>
      <c r="E65" s="196"/>
      <c r="G65" s="197"/>
      <c r="H65" s="197"/>
      <c r="I65" s="197"/>
      <c r="J65" s="197"/>
      <c r="K65" s="197"/>
    </row>
    <row r="66" s="164" customFormat="true" ht="25.7" hidden="false" customHeight="true" outlineLevel="0" collapsed="false">
      <c r="B66" s="196"/>
      <c r="C66" s="196"/>
      <c r="D66" s="196"/>
      <c r="E66" s="196"/>
      <c r="G66" s="197"/>
      <c r="H66" s="197"/>
      <c r="I66" s="197"/>
      <c r="J66" s="197"/>
      <c r="K66" s="197"/>
    </row>
    <row r="67" s="164" customFormat="true" ht="25.7" hidden="false" customHeight="true" outlineLevel="0" collapsed="false">
      <c r="B67" s="196"/>
      <c r="C67" s="196"/>
      <c r="D67" s="196"/>
      <c r="E67" s="196"/>
      <c r="G67" s="197"/>
      <c r="H67" s="197"/>
      <c r="I67" s="197"/>
      <c r="J67" s="197"/>
      <c r="K67" s="197"/>
    </row>
    <row r="68" s="164" customFormat="true" ht="25.7" hidden="false" customHeight="true" outlineLevel="0" collapsed="false">
      <c r="B68" s="196"/>
      <c r="C68" s="196"/>
      <c r="D68" s="196"/>
      <c r="E68" s="196"/>
      <c r="G68" s="197"/>
      <c r="H68" s="197"/>
      <c r="I68" s="197"/>
      <c r="J68" s="197"/>
      <c r="K68" s="197"/>
    </row>
    <row r="69" s="164" customFormat="true" ht="25.7" hidden="false" customHeight="true" outlineLevel="0" collapsed="false">
      <c r="B69" s="196"/>
      <c r="C69" s="196"/>
      <c r="D69" s="196"/>
      <c r="E69" s="196"/>
      <c r="G69" s="197"/>
      <c r="H69" s="197"/>
      <c r="I69" s="197"/>
      <c r="J69" s="197"/>
      <c r="K69" s="197"/>
    </row>
    <row r="70" s="164" customFormat="true" ht="25.7" hidden="false" customHeight="true" outlineLevel="0" collapsed="false">
      <c r="B70" s="196"/>
      <c r="C70" s="196"/>
      <c r="D70" s="196"/>
      <c r="E70" s="196"/>
      <c r="G70" s="197"/>
      <c r="H70" s="197"/>
      <c r="I70" s="197"/>
      <c r="J70" s="197"/>
      <c r="K70" s="197"/>
    </row>
    <row r="71" s="164" customFormat="true" ht="25.7" hidden="false" customHeight="true" outlineLevel="0" collapsed="false">
      <c r="B71" s="196"/>
      <c r="C71" s="196"/>
      <c r="D71" s="196"/>
      <c r="E71" s="196"/>
      <c r="G71" s="197"/>
      <c r="H71" s="197"/>
      <c r="I71" s="197"/>
      <c r="J71" s="197"/>
      <c r="K71" s="197"/>
    </row>
    <row r="72" s="164" customFormat="true" ht="25.7" hidden="false" customHeight="true" outlineLevel="0" collapsed="false">
      <c r="B72" s="196"/>
      <c r="C72" s="196"/>
      <c r="D72" s="196"/>
      <c r="E72" s="196"/>
      <c r="G72" s="197"/>
      <c r="H72" s="197"/>
      <c r="I72" s="197"/>
      <c r="J72" s="197"/>
      <c r="K72" s="197"/>
    </row>
    <row r="73" s="164" customFormat="true" ht="25.7" hidden="false" customHeight="true" outlineLevel="0" collapsed="false">
      <c r="B73" s="196"/>
      <c r="C73" s="196"/>
      <c r="D73" s="196"/>
      <c r="E73" s="196"/>
      <c r="G73" s="197"/>
      <c r="H73" s="197"/>
      <c r="I73" s="197"/>
      <c r="J73" s="197"/>
      <c r="K73" s="197"/>
    </row>
    <row r="74" s="164" customFormat="true" ht="25.7" hidden="false" customHeight="true" outlineLevel="0" collapsed="false">
      <c r="B74" s="196"/>
      <c r="C74" s="196"/>
      <c r="D74" s="196"/>
      <c r="E74" s="196"/>
      <c r="G74" s="197"/>
      <c r="H74" s="197"/>
      <c r="I74" s="197"/>
      <c r="J74" s="197"/>
      <c r="K74" s="197"/>
    </row>
    <row r="75" s="164" customFormat="true" ht="25.7" hidden="false" customHeight="true" outlineLevel="0" collapsed="false">
      <c r="B75" s="196"/>
      <c r="C75" s="196"/>
      <c r="D75" s="196"/>
      <c r="E75" s="196"/>
      <c r="G75" s="197"/>
      <c r="H75" s="197"/>
      <c r="I75" s="197"/>
      <c r="J75" s="197"/>
      <c r="K75" s="197"/>
    </row>
    <row r="76" s="164" customFormat="true" ht="25.7" hidden="false" customHeight="true" outlineLevel="0" collapsed="false">
      <c r="B76" s="196"/>
      <c r="C76" s="196"/>
      <c r="D76" s="196"/>
      <c r="E76" s="196"/>
      <c r="G76" s="197"/>
      <c r="H76" s="197"/>
      <c r="I76" s="197"/>
      <c r="J76" s="197"/>
      <c r="K76" s="197"/>
    </row>
    <row r="77" s="164" customFormat="true" ht="25.7" hidden="false" customHeight="true" outlineLevel="0" collapsed="false">
      <c r="B77" s="196"/>
      <c r="C77" s="196"/>
      <c r="D77" s="196"/>
      <c r="E77" s="196"/>
      <c r="G77" s="197"/>
      <c r="H77" s="197"/>
      <c r="I77" s="197"/>
      <c r="J77" s="197"/>
      <c r="K77" s="197"/>
    </row>
    <row r="78" s="164" customFormat="true" ht="25.7" hidden="false" customHeight="true" outlineLevel="0" collapsed="false">
      <c r="B78" s="196"/>
      <c r="C78" s="196"/>
      <c r="D78" s="196"/>
      <c r="E78" s="196"/>
      <c r="G78" s="197"/>
      <c r="H78" s="197"/>
      <c r="I78" s="197"/>
      <c r="J78" s="197"/>
      <c r="K78" s="197"/>
    </row>
    <row r="79" s="164" customFormat="true" ht="25.7" hidden="false" customHeight="true" outlineLevel="0" collapsed="false">
      <c r="B79" s="196"/>
      <c r="C79" s="196"/>
      <c r="D79" s="196"/>
      <c r="E79" s="196"/>
      <c r="G79" s="197"/>
      <c r="H79" s="197"/>
      <c r="I79" s="197"/>
      <c r="J79" s="197"/>
      <c r="K79" s="197"/>
    </row>
    <row r="80" s="164" customFormat="true" ht="25.7" hidden="false" customHeight="true" outlineLevel="0" collapsed="false">
      <c r="B80" s="196"/>
      <c r="C80" s="196"/>
      <c r="D80" s="196"/>
      <c r="E80" s="196"/>
      <c r="G80" s="197"/>
      <c r="H80" s="197"/>
      <c r="I80" s="197"/>
      <c r="J80" s="197"/>
      <c r="K80" s="197"/>
    </row>
    <row r="81" s="164" customFormat="true" ht="25.7" hidden="false" customHeight="true" outlineLevel="0" collapsed="false">
      <c r="B81" s="196"/>
      <c r="C81" s="196"/>
      <c r="D81" s="196"/>
      <c r="E81" s="196"/>
      <c r="G81" s="197"/>
      <c r="H81" s="197"/>
      <c r="I81" s="197"/>
      <c r="J81" s="197"/>
      <c r="K81" s="197"/>
    </row>
    <row r="82" s="164" customFormat="true" ht="25.7" hidden="false" customHeight="true" outlineLevel="0" collapsed="false">
      <c r="B82" s="196"/>
      <c r="C82" s="196"/>
      <c r="D82" s="196"/>
      <c r="E82" s="196"/>
      <c r="G82" s="197"/>
      <c r="H82" s="197"/>
      <c r="I82" s="197"/>
      <c r="J82" s="197"/>
      <c r="K82" s="197"/>
    </row>
    <row r="83" s="164" customFormat="true" ht="25.7" hidden="false" customHeight="true" outlineLevel="0" collapsed="false">
      <c r="B83" s="196"/>
      <c r="C83" s="196"/>
      <c r="D83" s="196"/>
      <c r="E83" s="196"/>
      <c r="G83" s="197"/>
      <c r="H83" s="197"/>
      <c r="I83" s="197"/>
      <c r="J83" s="197"/>
      <c r="K83" s="197"/>
    </row>
    <row r="84" s="164" customFormat="true" ht="25.7" hidden="false" customHeight="true" outlineLevel="0" collapsed="false">
      <c r="B84" s="196"/>
      <c r="C84" s="196"/>
      <c r="D84" s="196"/>
      <c r="E84" s="196"/>
      <c r="G84" s="197"/>
      <c r="H84" s="197"/>
      <c r="I84" s="197"/>
      <c r="J84" s="197"/>
      <c r="K84" s="197"/>
    </row>
    <row r="85" s="164" customFormat="true" ht="25.7" hidden="false" customHeight="true" outlineLevel="0" collapsed="false">
      <c r="B85" s="196"/>
      <c r="C85" s="196"/>
      <c r="D85" s="196"/>
      <c r="E85" s="196"/>
      <c r="G85" s="197"/>
      <c r="H85" s="197"/>
      <c r="I85" s="197"/>
      <c r="J85" s="197"/>
      <c r="K85" s="197"/>
    </row>
  </sheetData>
  <sheetProtection sheet="true" password="c5c5" objects="true" scenarios="true" selectLockedCells="true"/>
  <mergeCells count="103">
    <mergeCell ref="B1:J1"/>
    <mergeCell ref="C2:C3"/>
    <mergeCell ref="D2:D3"/>
    <mergeCell ref="E2:E3"/>
    <mergeCell ref="F2:F3"/>
    <mergeCell ref="G2:G3"/>
    <mergeCell ref="H2:H3"/>
    <mergeCell ref="I2:I3"/>
    <mergeCell ref="J2:J3"/>
    <mergeCell ref="B4:B7"/>
    <mergeCell ref="C4:C7"/>
    <mergeCell ref="D4:D7"/>
    <mergeCell ref="E4:E7"/>
    <mergeCell ref="F4:F7"/>
    <mergeCell ref="G4:G7"/>
    <mergeCell ref="H4:H7"/>
    <mergeCell ref="I4:I7"/>
    <mergeCell ref="J4:J7"/>
    <mergeCell ref="B8:J8"/>
    <mergeCell ref="C9:E9"/>
    <mergeCell ref="F9:H9"/>
    <mergeCell ref="C10:E10"/>
    <mergeCell ref="F10:H10"/>
    <mergeCell ref="B11:J11"/>
    <mergeCell ref="C12:E12"/>
    <mergeCell ref="F12:H12"/>
    <mergeCell ref="C13:E13"/>
    <mergeCell ref="F13:H13"/>
    <mergeCell ref="B14:J14"/>
    <mergeCell ref="B15:H15"/>
    <mergeCell ref="B16:B18"/>
    <mergeCell ref="C16:C18"/>
    <mergeCell ref="D16:D18"/>
    <mergeCell ref="E16:E18"/>
    <mergeCell ref="F16:G18"/>
    <mergeCell ref="H16:H18"/>
    <mergeCell ref="F19:G19"/>
    <mergeCell ref="F20:G20"/>
    <mergeCell ref="F21:G21"/>
    <mergeCell ref="F22:G22"/>
    <mergeCell ref="F23:G23"/>
    <mergeCell ref="B25:E25"/>
    <mergeCell ref="G25:K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s>
  <dataValidations count="15">
    <dataValidation allowBlank="true" operator="equal" prompt="CPF do colaborador" promptTitle="CPF do colaborador" showDropDown="false" showErrorMessage="true" showInputMessage="true" sqref="C4" type="none">
      <formula1>0</formula1>
      <formula2>0</formula2>
    </dataValidation>
    <dataValidation allowBlank="true" operator="equal" prompt="Ano da Titulação do Doutorado" promptTitle="Ano Titulação do Doutorado" showDropDown="false" showErrorMessage="true" showInputMessage="true" sqref="D4" type="none">
      <formula1>0</formula1>
      <formula2>0</formula2>
    </dataValidation>
    <dataValidation allowBlank="true" operator="equal" prompt="Laboratório / Unidade / Instituição ao qual o docente&#10;está vinculado na Instituição.&#10;&#10;&lt;&lt; campo obrigatório &gt;&gt;" promptTitle="Laboratório / Unidade / Instituição" showDropDown="false" showErrorMessage="true" showInputMessage="true" sqref="E4" type="none">
      <formula1>0</formula1>
      <formula2>0</formula2>
    </dataValidation>
    <dataValidation allowBlank="true" operator="equal" prompt="Informe a cidade e o país do vínculo.&#10;&#10;&lt;&lt; campo obrigatório &gt;&gt;" promptTitle="Cidade e País" showDropDown="false" showErrorMessage="true" showInputMessage="true" sqref="F4" type="none">
      <formula1>0</formula1>
      <formula2>0</formula2>
    </dataValidation>
    <dataValidation allowBlank="true" operator="equal" prompt="Efetivo (DE)&#10;Efetivo (40h)&#10;Efetivo (20h)&#10;Prof. Substituto (40h)&#10;Aposentado&#10;Colaborador&#10;Professor Visitante&#10;Bolsista PNPD&#10;Pós-doutorando&#10;&#10;&#10;&lt;&lt; campo obrigatório &gt;&gt;" promptTitle="Vínculo com a Instituição" showDropDown="false" showErrorMessage="true" showInputMessage="true" sqref="H4" type="list">
      <formula1>"Efetivo (DE),Efetivo (40h),Efetivo (20h),Prof. Substituto (40h),Aposentado,Colaborador,Professor Visitante,Bolsista PNPD,Pós-doutorando"</formula1>
      <formula2>0</formula2>
    </dataValidation>
    <dataValidation allowBlank="true" operator="equal" prompt="Professor Permanente&#10;Professor Colaborador&#10;Professor Visitante&#10;&#10;&lt;&lt; campo obrigatório &gt;&gt;" promptTitle="Categoria no PPG" showDropDown="false" showErrorMessage="true" showInputMessage="true" sqref="I4" type="list">
      <formula1>",Permanente,Colaborador,Visitante"</formula1>
      <formula2>0</formula2>
    </dataValidation>
    <dataValidation allowBlank="true" operator="equal" prompt="E-mail do colaborador&#10;&#10;&lt;&lt; campo obrigatório &gt;&gt;" promptTitle="E-mail do colaborador" showDropDown="false" showErrorMessage="true" showInputMessage="true" sqref="B10 B13:B14" type="none">
      <formula1>0</formula1>
      <formula2>0</formula2>
    </dataValidation>
    <dataValidation allowBlank="true" operator="equal" prompt="Instituição da titulação do doutorado" promptTitle="Instituição da titulação do doutorado" showDropDown="false" showErrorMessage="true" showInputMessage="true" sqref="C10" type="none">
      <formula1>0</formula1>
      <formula2>0</formula2>
    </dataValidation>
    <dataValidation allowBlank="true" operator="equal" prompt="Nome do principal (is) Laboratório(s) onde são&#10;desenvolvidas as atividades de pesquisa dos&#10;seus orientados no PPG" promptTitle="Laboratórios dos orientandos no PPG" showDropDown="false" showErrorMessage="true" showInputMessage="true" sqref="C11 C13:C14" type="none">
      <formula1>0</formula1>
      <formula2>0</formula2>
    </dataValidation>
    <dataValidation allowBlank="true" operator="equal" showDropDown="false" showErrorMessage="true" showInputMessage="false" sqref="E19:E23" type="list">
      <formula1>"Até 30%,Entre 30 e 60%,Mais de 60 %"</formula1>
      <formula2>0</formula2>
    </dataValidation>
    <dataValidation allowBlank="true" operator="equal" showDropDown="false" showErrorMessage="true" showInputMessage="false" sqref="F19:F23" type="list">
      <formula1>",Responsável por disciplina e orientador,Orientador,Responsável por disciplina"</formula1>
      <formula2>0</formula2>
    </dataValidation>
    <dataValidation allowBlank="true" operator="equal" prompt="Professor Permanente&#10;Professor Colaborador&#10;Professor Visitante&#10;&#10;&lt;&lt; campo obrigatório &gt;&gt;" promptTitle="Categoria no PPG" showDropDown="false" showErrorMessage="true" showInputMessage="true" sqref="H19:H23" type="list">
      <formula1>",Permanente,Colaborador,Visitante"</formula1>
      <formula2>0</formula2>
    </dataValidation>
    <dataValidation allowBlank="true" operator="equal" showDropDown="false" showErrorMessage="true" showInputMessage="false" sqref="C27" type="list">
      <formula1>"Coordenador de Curso de graduação,Coordenador de Programa de Pós-graduação,Chefe de Departamento,Diretor de Unidade,Vice Coordenador de Curso de graduação,Vice Coordenador de Programa de pós-graduação,Vice Chefe de Departamento,Vice Diretor de Unidade,Dec"</formula1>
      <formula2>0</formula2>
    </dataValidation>
    <dataValidation allowBlank="true" operator="equal" showDropDown="false" showErrorMessage="true" showInputMessage="false" sqref="C28:C85" type="list">
      <formula1>"Vice ou Coordenador de Curso,Vice ou Coordenador de Programa,Vice ou Chefe de Departamento,Vice ou Diretor de Unidade,Decano de Centro,Pró-Reitor,Reitor,Membro (titular ou suplente) de Conselho de Unidade,Membro (titular ou suplente) de Conselho de Centro"</formula1>
      <formula2>0</formula2>
    </dataValidation>
    <dataValidation allowBlank="true" operator="between" showDropDown="false" showErrorMessage="true" showInputMessage="true" sqref="J4:J7" type="list">
      <formula1>"Não,PQ2,PQ1A,PQ1B,PQ1C,PQ1D"</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KB65536"/>
  <sheetViews>
    <sheetView showFormulas="false" showGridLines="true" showRowColHeaders="true" showZeros="fals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3.5" outlineLevelRow="0" outlineLevelCol="0"/>
  <cols>
    <col collapsed="false" customWidth="true" hidden="false" outlineLevel="0" max="1" min="1" style="198" width="8"/>
    <col collapsed="false" customWidth="true" hidden="false" outlineLevel="0" max="2" min="2" style="199" width="6.28"/>
    <col collapsed="false" customWidth="true" hidden="false" outlineLevel="0" max="3" min="3" style="200" width="4.71"/>
    <col collapsed="false" customWidth="true" hidden="false" outlineLevel="0" max="4" min="4" style="200" width="4.86"/>
    <col collapsed="false" customWidth="true" hidden="false" outlineLevel="0" max="5" min="5" style="201" width="4.29"/>
    <col collapsed="false" customWidth="true" hidden="false" outlineLevel="0" max="7" min="6" style="201" width="3.42"/>
    <col collapsed="false" customWidth="true" hidden="false" outlineLevel="0" max="8" min="8" style="201" width="7.29"/>
    <col collapsed="false" customWidth="true" hidden="false" outlineLevel="0" max="9" min="9" style="202" width="20.86"/>
    <col collapsed="false" customWidth="true" hidden="false" outlineLevel="0" max="10" min="10" style="202" width="26.71"/>
    <col collapsed="false" customWidth="true" hidden="false" outlineLevel="0" max="11" min="11" style="203" width="20.14"/>
    <col collapsed="false" customWidth="true" hidden="false" outlineLevel="0" max="12" min="12" style="203" width="19.31"/>
    <col collapsed="false" customWidth="true" hidden="false" outlineLevel="0" max="13" min="13" style="203" width="17.71"/>
    <col collapsed="false" customWidth="true" hidden="false" outlineLevel="0" max="14" min="14" style="203" width="18.85"/>
    <col collapsed="false" customWidth="true" hidden="false" outlineLevel="0" max="15" min="15" style="203" width="8.71"/>
    <col collapsed="false" customWidth="true" hidden="false" outlineLevel="0" max="16" min="16" style="203" width="7.87"/>
    <col collapsed="false" customWidth="true" hidden="false" outlineLevel="0" max="17" min="17" style="204" width="18"/>
    <col collapsed="false" customWidth="true" hidden="false" outlineLevel="0" max="18" min="18" style="205" width="44.85"/>
    <col collapsed="false" customWidth="true" hidden="false" outlineLevel="0" max="19" min="19" style="206" width="6.42"/>
    <col collapsed="false" customWidth="true" hidden="false" outlineLevel="0" max="20" min="20" style="206" width="6.57"/>
    <col collapsed="false" customWidth="false" hidden="false" outlineLevel="0" max="905" min="21" style="164" width="11.57"/>
    <col collapsed="false" customWidth="true" hidden="false" outlineLevel="0" max="1025" min="906" style="0" width="8.67"/>
  </cols>
  <sheetData>
    <row r="1" s="165" customFormat="true" ht="39.4" hidden="false" customHeight="true" outlineLevel="0" collapsed="false">
      <c r="A1" s="207" t="s">
        <v>121</v>
      </c>
      <c r="B1" s="207"/>
      <c r="C1" s="207"/>
      <c r="D1" s="207"/>
      <c r="E1" s="207"/>
      <c r="F1" s="207"/>
      <c r="G1" s="207"/>
      <c r="H1" s="207"/>
      <c r="I1" s="207"/>
      <c r="J1" s="207"/>
      <c r="K1" s="207"/>
      <c r="L1" s="207"/>
      <c r="M1" s="207"/>
      <c r="N1" s="207"/>
      <c r="O1" s="207"/>
      <c r="P1" s="207"/>
      <c r="Q1" s="207"/>
      <c r="R1" s="207"/>
      <c r="S1" s="208" t="s">
        <v>122</v>
      </c>
      <c r="T1" s="208"/>
    </row>
    <row r="2" s="165" customFormat="true" ht="22.15" hidden="false" customHeight="true" outlineLevel="0" collapsed="false">
      <c r="A2" s="209" t="s">
        <v>123</v>
      </c>
      <c r="B2" s="209"/>
      <c r="C2" s="209"/>
      <c r="D2" s="209"/>
      <c r="E2" s="209"/>
      <c r="F2" s="209"/>
      <c r="G2" s="209"/>
      <c r="H2" s="209"/>
      <c r="I2" s="209"/>
      <c r="J2" s="210" t="n">
        <f aca="false">Info_Docente!B4</f>
        <v>0</v>
      </c>
      <c r="K2" s="210"/>
      <c r="L2" s="210"/>
      <c r="M2" s="210"/>
      <c r="N2" s="210"/>
      <c r="O2" s="211" t="s">
        <v>124</v>
      </c>
      <c r="P2" s="212" t="s">
        <v>125</v>
      </c>
      <c r="Q2" s="213" t="s">
        <v>126</v>
      </c>
      <c r="R2" s="214" t="s">
        <v>127</v>
      </c>
      <c r="S2" s="215" t="s">
        <v>128</v>
      </c>
      <c r="T2" s="216" t="s">
        <v>129</v>
      </c>
    </row>
    <row r="3" s="165" customFormat="true" ht="43.5" hidden="false" customHeight="true" outlineLevel="0" collapsed="false">
      <c r="A3" s="209"/>
      <c r="B3" s="217" t="s">
        <v>130</v>
      </c>
      <c r="C3" s="217"/>
      <c r="D3" s="217"/>
      <c r="E3" s="218" t="s">
        <v>131</v>
      </c>
      <c r="F3" s="218"/>
      <c r="G3" s="218"/>
      <c r="H3" s="218"/>
      <c r="I3" s="219" t="s">
        <v>132</v>
      </c>
      <c r="J3" s="219" t="s">
        <v>133</v>
      </c>
      <c r="K3" s="220" t="s">
        <v>134</v>
      </c>
      <c r="L3" s="220"/>
      <c r="M3" s="220"/>
      <c r="N3" s="220"/>
      <c r="O3" s="211"/>
      <c r="P3" s="211"/>
      <c r="Q3" s="213"/>
      <c r="R3" s="214"/>
      <c r="S3" s="215"/>
      <c r="T3" s="216"/>
    </row>
    <row r="4" s="165" customFormat="true" ht="87.75" hidden="false" customHeight="true" outlineLevel="0" collapsed="false">
      <c r="A4" s="221" t="s">
        <v>135</v>
      </c>
      <c r="B4" s="222"/>
      <c r="C4" s="223" t="s">
        <v>136</v>
      </c>
      <c r="D4" s="224" t="s">
        <v>137</v>
      </c>
      <c r="E4" s="225" t="s">
        <v>138</v>
      </c>
      <c r="F4" s="226" t="s">
        <v>139</v>
      </c>
      <c r="G4" s="226"/>
      <c r="H4" s="226"/>
      <c r="I4" s="219"/>
      <c r="J4" s="219"/>
      <c r="K4" s="227" t="s">
        <v>140</v>
      </c>
      <c r="L4" s="228" t="s">
        <v>141</v>
      </c>
      <c r="M4" s="229" t="s">
        <v>142</v>
      </c>
      <c r="N4" s="229"/>
      <c r="O4" s="211"/>
      <c r="P4" s="212"/>
      <c r="Q4" s="213"/>
      <c r="R4" s="214"/>
      <c r="S4" s="215"/>
      <c r="T4" s="216"/>
    </row>
    <row r="5" s="165" customFormat="true" ht="17.85" hidden="false" customHeight="true" outlineLevel="0" collapsed="false">
      <c r="A5" s="221"/>
      <c r="B5" s="222"/>
      <c r="C5" s="223"/>
      <c r="D5" s="223"/>
      <c r="E5" s="225"/>
      <c r="F5" s="225"/>
      <c r="G5" s="226"/>
      <c r="H5" s="226"/>
      <c r="I5" s="219"/>
      <c r="J5" s="219"/>
      <c r="K5" s="230" t="n">
        <f aca="false">J2</f>
        <v>0</v>
      </c>
      <c r="L5" s="231"/>
      <c r="M5" s="232" t="n">
        <f aca="false">J2</f>
        <v>0</v>
      </c>
      <c r="N5" s="232"/>
      <c r="O5" s="211"/>
      <c r="P5" s="212"/>
      <c r="Q5" s="213"/>
      <c r="R5" s="214"/>
      <c r="S5" s="215"/>
      <c r="T5" s="216"/>
    </row>
    <row r="6" customFormat="false" ht="21" hidden="false" customHeight="true" outlineLevel="0" collapsed="false">
      <c r="A6" s="233" t="n">
        <v>1</v>
      </c>
      <c r="B6" s="234"/>
      <c r="C6" s="235"/>
      <c r="D6" s="236"/>
      <c r="E6" s="237" t="str">
        <f aca="false">IF(P6&gt;0,"Docente do PPG coautor","")</f>
        <v/>
      </c>
      <c r="F6" s="238" t="str">
        <f aca="false">IF(COUNTIFS(L6:L12,"&lt;&gt;"&amp;"")&gt;0,"Graduando coautor","")</f>
        <v/>
      </c>
      <c r="G6" s="239" t="str">
        <f aca="false">IF(COUNTIFS(K6:K12,"&lt;&gt;"&amp;"")&gt;0,"Pos-graduando coautor","")</f>
        <v/>
      </c>
      <c r="H6" s="240" t="str">
        <f aca="false">IF(COUNTIFS(Titulados!$A$3:$A$1000,"="&amp;K6)&lt;&gt;1,"","Titulado")</f>
        <v/>
      </c>
      <c r="I6" s="241"/>
      <c r="J6" s="242"/>
      <c r="K6" s="243"/>
      <c r="L6" s="244"/>
      <c r="M6" s="245"/>
      <c r="N6" s="246"/>
      <c r="O6" s="247"/>
      <c r="P6" s="248" t="n">
        <v>0</v>
      </c>
      <c r="Q6" s="249"/>
      <c r="R6" s="174"/>
      <c r="S6" s="250" t="n">
        <f aca="false">IF(B6="",0,INDEX(pesosqualis,MATCH(D6,INDEX(Qualis,,MATCH(B6,Tipos_Produtos)),0),MATCH(B6,Tipos_Produtos,0)))</f>
        <v>0</v>
      </c>
      <c r="T6" s="251" t="n">
        <f aca="false">IF(E6="",0,S6/P6)</f>
        <v>0</v>
      </c>
      <c r="AHV6" s="164"/>
      <c r="AHW6" s="164"/>
      <c r="AHX6" s="164"/>
      <c r="AHY6" s="164"/>
      <c r="AHZ6" s="164"/>
      <c r="AIA6" s="164"/>
      <c r="AIB6" s="164"/>
      <c r="AIC6" s="164"/>
      <c r="AID6" s="164"/>
      <c r="AIE6" s="164"/>
      <c r="AIF6" s="164"/>
      <c r="AIG6" s="164"/>
      <c r="AIH6" s="164"/>
      <c r="AII6" s="164"/>
      <c r="AIJ6" s="164"/>
      <c r="AIK6" s="164"/>
      <c r="AIL6" s="164"/>
      <c r="AIM6" s="164"/>
      <c r="AIN6" s="164"/>
      <c r="AIO6" s="164"/>
      <c r="AIP6" s="164"/>
      <c r="AIQ6" s="164"/>
      <c r="AIR6" s="164"/>
      <c r="AIS6" s="164"/>
      <c r="AIT6" s="164"/>
      <c r="AIU6" s="164"/>
      <c r="AIV6" s="164"/>
      <c r="AIW6" s="164"/>
      <c r="AIX6" s="164"/>
      <c r="AIY6" s="164"/>
      <c r="AIZ6" s="164"/>
      <c r="AJA6" s="164"/>
      <c r="AJB6" s="164"/>
      <c r="AJC6" s="164"/>
      <c r="AJD6" s="164"/>
      <c r="AJE6" s="164"/>
      <c r="AJF6" s="164"/>
      <c r="AJG6" s="164"/>
      <c r="AJH6" s="164"/>
      <c r="AJI6" s="164"/>
      <c r="AJJ6" s="164"/>
      <c r="AJK6" s="164"/>
      <c r="AJL6" s="164"/>
      <c r="AJM6" s="164"/>
      <c r="AJN6" s="164"/>
      <c r="AJO6" s="164"/>
      <c r="AJP6" s="164"/>
      <c r="AJQ6" s="164"/>
      <c r="AJR6" s="164"/>
      <c r="AJS6" s="164"/>
      <c r="AJT6" s="164"/>
      <c r="AJU6" s="164"/>
      <c r="AJV6" s="164"/>
      <c r="AJW6" s="164"/>
      <c r="AJX6" s="164"/>
      <c r="AJY6" s="164"/>
      <c r="AJZ6" s="164"/>
      <c r="AKA6" s="164"/>
      <c r="AKB6" s="164"/>
    </row>
    <row r="7" customFormat="false" ht="21" hidden="false" customHeight="true" outlineLevel="0" collapsed="false">
      <c r="A7" s="233"/>
      <c r="B7" s="234"/>
      <c r="C7" s="235"/>
      <c r="D7" s="236"/>
      <c r="E7" s="237"/>
      <c r="F7" s="237"/>
      <c r="G7" s="239"/>
      <c r="H7" s="252" t="str">
        <f aca="false">IF(COUNTIFS(Titulados!$A$3:$A$1000,"="&amp;K7)&lt;&gt;1,"","Titulado")</f>
        <v/>
      </c>
      <c r="I7" s="241"/>
      <c r="J7" s="242"/>
      <c r="K7" s="253"/>
      <c r="L7" s="254"/>
      <c r="M7" s="255"/>
      <c r="N7" s="256"/>
      <c r="O7" s="247"/>
      <c r="P7" s="248"/>
      <c r="Q7" s="249"/>
      <c r="R7" s="174"/>
      <c r="S7" s="250"/>
      <c r="T7" s="251"/>
      <c r="AHV7" s="164"/>
      <c r="AHW7" s="164"/>
      <c r="AHX7" s="164"/>
      <c r="AHY7" s="164"/>
      <c r="AHZ7" s="164"/>
      <c r="AIA7" s="164"/>
      <c r="AIB7" s="164"/>
      <c r="AIC7" s="164"/>
      <c r="AID7" s="164"/>
      <c r="AIE7" s="164"/>
      <c r="AIF7" s="164"/>
      <c r="AIG7" s="164"/>
      <c r="AIH7" s="164"/>
      <c r="AII7" s="164"/>
      <c r="AIJ7" s="164"/>
      <c r="AIK7" s="164"/>
      <c r="AIL7" s="164"/>
      <c r="AIM7" s="164"/>
      <c r="AIN7" s="164"/>
      <c r="AIO7" s="164"/>
      <c r="AIP7" s="164"/>
      <c r="AIQ7" s="164"/>
      <c r="AIR7" s="164"/>
      <c r="AIS7" s="164"/>
      <c r="AIT7" s="164"/>
      <c r="AIU7" s="164"/>
      <c r="AIV7" s="164"/>
      <c r="AIW7" s="164"/>
      <c r="AIX7" s="164"/>
      <c r="AIY7" s="164"/>
      <c r="AIZ7" s="164"/>
      <c r="AJA7" s="164"/>
      <c r="AJB7" s="164"/>
      <c r="AJC7" s="164"/>
      <c r="AJD7" s="164"/>
      <c r="AJE7" s="164"/>
      <c r="AJF7" s="164"/>
      <c r="AJG7" s="164"/>
      <c r="AJH7" s="164"/>
      <c r="AJI7" s="164"/>
      <c r="AJJ7" s="164"/>
      <c r="AJK7" s="164"/>
      <c r="AJL7" s="164"/>
      <c r="AJM7" s="164"/>
      <c r="AJN7" s="164"/>
      <c r="AJO7" s="164"/>
      <c r="AJP7" s="164"/>
      <c r="AJQ7" s="164"/>
      <c r="AJR7" s="164"/>
      <c r="AJS7" s="164"/>
      <c r="AJT7" s="164"/>
      <c r="AJU7" s="164"/>
      <c r="AJV7" s="164"/>
      <c r="AJW7" s="164"/>
      <c r="AJX7" s="164"/>
      <c r="AJY7" s="164"/>
      <c r="AJZ7" s="164"/>
      <c r="AKA7" s="164"/>
      <c r="AKB7" s="164"/>
    </row>
    <row r="8" customFormat="false" ht="21" hidden="false" customHeight="true" outlineLevel="0" collapsed="false">
      <c r="A8" s="233"/>
      <c r="B8" s="234"/>
      <c r="C8" s="235"/>
      <c r="D8" s="236"/>
      <c r="E8" s="237"/>
      <c r="F8" s="237"/>
      <c r="G8" s="239"/>
      <c r="H8" s="252" t="str">
        <f aca="false">IF(COUNTIFS(Titulados!$A$3:$A$1000,"="&amp;K8)&lt;&gt;1,"","Titulado")</f>
        <v/>
      </c>
      <c r="I8" s="241"/>
      <c r="J8" s="242"/>
      <c r="K8" s="253"/>
      <c r="L8" s="254"/>
      <c r="M8" s="255"/>
      <c r="N8" s="256"/>
      <c r="O8" s="247"/>
      <c r="P8" s="248"/>
      <c r="Q8" s="249"/>
      <c r="R8" s="174"/>
      <c r="S8" s="250"/>
      <c r="T8" s="251"/>
      <c r="AHV8" s="164"/>
      <c r="AHW8" s="164"/>
      <c r="AHX8" s="164"/>
      <c r="AHY8" s="164"/>
      <c r="AHZ8" s="164"/>
      <c r="AIA8" s="164"/>
      <c r="AIB8" s="164"/>
      <c r="AIC8" s="164"/>
      <c r="AID8" s="164"/>
      <c r="AIE8" s="164"/>
      <c r="AIF8" s="164"/>
      <c r="AIG8" s="164"/>
      <c r="AIH8" s="164"/>
      <c r="AII8" s="164"/>
      <c r="AIJ8" s="164"/>
      <c r="AIK8" s="164"/>
      <c r="AIL8" s="164"/>
      <c r="AIM8" s="164"/>
      <c r="AIN8" s="164"/>
      <c r="AIO8" s="164"/>
      <c r="AIP8" s="164"/>
      <c r="AIQ8" s="164"/>
      <c r="AIR8" s="164"/>
      <c r="AIS8" s="164"/>
      <c r="AIT8" s="164"/>
      <c r="AIU8" s="164"/>
      <c r="AIV8" s="164"/>
      <c r="AIW8" s="164"/>
      <c r="AIX8" s="164"/>
      <c r="AIY8" s="164"/>
      <c r="AIZ8" s="164"/>
      <c r="AJA8" s="164"/>
      <c r="AJB8" s="164"/>
      <c r="AJC8" s="164"/>
      <c r="AJD8" s="164"/>
      <c r="AJE8" s="164"/>
      <c r="AJF8" s="164"/>
      <c r="AJG8" s="164"/>
      <c r="AJH8" s="164"/>
      <c r="AJI8" s="164"/>
      <c r="AJJ8" s="164"/>
      <c r="AJK8" s="164"/>
      <c r="AJL8" s="164"/>
      <c r="AJM8" s="164"/>
      <c r="AJN8" s="164"/>
      <c r="AJO8" s="164"/>
      <c r="AJP8" s="164"/>
      <c r="AJQ8" s="164"/>
      <c r="AJR8" s="164"/>
      <c r="AJS8" s="164"/>
      <c r="AJT8" s="164"/>
      <c r="AJU8" s="164"/>
      <c r="AJV8" s="164"/>
      <c r="AJW8" s="164"/>
      <c r="AJX8" s="164"/>
      <c r="AJY8" s="164"/>
      <c r="AJZ8" s="164"/>
      <c r="AKA8" s="164"/>
      <c r="AKB8" s="164"/>
    </row>
    <row r="9" customFormat="false" ht="21" hidden="false" customHeight="true" outlineLevel="0" collapsed="false">
      <c r="A9" s="233"/>
      <c r="B9" s="234"/>
      <c r="C9" s="235"/>
      <c r="D9" s="236"/>
      <c r="E9" s="237"/>
      <c r="F9" s="237"/>
      <c r="G9" s="239"/>
      <c r="H9" s="252" t="str">
        <f aca="false">IF(COUNTIFS(Titulados!$A$3:$A$1000,"="&amp;K9)&lt;&gt;1,"","Titulado")</f>
        <v/>
      </c>
      <c r="I9" s="241"/>
      <c r="J9" s="242"/>
      <c r="K9" s="253"/>
      <c r="L9" s="254"/>
      <c r="M9" s="255"/>
      <c r="N9" s="256"/>
      <c r="O9" s="247"/>
      <c r="P9" s="248"/>
      <c r="Q9" s="249"/>
      <c r="R9" s="174"/>
      <c r="S9" s="250"/>
      <c r="T9" s="251"/>
      <c r="AHV9" s="164"/>
      <c r="AHW9" s="164"/>
      <c r="AHX9" s="164"/>
      <c r="AHY9" s="164"/>
      <c r="AHZ9" s="164"/>
      <c r="AIA9" s="164"/>
      <c r="AIB9" s="164"/>
      <c r="AIC9" s="164"/>
      <c r="AID9" s="164"/>
      <c r="AIE9" s="164"/>
      <c r="AIF9" s="164"/>
      <c r="AIG9" s="164"/>
      <c r="AIH9" s="164"/>
      <c r="AII9" s="164"/>
      <c r="AIJ9" s="164"/>
      <c r="AIK9" s="164"/>
      <c r="AIL9" s="164"/>
      <c r="AIM9" s="164"/>
      <c r="AIN9" s="164"/>
      <c r="AIO9" s="164"/>
      <c r="AIP9" s="164"/>
      <c r="AIQ9" s="164"/>
      <c r="AIR9" s="164"/>
      <c r="AIS9" s="164"/>
      <c r="AIT9" s="164"/>
      <c r="AIU9" s="164"/>
      <c r="AIV9" s="164"/>
      <c r="AIW9" s="164"/>
      <c r="AIX9" s="164"/>
      <c r="AIY9" s="164"/>
      <c r="AIZ9" s="164"/>
      <c r="AJA9" s="164"/>
      <c r="AJB9" s="164"/>
      <c r="AJC9" s="164"/>
      <c r="AJD9" s="164"/>
      <c r="AJE9" s="164"/>
      <c r="AJF9" s="164"/>
      <c r="AJG9" s="164"/>
      <c r="AJH9" s="164"/>
      <c r="AJI9" s="164"/>
      <c r="AJJ9" s="164"/>
      <c r="AJK9" s="164"/>
      <c r="AJL9" s="164"/>
      <c r="AJM9" s="164"/>
      <c r="AJN9" s="164"/>
      <c r="AJO9" s="164"/>
      <c r="AJP9" s="164"/>
      <c r="AJQ9" s="164"/>
      <c r="AJR9" s="164"/>
      <c r="AJS9" s="164"/>
      <c r="AJT9" s="164"/>
      <c r="AJU9" s="164"/>
      <c r="AJV9" s="164"/>
      <c r="AJW9" s="164"/>
      <c r="AJX9" s="164"/>
      <c r="AJY9" s="164"/>
      <c r="AJZ9" s="164"/>
      <c r="AKA9" s="164"/>
      <c r="AKB9" s="164"/>
    </row>
    <row r="10" customFormat="false" ht="21" hidden="false" customHeight="true" outlineLevel="0" collapsed="false">
      <c r="A10" s="233"/>
      <c r="B10" s="234"/>
      <c r="C10" s="235"/>
      <c r="D10" s="236"/>
      <c r="E10" s="237"/>
      <c r="F10" s="237"/>
      <c r="G10" s="239"/>
      <c r="H10" s="252" t="str">
        <f aca="false">IF(COUNTIFS(Titulados!$A$3:$A$1000,"="&amp;K10)&lt;&gt;1,"","Titulado")</f>
        <v/>
      </c>
      <c r="I10" s="241"/>
      <c r="J10" s="242"/>
      <c r="K10" s="253"/>
      <c r="L10" s="254"/>
      <c r="M10" s="255"/>
      <c r="N10" s="256"/>
      <c r="O10" s="247"/>
      <c r="P10" s="248"/>
      <c r="Q10" s="249"/>
      <c r="R10" s="174"/>
      <c r="S10" s="250"/>
      <c r="T10" s="251"/>
      <c r="AHV10" s="164"/>
      <c r="AHW10" s="164"/>
      <c r="AHX10" s="164"/>
      <c r="AHY10" s="164"/>
      <c r="AHZ10" s="164"/>
      <c r="AIA10" s="164"/>
      <c r="AIB10" s="164"/>
      <c r="AIC10" s="164"/>
      <c r="AID10" s="164"/>
      <c r="AIE10" s="164"/>
      <c r="AIF10" s="164"/>
      <c r="AIG10" s="164"/>
      <c r="AIH10" s="164"/>
      <c r="AII10" s="164"/>
      <c r="AIJ10" s="164"/>
      <c r="AIK10" s="164"/>
      <c r="AIL10" s="164"/>
      <c r="AIM10" s="164"/>
      <c r="AIN10" s="164"/>
      <c r="AIO10" s="164"/>
      <c r="AIP10" s="164"/>
      <c r="AIQ10" s="164"/>
      <c r="AIR10" s="164"/>
      <c r="AIS10" s="164"/>
      <c r="AIT10" s="164"/>
      <c r="AIU10" s="164"/>
      <c r="AIV10" s="164"/>
      <c r="AIW10" s="164"/>
      <c r="AIX10" s="164"/>
      <c r="AIY10" s="164"/>
      <c r="AIZ10" s="164"/>
      <c r="AJA10" s="164"/>
      <c r="AJB10" s="164"/>
      <c r="AJC10" s="164"/>
      <c r="AJD10" s="164"/>
      <c r="AJE10" s="164"/>
      <c r="AJF10" s="164"/>
      <c r="AJG10" s="164"/>
      <c r="AJH10" s="164"/>
      <c r="AJI10" s="164"/>
      <c r="AJJ10" s="164"/>
      <c r="AJK10" s="164"/>
      <c r="AJL10" s="164"/>
      <c r="AJM10" s="164"/>
      <c r="AJN10" s="164"/>
      <c r="AJO10" s="164"/>
      <c r="AJP10" s="164"/>
      <c r="AJQ10" s="164"/>
      <c r="AJR10" s="164"/>
      <c r="AJS10" s="164"/>
      <c r="AJT10" s="164"/>
      <c r="AJU10" s="164"/>
      <c r="AJV10" s="164"/>
      <c r="AJW10" s="164"/>
      <c r="AJX10" s="164"/>
      <c r="AJY10" s="164"/>
      <c r="AJZ10" s="164"/>
      <c r="AKA10" s="164"/>
      <c r="AKB10" s="164"/>
    </row>
    <row r="11" customFormat="false" ht="21" hidden="false" customHeight="true" outlineLevel="0" collapsed="false">
      <c r="A11" s="233"/>
      <c r="B11" s="234"/>
      <c r="C11" s="235"/>
      <c r="D11" s="236"/>
      <c r="E11" s="237"/>
      <c r="F11" s="237"/>
      <c r="G11" s="239"/>
      <c r="H11" s="252" t="str">
        <f aca="false">IF(COUNTIFS(Titulados!$A$3:$A$1000,"="&amp;K11)&lt;&gt;1,"","Titulado")</f>
        <v/>
      </c>
      <c r="I11" s="241"/>
      <c r="J11" s="242"/>
      <c r="K11" s="253"/>
      <c r="L11" s="254"/>
      <c r="M11" s="255"/>
      <c r="N11" s="256"/>
      <c r="O11" s="247"/>
      <c r="P11" s="248"/>
      <c r="Q11" s="249"/>
      <c r="R11" s="174"/>
      <c r="S11" s="250"/>
      <c r="T11" s="251"/>
      <c r="AHV11" s="164"/>
      <c r="AHW11" s="164"/>
      <c r="AHX11" s="164"/>
      <c r="AHY11" s="164"/>
      <c r="AHZ11" s="164"/>
      <c r="AIA11" s="164"/>
      <c r="AIB11" s="164"/>
      <c r="AIC11" s="164"/>
      <c r="AID11" s="164"/>
      <c r="AIE11" s="164"/>
      <c r="AIF11" s="164"/>
      <c r="AIG11" s="164"/>
      <c r="AIH11" s="164"/>
      <c r="AII11" s="164"/>
      <c r="AIJ11" s="164"/>
      <c r="AIK11" s="164"/>
      <c r="AIL11" s="164"/>
      <c r="AIM11" s="164"/>
      <c r="AIN11" s="164"/>
      <c r="AIO11" s="164"/>
      <c r="AIP11" s="164"/>
      <c r="AIQ11" s="164"/>
      <c r="AIR11" s="164"/>
      <c r="AIS11" s="164"/>
      <c r="AIT11" s="164"/>
      <c r="AIU11" s="164"/>
      <c r="AIV11" s="164"/>
      <c r="AIW11" s="164"/>
      <c r="AIX11" s="164"/>
      <c r="AIY11" s="164"/>
      <c r="AIZ11" s="164"/>
      <c r="AJA11" s="164"/>
      <c r="AJB11" s="164"/>
      <c r="AJC11" s="164"/>
      <c r="AJD11" s="164"/>
      <c r="AJE11" s="164"/>
      <c r="AJF11" s="164"/>
      <c r="AJG11" s="164"/>
      <c r="AJH11" s="164"/>
      <c r="AJI11" s="164"/>
      <c r="AJJ11" s="164"/>
      <c r="AJK11" s="164"/>
      <c r="AJL11" s="164"/>
      <c r="AJM11" s="164"/>
      <c r="AJN11" s="164"/>
      <c r="AJO11" s="164"/>
      <c r="AJP11" s="164"/>
      <c r="AJQ11" s="164"/>
      <c r="AJR11" s="164"/>
      <c r="AJS11" s="164"/>
      <c r="AJT11" s="164"/>
      <c r="AJU11" s="164"/>
      <c r="AJV11" s="164"/>
      <c r="AJW11" s="164"/>
      <c r="AJX11" s="164"/>
      <c r="AJY11" s="164"/>
      <c r="AJZ11" s="164"/>
      <c r="AKA11" s="164"/>
      <c r="AKB11" s="164"/>
    </row>
    <row r="12" customFormat="false" ht="21" hidden="false" customHeight="true" outlineLevel="0" collapsed="false">
      <c r="A12" s="233"/>
      <c r="B12" s="234"/>
      <c r="C12" s="235"/>
      <c r="D12" s="236"/>
      <c r="E12" s="237"/>
      <c r="F12" s="237"/>
      <c r="G12" s="239"/>
      <c r="H12" s="257" t="str">
        <f aca="false">IF(COUNTIFS(Titulados!$A$3:$A$1000,"="&amp;K12)&lt;&gt;1,"","Titulado")</f>
        <v/>
      </c>
      <c r="I12" s="241"/>
      <c r="J12" s="242"/>
      <c r="K12" s="258"/>
      <c r="L12" s="259"/>
      <c r="M12" s="260"/>
      <c r="N12" s="261"/>
      <c r="O12" s="247"/>
      <c r="P12" s="248"/>
      <c r="Q12" s="249"/>
      <c r="R12" s="174"/>
      <c r="S12" s="250"/>
      <c r="T12" s="251"/>
      <c r="AHV12" s="164"/>
      <c r="AHW12" s="164"/>
      <c r="AHX12" s="164"/>
      <c r="AHY12" s="164"/>
      <c r="AHZ12" s="164"/>
      <c r="AIA12" s="164"/>
      <c r="AIB12" s="164"/>
      <c r="AIC12" s="164"/>
      <c r="AID12" s="164"/>
      <c r="AIE12" s="164"/>
      <c r="AIF12" s="164"/>
      <c r="AIG12" s="164"/>
      <c r="AIH12" s="164"/>
      <c r="AII12" s="164"/>
      <c r="AIJ12" s="164"/>
      <c r="AIK12" s="164"/>
      <c r="AIL12" s="164"/>
      <c r="AIM12" s="164"/>
      <c r="AIN12" s="164"/>
      <c r="AIO12" s="164"/>
      <c r="AIP12" s="164"/>
      <c r="AIQ12" s="164"/>
      <c r="AIR12" s="164"/>
      <c r="AIS12" s="164"/>
      <c r="AIT12" s="164"/>
      <c r="AIU12" s="164"/>
      <c r="AIV12" s="164"/>
      <c r="AIW12" s="164"/>
      <c r="AIX12" s="164"/>
      <c r="AIY12" s="164"/>
      <c r="AIZ12" s="164"/>
      <c r="AJA12" s="164"/>
      <c r="AJB12" s="164"/>
      <c r="AJC12" s="164"/>
      <c r="AJD12" s="164"/>
      <c r="AJE12" s="164"/>
      <c r="AJF12" s="164"/>
      <c r="AJG12" s="164"/>
      <c r="AJH12" s="164"/>
      <c r="AJI12" s="164"/>
      <c r="AJJ12" s="164"/>
      <c r="AJK12" s="164"/>
      <c r="AJL12" s="164"/>
      <c r="AJM12" s="164"/>
      <c r="AJN12" s="164"/>
      <c r="AJO12" s="164"/>
      <c r="AJP12" s="164"/>
      <c r="AJQ12" s="164"/>
      <c r="AJR12" s="164"/>
      <c r="AJS12" s="164"/>
      <c r="AJT12" s="164"/>
      <c r="AJU12" s="164"/>
      <c r="AJV12" s="164"/>
      <c r="AJW12" s="164"/>
      <c r="AJX12" s="164"/>
      <c r="AJY12" s="164"/>
      <c r="AJZ12" s="164"/>
      <c r="AKA12" s="164"/>
      <c r="AKB12" s="164"/>
    </row>
    <row r="13" customFormat="false" ht="21" hidden="false" customHeight="true" outlineLevel="0" collapsed="false">
      <c r="A13" s="262" t="n">
        <f aca="false">A6+1</f>
        <v>2</v>
      </c>
      <c r="B13" s="234"/>
      <c r="C13" s="235"/>
      <c r="D13" s="236"/>
      <c r="E13" s="237" t="str">
        <f aca="false">IF(P13&gt;0,"Docente do PPG coautor","")</f>
        <v/>
      </c>
      <c r="F13" s="238" t="str">
        <f aca="false">IF(COUNTIFS(L13:L19,"&lt;&gt;"&amp;"")&gt;0,"Graduando coautor","")</f>
        <v/>
      </c>
      <c r="G13" s="263" t="str">
        <f aca="false">IF(COUNTIFS(K13:K19,"&lt;&gt;"&amp;"")&gt;0,"Pos-graduando coautor","")</f>
        <v/>
      </c>
      <c r="H13" s="264" t="str">
        <f aca="false">IF(COUNTIFS(Titulados!$A$3:$A$1000,"="&amp;K13)&lt;&gt;1,"","Titulado")</f>
        <v/>
      </c>
      <c r="I13" s="242"/>
      <c r="J13" s="242"/>
      <c r="K13" s="243"/>
      <c r="L13" s="244"/>
      <c r="M13" s="245"/>
      <c r="N13" s="246"/>
      <c r="O13" s="247"/>
      <c r="P13" s="248"/>
      <c r="Q13" s="249"/>
      <c r="R13" s="174"/>
      <c r="S13" s="265" t="n">
        <f aca="false">IF(B13="",0,INDEX(pesosqualis,MATCH(D13,INDEX(Qualis,,MATCH(B13,Tipos_Produtos)),0),MATCH(B13,Tipos_Produtos,0)))</f>
        <v>0</v>
      </c>
      <c r="T13" s="266" t="n">
        <f aca="false">IF(E13="",0,S13/P13)</f>
        <v>0</v>
      </c>
      <c r="AHV13" s="164"/>
      <c r="AHW13" s="164"/>
      <c r="AHX13" s="164"/>
      <c r="AHY13" s="164"/>
      <c r="AHZ13" s="164"/>
      <c r="AIA13" s="164"/>
      <c r="AIB13" s="164"/>
      <c r="AIC13" s="164"/>
      <c r="AID13" s="164"/>
      <c r="AIE13" s="164"/>
      <c r="AIF13" s="164"/>
      <c r="AIG13" s="164"/>
      <c r="AIH13" s="164"/>
      <c r="AII13" s="164"/>
      <c r="AIJ13" s="164"/>
      <c r="AIK13" s="164"/>
      <c r="AIL13" s="164"/>
      <c r="AIM13" s="164"/>
      <c r="AIN13" s="164"/>
      <c r="AIO13" s="164"/>
      <c r="AIP13" s="164"/>
      <c r="AIQ13" s="164"/>
      <c r="AIR13" s="164"/>
      <c r="AIS13" s="164"/>
      <c r="AIT13" s="164"/>
      <c r="AIU13" s="164"/>
      <c r="AIV13" s="164"/>
      <c r="AIW13" s="164"/>
      <c r="AIX13" s="164"/>
      <c r="AIY13" s="164"/>
      <c r="AIZ13" s="164"/>
      <c r="AJA13" s="164"/>
      <c r="AJB13" s="164"/>
      <c r="AJC13" s="164"/>
      <c r="AJD13" s="164"/>
      <c r="AJE13" s="164"/>
      <c r="AJF13" s="164"/>
      <c r="AJG13" s="164"/>
      <c r="AJH13" s="164"/>
      <c r="AJI13" s="164"/>
      <c r="AJJ13" s="164"/>
      <c r="AJK13" s="164"/>
      <c r="AJL13" s="164"/>
      <c r="AJM13" s="164"/>
      <c r="AJN13" s="164"/>
      <c r="AJO13" s="164"/>
      <c r="AJP13" s="164"/>
      <c r="AJQ13" s="164"/>
      <c r="AJR13" s="164"/>
      <c r="AJS13" s="164"/>
      <c r="AJT13" s="164"/>
      <c r="AJU13" s="164"/>
      <c r="AJV13" s="164"/>
      <c r="AJW13" s="164"/>
      <c r="AJX13" s="164"/>
      <c r="AJY13" s="164"/>
      <c r="AJZ13" s="164"/>
      <c r="AKA13" s="164"/>
      <c r="AKB13" s="164"/>
    </row>
    <row r="14" customFormat="false" ht="21" hidden="false" customHeight="true" outlineLevel="0" collapsed="false">
      <c r="A14" s="262"/>
      <c r="B14" s="234"/>
      <c r="C14" s="235"/>
      <c r="D14" s="236"/>
      <c r="E14" s="237"/>
      <c r="F14" s="237"/>
      <c r="G14" s="263"/>
      <c r="H14" s="267" t="str">
        <f aca="false">IF(COUNTIFS(Titulados!$A$3:$A$1000,"="&amp;K14)&lt;&gt;1,"","Titulado")</f>
        <v/>
      </c>
      <c r="I14" s="242"/>
      <c r="J14" s="242"/>
      <c r="K14" s="253"/>
      <c r="L14" s="254"/>
      <c r="M14" s="255"/>
      <c r="N14" s="256"/>
      <c r="O14" s="247"/>
      <c r="P14" s="248"/>
      <c r="Q14" s="249"/>
      <c r="R14" s="174"/>
      <c r="S14" s="265"/>
      <c r="T14" s="266"/>
      <c r="AHV14" s="164"/>
      <c r="AHW14" s="164"/>
      <c r="AHX14" s="164"/>
      <c r="AHY14" s="164"/>
      <c r="AHZ14" s="164"/>
      <c r="AIA14" s="164"/>
      <c r="AIB14" s="164"/>
      <c r="AIC14" s="164"/>
      <c r="AID14" s="164"/>
      <c r="AIE14" s="164"/>
      <c r="AIF14" s="164"/>
      <c r="AIG14" s="164"/>
      <c r="AIH14" s="164"/>
      <c r="AII14" s="164"/>
      <c r="AIJ14" s="164"/>
      <c r="AIK14" s="164"/>
      <c r="AIL14" s="164"/>
      <c r="AIM14" s="164"/>
      <c r="AIN14" s="164"/>
      <c r="AIO14" s="164"/>
      <c r="AIP14" s="164"/>
      <c r="AIQ14" s="164"/>
      <c r="AIR14" s="164"/>
      <c r="AIS14" s="164"/>
      <c r="AIT14" s="164"/>
      <c r="AIU14" s="164"/>
      <c r="AIV14" s="164"/>
      <c r="AIW14" s="164"/>
      <c r="AIX14" s="164"/>
      <c r="AIY14" s="164"/>
      <c r="AIZ14" s="164"/>
      <c r="AJA14" s="164"/>
      <c r="AJB14" s="164"/>
      <c r="AJC14" s="164"/>
      <c r="AJD14" s="164"/>
      <c r="AJE14" s="164"/>
      <c r="AJF14" s="164"/>
      <c r="AJG14" s="164"/>
      <c r="AJH14" s="164"/>
      <c r="AJI14" s="164"/>
      <c r="AJJ14" s="164"/>
      <c r="AJK14" s="164"/>
      <c r="AJL14" s="164"/>
      <c r="AJM14" s="164"/>
      <c r="AJN14" s="164"/>
      <c r="AJO14" s="164"/>
      <c r="AJP14" s="164"/>
      <c r="AJQ14" s="164"/>
      <c r="AJR14" s="164"/>
      <c r="AJS14" s="164"/>
      <c r="AJT14" s="164"/>
      <c r="AJU14" s="164"/>
      <c r="AJV14" s="164"/>
      <c r="AJW14" s="164"/>
      <c r="AJX14" s="164"/>
      <c r="AJY14" s="164"/>
      <c r="AJZ14" s="164"/>
      <c r="AKA14" s="164"/>
      <c r="AKB14" s="164"/>
    </row>
    <row r="15" customFormat="false" ht="21" hidden="false" customHeight="true" outlineLevel="0" collapsed="false">
      <c r="A15" s="262"/>
      <c r="B15" s="234"/>
      <c r="C15" s="235"/>
      <c r="D15" s="236"/>
      <c r="E15" s="237"/>
      <c r="F15" s="237"/>
      <c r="G15" s="263"/>
      <c r="H15" s="267" t="str">
        <f aca="false">IF(COUNTIFS(Titulados!$A$3:$A$1000,"="&amp;K15)&lt;&gt;1,"","Titulado")</f>
        <v/>
      </c>
      <c r="I15" s="242"/>
      <c r="J15" s="242"/>
      <c r="K15" s="253"/>
      <c r="L15" s="254"/>
      <c r="M15" s="255"/>
      <c r="N15" s="256"/>
      <c r="O15" s="247"/>
      <c r="P15" s="248"/>
      <c r="Q15" s="249"/>
      <c r="R15" s="174"/>
      <c r="S15" s="265"/>
      <c r="T15" s="266"/>
      <c r="AHV15" s="164"/>
      <c r="AHW15" s="164"/>
      <c r="AHX15" s="164"/>
      <c r="AHY15" s="164"/>
      <c r="AHZ15" s="164"/>
      <c r="AIA15" s="164"/>
      <c r="AIB15" s="164"/>
      <c r="AIC15" s="164"/>
      <c r="AID15" s="164"/>
      <c r="AIE15" s="164"/>
      <c r="AIF15" s="164"/>
      <c r="AIG15" s="164"/>
      <c r="AIH15" s="164"/>
      <c r="AII15" s="164"/>
      <c r="AIJ15" s="164"/>
      <c r="AIK15" s="164"/>
      <c r="AIL15" s="164"/>
      <c r="AIM15" s="164"/>
      <c r="AIN15" s="164"/>
      <c r="AIO15" s="164"/>
      <c r="AIP15" s="164"/>
      <c r="AIQ15" s="164"/>
      <c r="AIR15" s="164"/>
      <c r="AIS15" s="164"/>
      <c r="AIT15" s="164"/>
      <c r="AIU15" s="164"/>
      <c r="AIV15" s="164"/>
      <c r="AIW15" s="164"/>
      <c r="AIX15" s="164"/>
      <c r="AIY15" s="164"/>
      <c r="AIZ15" s="164"/>
      <c r="AJA15" s="164"/>
      <c r="AJB15" s="164"/>
      <c r="AJC15" s="164"/>
      <c r="AJD15" s="164"/>
      <c r="AJE15" s="164"/>
      <c r="AJF15" s="164"/>
      <c r="AJG15" s="164"/>
      <c r="AJH15" s="164"/>
      <c r="AJI15" s="164"/>
      <c r="AJJ15" s="164"/>
      <c r="AJK15" s="164"/>
      <c r="AJL15" s="164"/>
      <c r="AJM15" s="164"/>
      <c r="AJN15" s="164"/>
      <c r="AJO15" s="164"/>
      <c r="AJP15" s="164"/>
      <c r="AJQ15" s="164"/>
      <c r="AJR15" s="164"/>
      <c r="AJS15" s="164"/>
      <c r="AJT15" s="164"/>
      <c r="AJU15" s="164"/>
      <c r="AJV15" s="164"/>
      <c r="AJW15" s="164"/>
      <c r="AJX15" s="164"/>
      <c r="AJY15" s="164"/>
      <c r="AJZ15" s="164"/>
      <c r="AKA15" s="164"/>
      <c r="AKB15" s="164"/>
    </row>
    <row r="16" customFormat="false" ht="21" hidden="false" customHeight="true" outlineLevel="0" collapsed="false">
      <c r="A16" s="262"/>
      <c r="B16" s="234"/>
      <c r="C16" s="235"/>
      <c r="D16" s="236"/>
      <c r="E16" s="237"/>
      <c r="F16" s="237"/>
      <c r="G16" s="263"/>
      <c r="H16" s="267" t="str">
        <f aca="false">IF(COUNTIFS(Titulados!$A$3:$A$1000,"="&amp;K16)&lt;&gt;1,"","Titulado")</f>
        <v/>
      </c>
      <c r="I16" s="242"/>
      <c r="J16" s="242"/>
      <c r="K16" s="253"/>
      <c r="L16" s="254"/>
      <c r="M16" s="255"/>
      <c r="N16" s="256"/>
      <c r="O16" s="247"/>
      <c r="P16" s="248"/>
      <c r="Q16" s="249"/>
      <c r="R16" s="174"/>
      <c r="S16" s="265"/>
      <c r="T16" s="266"/>
      <c r="AHV16" s="164"/>
      <c r="AHW16" s="164"/>
      <c r="AHX16" s="164"/>
      <c r="AHY16" s="164"/>
      <c r="AHZ16" s="164"/>
      <c r="AIA16" s="164"/>
      <c r="AIB16" s="164"/>
      <c r="AIC16" s="164"/>
      <c r="AID16" s="164"/>
      <c r="AIE16" s="164"/>
      <c r="AIF16" s="164"/>
      <c r="AIG16" s="164"/>
      <c r="AIH16" s="164"/>
      <c r="AII16" s="164"/>
      <c r="AIJ16" s="164"/>
      <c r="AIK16" s="164"/>
      <c r="AIL16" s="164"/>
      <c r="AIM16" s="164"/>
      <c r="AIN16" s="164"/>
      <c r="AIO16" s="164"/>
      <c r="AIP16" s="164"/>
      <c r="AIQ16" s="164"/>
      <c r="AIR16" s="164"/>
      <c r="AIS16" s="164"/>
      <c r="AIT16" s="164"/>
      <c r="AIU16" s="164"/>
      <c r="AIV16" s="164"/>
      <c r="AIW16" s="164"/>
      <c r="AIX16" s="164"/>
      <c r="AIY16" s="164"/>
      <c r="AIZ16" s="164"/>
      <c r="AJA16" s="164"/>
      <c r="AJB16" s="164"/>
      <c r="AJC16" s="164"/>
      <c r="AJD16" s="164"/>
      <c r="AJE16" s="164"/>
      <c r="AJF16" s="164"/>
      <c r="AJG16" s="164"/>
      <c r="AJH16" s="164"/>
      <c r="AJI16" s="164"/>
      <c r="AJJ16" s="164"/>
      <c r="AJK16" s="164"/>
      <c r="AJL16" s="164"/>
      <c r="AJM16" s="164"/>
      <c r="AJN16" s="164"/>
      <c r="AJO16" s="164"/>
      <c r="AJP16" s="164"/>
      <c r="AJQ16" s="164"/>
      <c r="AJR16" s="164"/>
      <c r="AJS16" s="164"/>
      <c r="AJT16" s="164"/>
      <c r="AJU16" s="164"/>
      <c r="AJV16" s="164"/>
      <c r="AJW16" s="164"/>
      <c r="AJX16" s="164"/>
      <c r="AJY16" s="164"/>
      <c r="AJZ16" s="164"/>
      <c r="AKA16" s="164"/>
      <c r="AKB16" s="164"/>
    </row>
    <row r="17" customFormat="false" ht="21" hidden="false" customHeight="true" outlineLevel="0" collapsed="false">
      <c r="A17" s="262"/>
      <c r="B17" s="234"/>
      <c r="C17" s="235"/>
      <c r="D17" s="236"/>
      <c r="E17" s="237"/>
      <c r="F17" s="237"/>
      <c r="G17" s="263"/>
      <c r="H17" s="267" t="str">
        <f aca="false">IF(COUNTIFS(Titulados!$A$3:$A$1000,"="&amp;K17)&lt;&gt;1,"","Titulado")</f>
        <v/>
      </c>
      <c r="I17" s="242"/>
      <c r="J17" s="242"/>
      <c r="K17" s="253"/>
      <c r="L17" s="254"/>
      <c r="M17" s="255"/>
      <c r="N17" s="256"/>
      <c r="O17" s="247"/>
      <c r="P17" s="248"/>
      <c r="Q17" s="249"/>
      <c r="R17" s="174"/>
      <c r="S17" s="265"/>
      <c r="T17" s="266"/>
      <c r="AHV17" s="164"/>
      <c r="AHW17" s="164"/>
      <c r="AHX17" s="164"/>
      <c r="AHY17" s="164"/>
      <c r="AHZ17" s="164"/>
      <c r="AIA17" s="164"/>
      <c r="AIB17" s="164"/>
      <c r="AIC17" s="164"/>
      <c r="AID17" s="164"/>
      <c r="AIE17" s="164"/>
      <c r="AIF17" s="164"/>
      <c r="AIG17" s="164"/>
      <c r="AIH17" s="164"/>
      <c r="AII17" s="164"/>
      <c r="AIJ17" s="164"/>
      <c r="AIK17" s="164"/>
      <c r="AIL17" s="164"/>
      <c r="AIM17" s="164"/>
      <c r="AIN17" s="164"/>
      <c r="AIO17" s="164"/>
      <c r="AIP17" s="164"/>
      <c r="AIQ17" s="164"/>
      <c r="AIR17" s="164"/>
      <c r="AIS17" s="164"/>
      <c r="AIT17" s="164"/>
      <c r="AIU17" s="164"/>
      <c r="AIV17" s="164"/>
      <c r="AIW17" s="164"/>
      <c r="AIX17" s="164"/>
      <c r="AIY17" s="164"/>
      <c r="AIZ17" s="164"/>
      <c r="AJA17" s="164"/>
      <c r="AJB17" s="164"/>
      <c r="AJC17" s="164"/>
      <c r="AJD17" s="164"/>
      <c r="AJE17" s="164"/>
      <c r="AJF17" s="164"/>
      <c r="AJG17" s="164"/>
      <c r="AJH17" s="164"/>
      <c r="AJI17" s="164"/>
      <c r="AJJ17" s="164"/>
      <c r="AJK17" s="164"/>
      <c r="AJL17" s="164"/>
      <c r="AJM17" s="164"/>
      <c r="AJN17" s="164"/>
      <c r="AJO17" s="164"/>
      <c r="AJP17" s="164"/>
      <c r="AJQ17" s="164"/>
      <c r="AJR17" s="164"/>
      <c r="AJS17" s="164"/>
      <c r="AJT17" s="164"/>
      <c r="AJU17" s="164"/>
      <c r="AJV17" s="164"/>
      <c r="AJW17" s="164"/>
      <c r="AJX17" s="164"/>
      <c r="AJY17" s="164"/>
      <c r="AJZ17" s="164"/>
      <c r="AKA17" s="164"/>
      <c r="AKB17" s="164"/>
    </row>
    <row r="18" customFormat="false" ht="21" hidden="false" customHeight="true" outlineLevel="0" collapsed="false">
      <c r="A18" s="262"/>
      <c r="B18" s="234"/>
      <c r="C18" s="235"/>
      <c r="D18" s="236"/>
      <c r="E18" s="237"/>
      <c r="F18" s="237"/>
      <c r="G18" s="263"/>
      <c r="H18" s="267" t="str">
        <f aca="false">IF(COUNTIFS(Titulados!$A$3:$A$1000,"="&amp;K18)&lt;&gt;1,"","Titulado")</f>
        <v/>
      </c>
      <c r="I18" s="242"/>
      <c r="J18" s="242"/>
      <c r="K18" s="253"/>
      <c r="L18" s="254"/>
      <c r="M18" s="255"/>
      <c r="N18" s="256"/>
      <c r="O18" s="247"/>
      <c r="P18" s="248"/>
      <c r="Q18" s="249"/>
      <c r="R18" s="174"/>
      <c r="S18" s="265"/>
      <c r="T18" s="266"/>
      <c r="AHV18" s="164"/>
      <c r="AHW18" s="164"/>
      <c r="AHX18" s="164"/>
      <c r="AHY18" s="164"/>
      <c r="AHZ18" s="164"/>
      <c r="AIA18" s="164"/>
      <c r="AIB18" s="164"/>
      <c r="AIC18" s="164"/>
      <c r="AID18" s="164"/>
      <c r="AIE18" s="164"/>
      <c r="AIF18" s="164"/>
      <c r="AIG18" s="164"/>
      <c r="AIH18" s="164"/>
      <c r="AII18" s="164"/>
      <c r="AIJ18" s="164"/>
      <c r="AIK18" s="164"/>
      <c r="AIL18" s="164"/>
      <c r="AIM18" s="164"/>
      <c r="AIN18" s="164"/>
      <c r="AIO18" s="164"/>
      <c r="AIP18" s="164"/>
      <c r="AIQ18" s="164"/>
      <c r="AIR18" s="164"/>
      <c r="AIS18" s="164"/>
      <c r="AIT18" s="164"/>
      <c r="AIU18" s="164"/>
      <c r="AIV18" s="164"/>
      <c r="AIW18" s="164"/>
      <c r="AIX18" s="164"/>
      <c r="AIY18" s="164"/>
      <c r="AIZ18" s="164"/>
      <c r="AJA18" s="164"/>
      <c r="AJB18" s="164"/>
      <c r="AJC18" s="164"/>
      <c r="AJD18" s="164"/>
      <c r="AJE18" s="164"/>
      <c r="AJF18" s="164"/>
      <c r="AJG18" s="164"/>
      <c r="AJH18" s="164"/>
      <c r="AJI18" s="164"/>
      <c r="AJJ18" s="164"/>
      <c r="AJK18" s="164"/>
      <c r="AJL18" s="164"/>
      <c r="AJM18" s="164"/>
      <c r="AJN18" s="164"/>
      <c r="AJO18" s="164"/>
      <c r="AJP18" s="164"/>
      <c r="AJQ18" s="164"/>
      <c r="AJR18" s="164"/>
      <c r="AJS18" s="164"/>
      <c r="AJT18" s="164"/>
      <c r="AJU18" s="164"/>
      <c r="AJV18" s="164"/>
      <c r="AJW18" s="164"/>
      <c r="AJX18" s="164"/>
      <c r="AJY18" s="164"/>
      <c r="AJZ18" s="164"/>
      <c r="AKA18" s="164"/>
      <c r="AKB18" s="164"/>
    </row>
    <row r="19" customFormat="false" ht="21" hidden="false" customHeight="true" outlineLevel="0" collapsed="false">
      <c r="A19" s="262"/>
      <c r="B19" s="234"/>
      <c r="C19" s="235"/>
      <c r="D19" s="236"/>
      <c r="E19" s="237"/>
      <c r="F19" s="237"/>
      <c r="G19" s="263"/>
      <c r="H19" s="268" t="str">
        <f aca="false">IF(COUNTIFS(Titulados!$A$3:$A$1000,"="&amp;K19)&lt;&gt;1,"","Titulado")</f>
        <v/>
      </c>
      <c r="I19" s="242"/>
      <c r="J19" s="242"/>
      <c r="K19" s="258"/>
      <c r="L19" s="259"/>
      <c r="M19" s="260"/>
      <c r="N19" s="261"/>
      <c r="O19" s="247"/>
      <c r="P19" s="248"/>
      <c r="Q19" s="249"/>
      <c r="R19" s="174"/>
      <c r="S19" s="265"/>
      <c r="T19" s="266"/>
      <c r="AHV19" s="164"/>
      <c r="AHW19" s="164"/>
      <c r="AHX19" s="164"/>
      <c r="AHY19" s="164"/>
      <c r="AHZ19" s="164"/>
      <c r="AIA19" s="164"/>
      <c r="AIB19" s="164"/>
      <c r="AIC19" s="164"/>
      <c r="AID19" s="164"/>
      <c r="AIE19" s="164"/>
      <c r="AIF19" s="164"/>
      <c r="AIG19" s="164"/>
      <c r="AIH19" s="164"/>
      <c r="AII19" s="164"/>
      <c r="AIJ19" s="164"/>
      <c r="AIK19" s="164"/>
      <c r="AIL19" s="164"/>
      <c r="AIM19" s="164"/>
      <c r="AIN19" s="164"/>
      <c r="AIO19" s="164"/>
      <c r="AIP19" s="164"/>
      <c r="AIQ19" s="164"/>
      <c r="AIR19" s="164"/>
      <c r="AIS19" s="164"/>
      <c r="AIT19" s="164"/>
      <c r="AIU19" s="164"/>
      <c r="AIV19" s="164"/>
      <c r="AIW19" s="164"/>
      <c r="AIX19" s="164"/>
      <c r="AIY19" s="164"/>
      <c r="AIZ19" s="164"/>
      <c r="AJA19" s="164"/>
      <c r="AJB19" s="164"/>
      <c r="AJC19" s="164"/>
      <c r="AJD19" s="164"/>
      <c r="AJE19" s="164"/>
      <c r="AJF19" s="164"/>
      <c r="AJG19" s="164"/>
      <c r="AJH19" s="164"/>
      <c r="AJI19" s="164"/>
      <c r="AJJ19" s="164"/>
      <c r="AJK19" s="164"/>
      <c r="AJL19" s="164"/>
      <c r="AJM19" s="164"/>
      <c r="AJN19" s="164"/>
      <c r="AJO19" s="164"/>
      <c r="AJP19" s="164"/>
      <c r="AJQ19" s="164"/>
      <c r="AJR19" s="164"/>
      <c r="AJS19" s="164"/>
      <c r="AJT19" s="164"/>
      <c r="AJU19" s="164"/>
      <c r="AJV19" s="164"/>
      <c r="AJW19" s="164"/>
      <c r="AJX19" s="164"/>
      <c r="AJY19" s="164"/>
      <c r="AJZ19" s="164"/>
      <c r="AKA19" s="164"/>
      <c r="AKB19" s="164"/>
    </row>
    <row r="20" customFormat="false" ht="24" hidden="false" customHeight="true" outlineLevel="0" collapsed="false">
      <c r="A20" s="269" t="n">
        <f aca="false">A13+1</f>
        <v>3</v>
      </c>
      <c r="B20" s="234"/>
      <c r="C20" s="235"/>
      <c r="D20" s="270"/>
      <c r="E20" s="237" t="str">
        <f aca="false">IF(P20&gt;0,"Docente do PPG coautor","")</f>
        <v/>
      </c>
      <c r="F20" s="238" t="str">
        <f aca="false">IF(COUNTIFS(L20:L26,"&lt;&gt;"&amp;"")&gt;0,"Graduando coautor","")</f>
        <v/>
      </c>
      <c r="G20" s="263" t="str">
        <f aca="false">IF(COUNTIFS(K20:K26,"&lt;&gt;"&amp;"")&gt;0,"Pos-graduando coautor","")</f>
        <v/>
      </c>
      <c r="H20" s="264" t="str">
        <f aca="false">IF(COUNTIFS(Titulados!$A$3:$A$1000,"="&amp;K20)&lt;&gt;1,"","Titulado")</f>
        <v/>
      </c>
      <c r="I20" s="271"/>
      <c r="J20" s="242"/>
      <c r="K20" s="243"/>
      <c r="L20" s="244"/>
      <c r="M20" s="245"/>
      <c r="N20" s="246"/>
      <c r="O20" s="247"/>
      <c r="P20" s="248"/>
      <c r="Q20" s="249"/>
      <c r="R20" s="174"/>
      <c r="S20" s="272" t="n">
        <f aca="false">IF(B20="",0,INDEX(pesosqualis,MATCH(D20,INDEX(Qualis,,MATCH(B20,Tipos_Produtos)),0),MATCH(B20,Tipos_Produtos,0)))</f>
        <v>0</v>
      </c>
      <c r="T20" s="273" t="n">
        <f aca="false">IF(E20="",0,S20/P20)</f>
        <v>0</v>
      </c>
      <c r="AHV20" s="164"/>
      <c r="AHW20" s="164"/>
      <c r="AHX20" s="164"/>
      <c r="AHY20" s="164"/>
      <c r="AHZ20" s="164"/>
      <c r="AIA20" s="164"/>
      <c r="AIB20" s="164"/>
      <c r="AIC20" s="164"/>
      <c r="AID20" s="164"/>
      <c r="AIE20" s="164"/>
      <c r="AIF20" s="164"/>
      <c r="AIG20" s="164"/>
      <c r="AIH20" s="164"/>
      <c r="AII20" s="164"/>
      <c r="AIJ20" s="164"/>
      <c r="AIK20" s="164"/>
      <c r="AIL20" s="164"/>
      <c r="AIM20" s="164"/>
      <c r="AIN20" s="164"/>
      <c r="AIO20" s="164"/>
      <c r="AIP20" s="164"/>
      <c r="AIQ20" s="164"/>
      <c r="AIR20" s="164"/>
      <c r="AIS20" s="164"/>
      <c r="AIT20" s="164"/>
      <c r="AIU20" s="164"/>
      <c r="AIV20" s="164"/>
      <c r="AIW20" s="164"/>
      <c r="AIX20" s="164"/>
      <c r="AIY20" s="164"/>
      <c r="AIZ20" s="164"/>
      <c r="AJA20" s="164"/>
      <c r="AJB20" s="164"/>
      <c r="AJC20" s="164"/>
      <c r="AJD20" s="164"/>
      <c r="AJE20" s="164"/>
      <c r="AJF20" s="164"/>
      <c r="AJG20" s="164"/>
      <c r="AJH20" s="164"/>
      <c r="AJI20" s="164"/>
      <c r="AJJ20" s="164"/>
      <c r="AJK20" s="164"/>
      <c r="AJL20" s="164"/>
      <c r="AJM20" s="164"/>
      <c r="AJN20" s="164"/>
      <c r="AJO20" s="164"/>
      <c r="AJP20" s="164"/>
      <c r="AJQ20" s="164"/>
      <c r="AJR20" s="164"/>
      <c r="AJS20" s="164"/>
      <c r="AJT20" s="164"/>
      <c r="AJU20" s="164"/>
      <c r="AJV20" s="164"/>
      <c r="AJW20" s="164"/>
      <c r="AJX20" s="164"/>
      <c r="AJY20" s="164"/>
      <c r="AJZ20" s="164"/>
      <c r="AKA20" s="164"/>
      <c r="AKB20" s="164"/>
    </row>
    <row r="21" customFormat="false" ht="25.5" hidden="false" customHeight="true" outlineLevel="0" collapsed="false">
      <c r="A21" s="269"/>
      <c r="B21" s="234"/>
      <c r="C21" s="235"/>
      <c r="D21" s="270"/>
      <c r="E21" s="237"/>
      <c r="F21" s="237"/>
      <c r="G21" s="263"/>
      <c r="H21" s="267" t="str">
        <f aca="false">IF(COUNTIFS(Titulados!$A$3:$A$1000,"="&amp;K21)&lt;&gt;1,"","Titulado")</f>
        <v/>
      </c>
      <c r="I21" s="271"/>
      <c r="J21" s="242"/>
      <c r="K21" s="253"/>
      <c r="L21" s="254"/>
      <c r="M21" s="255"/>
      <c r="N21" s="256"/>
      <c r="O21" s="247"/>
      <c r="P21" s="248"/>
      <c r="Q21" s="249"/>
      <c r="R21" s="174"/>
      <c r="S21" s="272"/>
      <c r="T21" s="273"/>
      <c r="AHV21" s="164"/>
      <c r="AHW21" s="164"/>
      <c r="AHX21" s="164"/>
      <c r="AHY21" s="164"/>
      <c r="AHZ21" s="164"/>
      <c r="AIA21" s="164"/>
      <c r="AIB21" s="164"/>
      <c r="AIC21" s="164"/>
      <c r="AID21" s="164"/>
      <c r="AIE21" s="164"/>
      <c r="AIF21" s="164"/>
      <c r="AIG21" s="164"/>
      <c r="AIH21" s="164"/>
      <c r="AII21" s="164"/>
      <c r="AIJ21" s="164"/>
      <c r="AIK21" s="164"/>
      <c r="AIL21" s="164"/>
      <c r="AIM21" s="164"/>
      <c r="AIN21" s="164"/>
      <c r="AIO21" s="164"/>
      <c r="AIP21" s="164"/>
      <c r="AIQ21" s="164"/>
      <c r="AIR21" s="164"/>
      <c r="AIS21" s="164"/>
      <c r="AIT21" s="164"/>
      <c r="AIU21" s="164"/>
      <c r="AIV21" s="164"/>
      <c r="AIW21" s="164"/>
      <c r="AIX21" s="164"/>
      <c r="AIY21" s="164"/>
      <c r="AIZ21" s="164"/>
      <c r="AJA21" s="164"/>
      <c r="AJB21" s="164"/>
      <c r="AJC21" s="164"/>
      <c r="AJD21" s="164"/>
      <c r="AJE21" s="164"/>
      <c r="AJF21" s="164"/>
      <c r="AJG21" s="164"/>
      <c r="AJH21" s="164"/>
      <c r="AJI21" s="164"/>
      <c r="AJJ21" s="164"/>
      <c r="AJK21" s="164"/>
      <c r="AJL21" s="164"/>
      <c r="AJM21" s="164"/>
      <c r="AJN21" s="164"/>
      <c r="AJO21" s="164"/>
      <c r="AJP21" s="164"/>
      <c r="AJQ21" s="164"/>
      <c r="AJR21" s="164"/>
      <c r="AJS21" s="164"/>
      <c r="AJT21" s="164"/>
      <c r="AJU21" s="164"/>
      <c r="AJV21" s="164"/>
      <c r="AJW21" s="164"/>
      <c r="AJX21" s="164"/>
      <c r="AJY21" s="164"/>
      <c r="AJZ21" s="164"/>
      <c r="AKA21" s="164"/>
      <c r="AKB21" s="164"/>
    </row>
    <row r="22" customFormat="false" ht="21" hidden="false" customHeight="true" outlineLevel="0" collapsed="false">
      <c r="A22" s="269"/>
      <c r="B22" s="234"/>
      <c r="C22" s="235"/>
      <c r="D22" s="270"/>
      <c r="E22" s="237"/>
      <c r="F22" s="237"/>
      <c r="G22" s="263"/>
      <c r="H22" s="267" t="str">
        <f aca="false">IF(COUNTIFS(Titulados!$A$3:$A$1000,"="&amp;K22)&lt;&gt;1,"","Titulado")</f>
        <v/>
      </c>
      <c r="I22" s="271"/>
      <c r="J22" s="242"/>
      <c r="K22" s="253"/>
      <c r="L22" s="254"/>
      <c r="M22" s="255"/>
      <c r="N22" s="256"/>
      <c r="O22" s="247"/>
      <c r="P22" s="248"/>
      <c r="Q22" s="249"/>
      <c r="R22" s="174"/>
      <c r="S22" s="272"/>
      <c r="T22" s="273"/>
      <c r="AHV22" s="164"/>
      <c r="AHW22" s="164"/>
      <c r="AHX22" s="164"/>
      <c r="AHY22" s="164"/>
      <c r="AHZ22" s="164"/>
      <c r="AIA22" s="164"/>
      <c r="AIB22" s="164"/>
      <c r="AIC22" s="164"/>
      <c r="AID22" s="164"/>
      <c r="AIE22" s="164"/>
      <c r="AIF22" s="164"/>
      <c r="AIG22" s="164"/>
      <c r="AIH22" s="164"/>
      <c r="AII22" s="164"/>
      <c r="AIJ22" s="164"/>
      <c r="AIK22" s="164"/>
      <c r="AIL22" s="164"/>
      <c r="AIM22" s="164"/>
      <c r="AIN22" s="164"/>
      <c r="AIO22" s="164"/>
      <c r="AIP22" s="164"/>
      <c r="AIQ22" s="164"/>
      <c r="AIR22" s="164"/>
      <c r="AIS22" s="164"/>
      <c r="AIT22" s="164"/>
      <c r="AIU22" s="164"/>
      <c r="AIV22" s="164"/>
      <c r="AIW22" s="164"/>
      <c r="AIX22" s="164"/>
      <c r="AIY22" s="164"/>
      <c r="AIZ22" s="164"/>
      <c r="AJA22" s="164"/>
      <c r="AJB22" s="164"/>
      <c r="AJC22" s="164"/>
      <c r="AJD22" s="164"/>
      <c r="AJE22" s="164"/>
      <c r="AJF22" s="164"/>
      <c r="AJG22" s="164"/>
      <c r="AJH22" s="164"/>
      <c r="AJI22" s="164"/>
      <c r="AJJ22" s="164"/>
      <c r="AJK22" s="164"/>
      <c r="AJL22" s="164"/>
      <c r="AJM22" s="164"/>
      <c r="AJN22" s="164"/>
      <c r="AJO22" s="164"/>
      <c r="AJP22" s="164"/>
      <c r="AJQ22" s="164"/>
      <c r="AJR22" s="164"/>
      <c r="AJS22" s="164"/>
      <c r="AJT22" s="164"/>
      <c r="AJU22" s="164"/>
      <c r="AJV22" s="164"/>
      <c r="AJW22" s="164"/>
      <c r="AJX22" s="164"/>
      <c r="AJY22" s="164"/>
      <c r="AJZ22" s="164"/>
      <c r="AKA22" s="164"/>
      <c r="AKB22" s="164"/>
    </row>
    <row r="23" customFormat="false" ht="21" hidden="false" customHeight="true" outlineLevel="0" collapsed="false">
      <c r="A23" s="269"/>
      <c r="B23" s="234"/>
      <c r="C23" s="235"/>
      <c r="D23" s="270"/>
      <c r="E23" s="237"/>
      <c r="F23" s="237"/>
      <c r="G23" s="263"/>
      <c r="H23" s="267" t="str">
        <f aca="false">IF(COUNTIFS(Titulados!$A$3:$A$1000,"="&amp;K23)&lt;&gt;1,"","Titulado")</f>
        <v/>
      </c>
      <c r="I23" s="271"/>
      <c r="J23" s="242"/>
      <c r="K23" s="253"/>
      <c r="L23" s="254"/>
      <c r="M23" s="255"/>
      <c r="N23" s="256"/>
      <c r="O23" s="247"/>
      <c r="P23" s="248"/>
      <c r="Q23" s="249"/>
      <c r="R23" s="174"/>
      <c r="S23" s="272"/>
      <c r="T23" s="273"/>
      <c r="AHV23" s="164"/>
      <c r="AHW23" s="164"/>
      <c r="AHX23" s="164"/>
      <c r="AHY23" s="164"/>
      <c r="AHZ23" s="164"/>
      <c r="AIA23" s="164"/>
      <c r="AIB23" s="164"/>
      <c r="AIC23" s="164"/>
      <c r="AID23" s="164"/>
      <c r="AIE23" s="164"/>
      <c r="AIF23" s="164"/>
      <c r="AIG23" s="164"/>
      <c r="AIH23" s="164"/>
      <c r="AII23" s="164"/>
      <c r="AIJ23" s="164"/>
      <c r="AIK23" s="164"/>
      <c r="AIL23" s="164"/>
      <c r="AIM23" s="164"/>
      <c r="AIN23" s="164"/>
      <c r="AIO23" s="164"/>
      <c r="AIP23" s="164"/>
      <c r="AIQ23" s="164"/>
      <c r="AIR23" s="164"/>
      <c r="AIS23" s="164"/>
      <c r="AIT23" s="164"/>
      <c r="AIU23" s="164"/>
      <c r="AIV23" s="164"/>
      <c r="AIW23" s="164"/>
      <c r="AIX23" s="164"/>
      <c r="AIY23" s="164"/>
      <c r="AIZ23" s="164"/>
      <c r="AJA23" s="164"/>
      <c r="AJB23" s="164"/>
      <c r="AJC23" s="164"/>
      <c r="AJD23" s="164"/>
      <c r="AJE23" s="164"/>
      <c r="AJF23" s="164"/>
      <c r="AJG23" s="164"/>
      <c r="AJH23" s="164"/>
      <c r="AJI23" s="164"/>
      <c r="AJJ23" s="164"/>
      <c r="AJK23" s="164"/>
      <c r="AJL23" s="164"/>
      <c r="AJM23" s="164"/>
      <c r="AJN23" s="164"/>
      <c r="AJO23" s="164"/>
      <c r="AJP23" s="164"/>
      <c r="AJQ23" s="164"/>
      <c r="AJR23" s="164"/>
      <c r="AJS23" s="164"/>
      <c r="AJT23" s="164"/>
      <c r="AJU23" s="164"/>
      <c r="AJV23" s="164"/>
      <c r="AJW23" s="164"/>
      <c r="AJX23" s="164"/>
      <c r="AJY23" s="164"/>
      <c r="AJZ23" s="164"/>
      <c r="AKA23" s="164"/>
      <c r="AKB23" s="164"/>
    </row>
    <row r="24" customFormat="false" ht="21" hidden="false" customHeight="true" outlineLevel="0" collapsed="false">
      <c r="A24" s="269"/>
      <c r="B24" s="234"/>
      <c r="C24" s="235"/>
      <c r="D24" s="270"/>
      <c r="E24" s="237"/>
      <c r="F24" s="237"/>
      <c r="G24" s="263"/>
      <c r="H24" s="267" t="str">
        <f aca="false">IF(COUNTIFS(Titulados!$A$3:$A$1000,"="&amp;K24)&lt;&gt;1,"","Titulado")</f>
        <v/>
      </c>
      <c r="I24" s="271"/>
      <c r="J24" s="242"/>
      <c r="K24" s="253"/>
      <c r="L24" s="254"/>
      <c r="M24" s="255"/>
      <c r="N24" s="256"/>
      <c r="O24" s="247"/>
      <c r="P24" s="248"/>
      <c r="Q24" s="249"/>
      <c r="R24" s="174"/>
      <c r="S24" s="272"/>
      <c r="T24" s="273"/>
      <c r="AHV24" s="164"/>
      <c r="AHW24" s="164"/>
      <c r="AHX24" s="164"/>
      <c r="AHY24" s="164"/>
      <c r="AHZ24" s="164"/>
      <c r="AIA24" s="164"/>
      <c r="AIB24" s="164"/>
      <c r="AIC24" s="164"/>
      <c r="AID24" s="164"/>
      <c r="AIE24" s="164"/>
      <c r="AIF24" s="164"/>
      <c r="AIG24" s="164"/>
      <c r="AIH24" s="164"/>
      <c r="AII24" s="164"/>
      <c r="AIJ24" s="164"/>
      <c r="AIK24" s="164"/>
      <c r="AIL24" s="164"/>
      <c r="AIM24" s="164"/>
      <c r="AIN24" s="164"/>
      <c r="AIO24" s="164"/>
      <c r="AIP24" s="164"/>
      <c r="AIQ24" s="164"/>
      <c r="AIR24" s="164"/>
      <c r="AIS24" s="164"/>
      <c r="AIT24" s="164"/>
      <c r="AIU24" s="164"/>
      <c r="AIV24" s="164"/>
      <c r="AIW24" s="164"/>
      <c r="AIX24" s="164"/>
      <c r="AIY24" s="164"/>
      <c r="AIZ24" s="164"/>
      <c r="AJA24" s="164"/>
      <c r="AJB24" s="164"/>
      <c r="AJC24" s="164"/>
      <c r="AJD24" s="164"/>
      <c r="AJE24" s="164"/>
      <c r="AJF24" s="164"/>
      <c r="AJG24" s="164"/>
      <c r="AJH24" s="164"/>
      <c r="AJI24" s="164"/>
      <c r="AJJ24" s="164"/>
      <c r="AJK24" s="164"/>
      <c r="AJL24" s="164"/>
      <c r="AJM24" s="164"/>
      <c r="AJN24" s="164"/>
      <c r="AJO24" s="164"/>
      <c r="AJP24" s="164"/>
      <c r="AJQ24" s="164"/>
      <c r="AJR24" s="164"/>
      <c r="AJS24" s="164"/>
      <c r="AJT24" s="164"/>
      <c r="AJU24" s="164"/>
      <c r="AJV24" s="164"/>
      <c r="AJW24" s="164"/>
      <c r="AJX24" s="164"/>
      <c r="AJY24" s="164"/>
      <c r="AJZ24" s="164"/>
      <c r="AKA24" s="164"/>
      <c r="AKB24" s="164"/>
    </row>
    <row r="25" customFormat="false" ht="21" hidden="false" customHeight="true" outlineLevel="0" collapsed="false">
      <c r="A25" s="269"/>
      <c r="B25" s="234"/>
      <c r="C25" s="235"/>
      <c r="D25" s="270"/>
      <c r="E25" s="237"/>
      <c r="F25" s="237"/>
      <c r="G25" s="263"/>
      <c r="H25" s="267" t="str">
        <f aca="false">IF(COUNTIFS(Titulados!$A$3:$A$1000,"="&amp;K25)&lt;&gt;1,"","Titulado")</f>
        <v/>
      </c>
      <c r="I25" s="271"/>
      <c r="J25" s="242"/>
      <c r="K25" s="253"/>
      <c r="L25" s="254"/>
      <c r="M25" s="255"/>
      <c r="N25" s="256"/>
      <c r="O25" s="247"/>
      <c r="P25" s="248"/>
      <c r="Q25" s="249"/>
      <c r="R25" s="174"/>
      <c r="S25" s="272"/>
      <c r="T25" s="273"/>
      <c r="AHV25" s="164"/>
      <c r="AHW25" s="164"/>
      <c r="AHX25" s="164"/>
      <c r="AHY25" s="164"/>
      <c r="AHZ25" s="164"/>
      <c r="AIA25" s="164"/>
      <c r="AIB25" s="164"/>
      <c r="AIC25" s="164"/>
      <c r="AID25" s="164"/>
      <c r="AIE25" s="164"/>
      <c r="AIF25" s="164"/>
      <c r="AIG25" s="164"/>
      <c r="AIH25" s="164"/>
      <c r="AII25" s="164"/>
      <c r="AIJ25" s="164"/>
      <c r="AIK25" s="164"/>
      <c r="AIL25" s="164"/>
      <c r="AIM25" s="164"/>
      <c r="AIN25" s="164"/>
      <c r="AIO25" s="164"/>
      <c r="AIP25" s="164"/>
      <c r="AIQ25" s="164"/>
      <c r="AIR25" s="164"/>
      <c r="AIS25" s="164"/>
      <c r="AIT25" s="164"/>
      <c r="AIU25" s="164"/>
      <c r="AIV25" s="164"/>
      <c r="AIW25" s="164"/>
      <c r="AIX25" s="164"/>
      <c r="AIY25" s="164"/>
      <c r="AIZ25" s="164"/>
      <c r="AJA25" s="164"/>
      <c r="AJB25" s="164"/>
      <c r="AJC25" s="164"/>
      <c r="AJD25" s="164"/>
      <c r="AJE25" s="164"/>
      <c r="AJF25" s="164"/>
      <c r="AJG25" s="164"/>
      <c r="AJH25" s="164"/>
      <c r="AJI25" s="164"/>
      <c r="AJJ25" s="164"/>
      <c r="AJK25" s="164"/>
      <c r="AJL25" s="164"/>
      <c r="AJM25" s="164"/>
      <c r="AJN25" s="164"/>
      <c r="AJO25" s="164"/>
      <c r="AJP25" s="164"/>
      <c r="AJQ25" s="164"/>
      <c r="AJR25" s="164"/>
      <c r="AJS25" s="164"/>
      <c r="AJT25" s="164"/>
      <c r="AJU25" s="164"/>
      <c r="AJV25" s="164"/>
      <c r="AJW25" s="164"/>
      <c r="AJX25" s="164"/>
      <c r="AJY25" s="164"/>
      <c r="AJZ25" s="164"/>
      <c r="AKA25" s="164"/>
      <c r="AKB25" s="164"/>
    </row>
    <row r="26" customFormat="false" ht="21" hidden="false" customHeight="true" outlineLevel="0" collapsed="false">
      <c r="A26" s="269"/>
      <c r="B26" s="234"/>
      <c r="C26" s="235"/>
      <c r="D26" s="270"/>
      <c r="E26" s="237"/>
      <c r="F26" s="237"/>
      <c r="G26" s="263"/>
      <c r="H26" s="268" t="str">
        <f aca="false">IF(COUNTIFS(Titulados!$A$3:$A$1000,"="&amp;K26)&lt;&gt;1,"","Titulado")</f>
        <v/>
      </c>
      <c r="I26" s="271"/>
      <c r="J26" s="242"/>
      <c r="K26" s="258"/>
      <c r="L26" s="259"/>
      <c r="M26" s="260"/>
      <c r="N26" s="261"/>
      <c r="O26" s="247"/>
      <c r="P26" s="248"/>
      <c r="Q26" s="249"/>
      <c r="R26" s="174"/>
      <c r="S26" s="272"/>
      <c r="T26" s="273"/>
      <c r="AHV26" s="164"/>
      <c r="AHW26" s="164"/>
      <c r="AHX26" s="164"/>
      <c r="AHY26" s="164"/>
      <c r="AHZ26" s="164"/>
      <c r="AIA26" s="164"/>
      <c r="AIB26" s="164"/>
      <c r="AIC26" s="164"/>
      <c r="AID26" s="164"/>
      <c r="AIE26" s="164"/>
      <c r="AIF26" s="164"/>
      <c r="AIG26" s="164"/>
      <c r="AIH26" s="164"/>
      <c r="AII26" s="164"/>
      <c r="AIJ26" s="164"/>
      <c r="AIK26" s="164"/>
      <c r="AIL26" s="164"/>
      <c r="AIM26" s="164"/>
      <c r="AIN26" s="164"/>
      <c r="AIO26" s="164"/>
      <c r="AIP26" s="164"/>
      <c r="AIQ26" s="164"/>
      <c r="AIR26" s="164"/>
      <c r="AIS26" s="164"/>
      <c r="AIT26" s="164"/>
      <c r="AIU26" s="164"/>
      <c r="AIV26" s="164"/>
      <c r="AIW26" s="164"/>
      <c r="AIX26" s="164"/>
      <c r="AIY26" s="164"/>
      <c r="AIZ26" s="164"/>
      <c r="AJA26" s="164"/>
      <c r="AJB26" s="164"/>
      <c r="AJC26" s="164"/>
      <c r="AJD26" s="164"/>
      <c r="AJE26" s="164"/>
      <c r="AJF26" s="164"/>
      <c r="AJG26" s="164"/>
      <c r="AJH26" s="164"/>
      <c r="AJI26" s="164"/>
      <c r="AJJ26" s="164"/>
      <c r="AJK26" s="164"/>
      <c r="AJL26" s="164"/>
      <c r="AJM26" s="164"/>
      <c r="AJN26" s="164"/>
      <c r="AJO26" s="164"/>
      <c r="AJP26" s="164"/>
      <c r="AJQ26" s="164"/>
      <c r="AJR26" s="164"/>
      <c r="AJS26" s="164"/>
      <c r="AJT26" s="164"/>
      <c r="AJU26" s="164"/>
      <c r="AJV26" s="164"/>
      <c r="AJW26" s="164"/>
      <c r="AJX26" s="164"/>
      <c r="AJY26" s="164"/>
      <c r="AJZ26" s="164"/>
      <c r="AKA26" s="164"/>
      <c r="AKB26" s="164"/>
    </row>
    <row r="27" customFormat="false" ht="21" hidden="false" customHeight="true" outlineLevel="0" collapsed="false">
      <c r="A27" s="269" t="n">
        <f aca="false">A20+1</f>
        <v>4</v>
      </c>
      <c r="B27" s="234"/>
      <c r="C27" s="235"/>
      <c r="D27" s="236"/>
      <c r="E27" s="237" t="str">
        <f aca="false">IF(P27&gt;0,"Docente do PPG coautor","")</f>
        <v/>
      </c>
      <c r="F27" s="238" t="str">
        <f aca="false">IF(COUNTIFS(L27:L33,"&lt;&gt;"&amp;"")&gt;0,"Graduando coautor","")</f>
        <v/>
      </c>
      <c r="G27" s="263" t="str">
        <f aca="false">IF(COUNTIFS(K27:K33,"&lt;&gt;"&amp;"")&gt;0,"Pos-graduando coautor","")</f>
        <v/>
      </c>
      <c r="H27" s="264" t="str">
        <f aca="false">IF(COUNTIFS(Titulados!$A$3:$A$1000,"="&amp;K27)&lt;&gt;1,"","Titulado")</f>
        <v/>
      </c>
      <c r="I27" s="242"/>
      <c r="J27" s="242"/>
      <c r="K27" s="243"/>
      <c r="L27" s="244"/>
      <c r="M27" s="245"/>
      <c r="N27" s="246"/>
      <c r="O27" s="247"/>
      <c r="P27" s="248"/>
      <c r="Q27" s="249"/>
      <c r="R27" s="174"/>
      <c r="S27" s="274" t="n">
        <f aca="false">IF(B27="",0,INDEX(pesosqualis,MATCH(D27,INDEX(Qualis,,MATCH(B27,Tipos_Produtos)),0),MATCH(B27,Tipos_Produtos,0)))</f>
        <v>0</v>
      </c>
      <c r="T27" s="275" t="n">
        <f aca="false">IF(E27="",0,S27/P27)</f>
        <v>0</v>
      </c>
      <c r="AHV27" s="164"/>
      <c r="AHW27" s="164"/>
      <c r="AHX27" s="164"/>
      <c r="AHY27" s="164"/>
      <c r="AHZ27" s="164"/>
      <c r="AIA27" s="164"/>
      <c r="AIB27" s="164"/>
      <c r="AIC27" s="164"/>
      <c r="AID27" s="164"/>
      <c r="AIE27" s="164"/>
      <c r="AIF27" s="164"/>
      <c r="AIG27" s="164"/>
      <c r="AIH27" s="164"/>
      <c r="AII27" s="164"/>
      <c r="AIJ27" s="164"/>
      <c r="AIK27" s="164"/>
      <c r="AIL27" s="164"/>
      <c r="AIM27" s="164"/>
      <c r="AIN27" s="164"/>
      <c r="AIO27" s="164"/>
      <c r="AIP27" s="164"/>
      <c r="AIQ27" s="164"/>
      <c r="AIR27" s="164"/>
      <c r="AIS27" s="164"/>
      <c r="AIT27" s="164"/>
      <c r="AIU27" s="164"/>
      <c r="AIV27" s="164"/>
      <c r="AIW27" s="164"/>
      <c r="AIX27" s="164"/>
      <c r="AIY27" s="164"/>
      <c r="AIZ27" s="164"/>
      <c r="AJA27" s="164"/>
      <c r="AJB27" s="164"/>
      <c r="AJC27" s="164"/>
      <c r="AJD27" s="164"/>
      <c r="AJE27" s="164"/>
      <c r="AJF27" s="164"/>
      <c r="AJG27" s="164"/>
      <c r="AJH27" s="164"/>
      <c r="AJI27" s="164"/>
      <c r="AJJ27" s="164"/>
      <c r="AJK27" s="164"/>
      <c r="AJL27" s="164"/>
      <c r="AJM27" s="164"/>
      <c r="AJN27" s="164"/>
      <c r="AJO27" s="164"/>
      <c r="AJP27" s="164"/>
      <c r="AJQ27" s="164"/>
      <c r="AJR27" s="164"/>
      <c r="AJS27" s="164"/>
      <c r="AJT27" s="164"/>
      <c r="AJU27" s="164"/>
      <c r="AJV27" s="164"/>
      <c r="AJW27" s="164"/>
      <c r="AJX27" s="164"/>
      <c r="AJY27" s="164"/>
      <c r="AJZ27" s="164"/>
      <c r="AKA27" s="164"/>
      <c r="AKB27" s="164"/>
    </row>
    <row r="28" customFormat="false" ht="21" hidden="false" customHeight="true" outlineLevel="0" collapsed="false">
      <c r="A28" s="269"/>
      <c r="B28" s="234"/>
      <c r="C28" s="235"/>
      <c r="D28" s="236"/>
      <c r="E28" s="237"/>
      <c r="F28" s="237"/>
      <c r="G28" s="263"/>
      <c r="H28" s="267" t="str">
        <f aca="false">IF(COUNTIFS(Titulados!$A$3:$A$1000,"="&amp;K28)&lt;&gt;1,"","Titulado")</f>
        <v/>
      </c>
      <c r="I28" s="242"/>
      <c r="J28" s="242"/>
      <c r="K28" s="253"/>
      <c r="L28" s="254"/>
      <c r="M28" s="255"/>
      <c r="N28" s="256"/>
      <c r="O28" s="247"/>
      <c r="P28" s="248"/>
      <c r="Q28" s="249"/>
      <c r="R28" s="174"/>
      <c r="S28" s="274"/>
      <c r="T28" s="275"/>
      <c r="AHV28" s="164"/>
      <c r="AHW28" s="164"/>
      <c r="AHX28" s="164"/>
      <c r="AHY28" s="164"/>
      <c r="AHZ28" s="164"/>
      <c r="AIA28" s="164"/>
      <c r="AIB28" s="164"/>
      <c r="AIC28" s="164"/>
      <c r="AID28" s="164"/>
      <c r="AIE28" s="164"/>
      <c r="AIF28" s="164"/>
      <c r="AIG28" s="164"/>
      <c r="AIH28" s="164"/>
      <c r="AII28" s="164"/>
      <c r="AIJ28" s="164"/>
      <c r="AIK28" s="164"/>
      <c r="AIL28" s="164"/>
      <c r="AIM28" s="164"/>
      <c r="AIN28" s="164"/>
      <c r="AIO28" s="164"/>
      <c r="AIP28" s="164"/>
      <c r="AIQ28" s="164"/>
      <c r="AIR28" s="164"/>
      <c r="AIS28" s="164"/>
      <c r="AIT28" s="164"/>
      <c r="AIU28" s="164"/>
      <c r="AIV28" s="164"/>
      <c r="AIW28" s="164"/>
      <c r="AIX28" s="164"/>
      <c r="AIY28" s="164"/>
      <c r="AIZ28" s="164"/>
      <c r="AJA28" s="164"/>
      <c r="AJB28" s="164"/>
      <c r="AJC28" s="164"/>
      <c r="AJD28" s="164"/>
      <c r="AJE28" s="164"/>
      <c r="AJF28" s="164"/>
      <c r="AJG28" s="164"/>
      <c r="AJH28" s="164"/>
      <c r="AJI28" s="164"/>
      <c r="AJJ28" s="164"/>
      <c r="AJK28" s="164"/>
      <c r="AJL28" s="164"/>
      <c r="AJM28" s="164"/>
      <c r="AJN28" s="164"/>
      <c r="AJO28" s="164"/>
      <c r="AJP28" s="164"/>
      <c r="AJQ28" s="164"/>
      <c r="AJR28" s="164"/>
      <c r="AJS28" s="164"/>
      <c r="AJT28" s="164"/>
      <c r="AJU28" s="164"/>
      <c r="AJV28" s="164"/>
      <c r="AJW28" s="164"/>
      <c r="AJX28" s="164"/>
      <c r="AJY28" s="164"/>
      <c r="AJZ28" s="164"/>
      <c r="AKA28" s="164"/>
      <c r="AKB28" s="164"/>
    </row>
    <row r="29" customFormat="false" ht="21" hidden="false" customHeight="true" outlineLevel="0" collapsed="false">
      <c r="A29" s="269"/>
      <c r="B29" s="234"/>
      <c r="C29" s="235"/>
      <c r="D29" s="236"/>
      <c r="E29" s="237"/>
      <c r="F29" s="237"/>
      <c r="G29" s="263"/>
      <c r="H29" s="267" t="str">
        <f aca="false">IF(COUNTIFS(Titulados!$A$3:$A$1000,"="&amp;K29)&lt;&gt;1,"","Titulado")</f>
        <v/>
      </c>
      <c r="I29" s="242"/>
      <c r="J29" s="242"/>
      <c r="K29" s="253"/>
      <c r="L29" s="254"/>
      <c r="M29" s="255"/>
      <c r="N29" s="256"/>
      <c r="O29" s="247"/>
      <c r="P29" s="248"/>
      <c r="Q29" s="249"/>
      <c r="R29" s="174"/>
      <c r="S29" s="274"/>
      <c r="T29" s="275"/>
      <c r="AHV29" s="164"/>
      <c r="AHW29" s="164"/>
      <c r="AHX29" s="164"/>
      <c r="AHY29" s="164"/>
      <c r="AHZ29" s="164"/>
      <c r="AIA29" s="164"/>
      <c r="AIB29" s="164"/>
      <c r="AIC29" s="164"/>
      <c r="AID29" s="164"/>
      <c r="AIE29" s="164"/>
      <c r="AIF29" s="164"/>
      <c r="AIG29" s="164"/>
      <c r="AIH29" s="164"/>
      <c r="AII29" s="164"/>
      <c r="AIJ29" s="164"/>
      <c r="AIK29" s="164"/>
      <c r="AIL29" s="164"/>
      <c r="AIM29" s="164"/>
      <c r="AIN29" s="164"/>
      <c r="AIO29" s="164"/>
      <c r="AIP29" s="164"/>
      <c r="AIQ29" s="164"/>
      <c r="AIR29" s="164"/>
      <c r="AIS29" s="164"/>
      <c r="AIT29" s="164"/>
      <c r="AIU29" s="164"/>
      <c r="AIV29" s="164"/>
      <c r="AIW29" s="164"/>
      <c r="AIX29" s="164"/>
      <c r="AIY29" s="164"/>
      <c r="AIZ29" s="164"/>
      <c r="AJA29" s="164"/>
      <c r="AJB29" s="164"/>
      <c r="AJC29" s="164"/>
      <c r="AJD29" s="164"/>
      <c r="AJE29" s="164"/>
      <c r="AJF29" s="164"/>
      <c r="AJG29" s="164"/>
      <c r="AJH29" s="164"/>
      <c r="AJI29" s="164"/>
      <c r="AJJ29" s="164"/>
      <c r="AJK29" s="164"/>
      <c r="AJL29" s="164"/>
      <c r="AJM29" s="164"/>
      <c r="AJN29" s="164"/>
      <c r="AJO29" s="164"/>
      <c r="AJP29" s="164"/>
      <c r="AJQ29" s="164"/>
      <c r="AJR29" s="164"/>
      <c r="AJS29" s="164"/>
      <c r="AJT29" s="164"/>
      <c r="AJU29" s="164"/>
      <c r="AJV29" s="164"/>
      <c r="AJW29" s="164"/>
      <c r="AJX29" s="164"/>
      <c r="AJY29" s="164"/>
      <c r="AJZ29" s="164"/>
      <c r="AKA29" s="164"/>
      <c r="AKB29" s="164"/>
    </row>
    <row r="30" customFormat="false" ht="21" hidden="false" customHeight="true" outlineLevel="0" collapsed="false">
      <c r="A30" s="269"/>
      <c r="B30" s="234"/>
      <c r="C30" s="235"/>
      <c r="D30" s="236"/>
      <c r="E30" s="237"/>
      <c r="F30" s="237"/>
      <c r="G30" s="263"/>
      <c r="H30" s="267" t="str">
        <f aca="false">IF(COUNTIFS(Titulados!$A$3:$A$1000,"="&amp;K30)&lt;&gt;1,"","Titulado")</f>
        <v/>
      </c>
      <c r="I30" s="242"/>
      <c r="J30" s="242"/>
      <c r="K30" s="253"/>
      <c r="L30" s="254"/>
      <c r="M30" s="255"/>
      <c r="N30" s="256"/>
      <c r="O30" s="247"/>
      <c r="P30" s="248"/>
      <c r="Q30" s="249"/>
      <c r="R30" s="174"/>
      <c r="S30" s="274"/>
      <c r="T30" s="275"/>
      <c r="AHV30" s="164"/>
      <c r="AHW30" s="164"/>
      <c r="AHX30" s="164"/>
      <c r="AHY30" s="164"/>
      <c r="AHZ30" s="164"/>
      <c r="AIA30" s="164"/>
      <c r="AIB30" s="164"/>
      <c r="AIC30" s="164"/>
      <c r="AID30" s="164"/>
      <c r="AIE30" s="164"/>
      <c r="AIF30" s="164"/>
      <c r="AIG30" s="164"/>
      <c r="AIH30" s="164"/>
      <c r="AII30" s="164"/>
      <c r="AIJ30" s="164"/>
      <c r="AIK30" s="164"/>
      <c r="AIL30" s="164"/>
      <c r="AIM30" s="164"/>
      <c r="AIN30" s="164"/>
      <c r="AIO30" s="164"/>
      <c r="AIP30" s="164"/>
      <c r="AIQ30" s="164"/>
      <c r="AIR30" s="164"/>
      <c r="AIS30" s="164"/>
      <c r="AIT30" s="164"/>
      <c r="AIU30" s="164"/>
      <c r="AIV30" s="164"/>
      <c r="AIW30" s="164"/>
      <c r="AIX30" s="164"/>
      <c r="AIY30" s="164"/>
      <c r="AIZ30" s="164"/>
      <c r="AJA30" s="164"/>
      <c r="AJB30" s="164"/>
      <c r="AJC30" s="164"/>
      <c r="AJD30" s="164"/>
      <c r="AJE30" s="164"/>
      <c r="AJF30" s="164"/>
      <c r="AJG30" s="164"/>
      <c r="AJH30" s="164"/>
      <c r="AJI30" s="164"/>
      <c r="AJJ30" s="164"/>
      <c r="AJK30" s="164"/>
      <c r="AJL30" s="164"/>
      <c r="AJM30" s="164"/>
      <c r="AJN30" s="164"/>
      <c r="AJO30" s="164"/>
      <c r="AJP30" s="164"/>
      <c r="AJQ30" s="164"/>
      <c r="AJR30" s="164"/>
      <c r="AJS30" s="164"/>
      <c r="AJT30" s="164"/>
      <c r="AJU30" s="164"/>
      <c r="AJV30" s="164"/>
      <c r="AJW30" s="164"/>
      <c r="AJX30" s="164"/>
      <c r="AJY30" s="164"/>
      <c r="AJZ30" s="164"/>
      <c r="AKA30" s="164"/>
      <c r="AKB30" s="164"/>
    </row>
    <row r="31" customFormat="false" ht="21" hidden="false" customHeight="true" outlineLevel="0" collapsed="false">
      <c r="A31" s="269"/>
      <c r="B31" s="234"/>
      <c r="C31" s="235"/>
      <c r="D31" s="236"/>
      <c r="E31" s="237"/>
      <c r="F31" s="237"/>
      <c r="G31" s="263"/>
      <c r="H31" s="267" t="str">
        <f aca="false">IF(COUNTIFS(Titulados!$A$3:$A$1000,"="&amp;K31)&lt;&gt;1,"","Titulado")</f>
        <v/>
      </c>
      <c r="I31" s="242"/>
      <c r="J31" s="242"/>
      <c r="K31" s="253"/>
      <c r="L31" s="254"/>
      <c r="M31" s="255"/>
      <c r="N31" s="256"/>
      <c r="O31" s="247"/>
      <c r="P31" s="248"/>
      <c r="Q31" s="249"/>
      <c r="R31" s="174"/>
      <c r="S31" s="274"/>
      <c r="T31" s="275"/>
      <c r="AHV31" s="164"/>
      <c r="AHW31" s="164"/>
      <c r="AHX31" s="164"/>
      <c r="AHY31" s="164"/>
      <c r="AHZ31" s="164"/>
      <c r="AIA31" s="164"/>
      <c r="AIB31" s="164"/>
      <c r="AIC31" s="164"/>
      <c r="AID31" s="164"/>
      <c r="AIE31" s="164"/>
      <c r="AIF31" s="164"/>
      <c r="AIG31" s="164"/>
      <c r="AIH31" s="164"/>
      <c r="AII31" s="164"/>
      <c r="AIJ31" s="164"/>
      <c r="AIK31" s="164"/>
      <c r="AIL31" s="164"/>
      <c r="AIM31" s="164"/>
      <c r="AIN31" s="164"/>
      <c r="AIO31" s="164"/>
      <c r="AIP31" s="164"/>
      <c r="AIQ31" s="164"/>
      <c r="AIR31" s="164"/>
      <c r="AIS31" s="164"/>
      <c r="AIT31" s="164"/>
      <c r="AIU31" s="164"/>
      <c r="AIV31" s="164"/>
      <c r="AIW31" s="164"/>
      <c r="AIX31" s="164"/>
      <c r="AIY31" s="164"/>
      <c r="AIZ31" s="164"/>
      <c r="AJA31" s="164"/>
      <c r="AJB31" s="164"/>
      <c r="AJC31" s="164"/>
      <c r="AJD31" s="164"/>
      <c r="AJE31" s="164"/>
      <c r="AJF31" s="164"/>
      <c r="AJG31" s="164"/>
      <c r="AJH31" s="164"/>
      <c r="AJI31" s="164"/>
      <c r="AJJ31" s="164"/>
      <c r="AJK31" s="164"/>
      <c r="AJL31" s="164"/>
      <c r="AJM31" s="164"/>
      <c r="AJN31" s="164"/>
      <c r="AJO31" s="164"/>
      <c r="AJP31" s="164"/>
      <c r="AJQ31" s="164"/>
      <c r="AJR31" s="164"/>
      <c r="AJS31" s="164"/>
      <c r="AJT31" s="164"/>
      <c r="AJU31" s="164"/>
      <c r="AJV31" s="164"/>
      <c r="AJW31" s="164"/>
      <c r="AJX31" s="164"/>
      <c r="AJY31" s="164"/>
      <c r="AJZ31" s="164"/>
      <c r="AKA31" s="164"/>
      <c r="AKB31" s="164"/>
    </row>
    <row r="32" customFormat="false" ht="21" hidden="false" customHeight="true" outlineLevel="0" collapsed="false">
      <c r="A32" s="269"/>
      <c r="B32" s="234"/>
      <c r="C32" s="235"/>
      <c r="D32" s="236"/>
      <c r="E32" s="237"/>
      <c r="F32" s="237"/>
      <c r="G32" s="263"/>
      <c r="H32" s="267" t="str">
        <f aca="false">IF(COUNTIFS(Titulados!$A$3:$A$1000,"="&amp;K32)&lt;&gt;1,"","Titulado")</f>
        <v/>
      </c>
      <c r="I32" s="242"/>
      <c r="J32" s="242"/>
      <c r="K32" s="253"/>
      <c r="L32" s="254"/>
      <c r="M32" s="255"/>
      <c r="N32" s="256"/>
      <c r="O32" s="247"/>
      <c r="P32" s="248"/>
      <c r="Q32" s="249"/>
      <c r="R32" s="174"/>
      <c r="S32" s="274"/>
      <c r="T32" s="275"/>
      <c r="AHV32" s="164"/>
      <c r="AHW32" s="164"/>
      <c r="AHX32" s="164"/>
      <c r="AHY32" s="164"/>
      <c r="AHZ32" s="164"/>
      <c r="AIA32" s="164"/>
      <c r="AIB32" s="164"/>
      <c r="AIC32" s="164"/>
      <c r="AID32" s="164"/>
      <c r="AIE32" s="164"/>
      <c r="AIF32" s="164"/>
      <c r="AIG32" s="164"/>
      <c r="AIH32" s="164"/>
      <c r="AII32" s="164"/>
      <c r="AIJ32" s="164"/>
      <c r="AIK32" s="164"/>
      <c r="AIL32" s="164"/>
      <c r="AIM32" s="164"/>
      <c r="AIN32" s="164"/>
      <c r="AIO32" s="164"/>
      <c r="AIP32" s="164"/>
      <c r="AIQ32" s="164"/>
      <c r="AIR32" s="164"/>
      <c r="AIS32" s="164"/>
      <c r="AIT32" s="164"/>
      <c r="AIU32" s="164"/>
      <c r="AIV32" s="164"/>
      <c r="AIW32" s="164"/>
      <c r="AIX32" s="164"/>
      <c r="AIY32" s="164"/>
      <c r="AIZ32" s="164"/>
      <c r="AJA32" s="164"/>
      <c r="AJB32" s="164"/>
      <c r="AJC32" s="164"/>
      <c r="AJD32" s="164"/>
      <c r="AJE32" s="164"/>
      <c r="AJF32" s="164"/>
      <c r="AJG32" s="164"/>
      <c r="AJH32" s="164"/>
      <c r="AJI32" s="164"/>
      <c r="AJJ32" s="164"/>
      <c r="AJK32" s="164"/>
      <c r="AJL32" s="164"/>
      <c r="AJM32" s="164"/>
      <c r="AJN32" s="164"/>
      <c r="AJO32" s="164"/>
      <c r="AJP32" s="164"/>
      <c r="AJQ32" s="164"/>
      <c r="AJR32" s="164"/>
      <c r="AJS32" s="164"/>
      <c r="AJT32" s="164"/>
      <c r="AJU32" s="164"/>
      <c r="AJV32" s="164"/>
      <c r="AJW32" s="164"/>
      <c r="AJX32" s="164"/>
      <c r="AJY32" s="164"/>
      <c r="AJZ32" s="164"/>
      <c r="AKA32" s="164"/>
      <c r="AKB32" s="164"/>
    </row>
    <row r="33" customFormat="false" ht="21" hidden="false" customHeight="true" outlineLevel="0" collapsed="false">
      <c r="A33" s="269"/>
      <c r="B33" s="234"/>
      <c r="C33" s="235"/>
      <c r="D33" s="236"/>
      <c r="E33" s="237"/>
      <c r="F33" s="237"/>
      <c r="G33" s="263"/>
      <c r="H33" s="268" t="str">
        <f aca="false">IF(COUNTIFS(Titulados!$A$3:$A$1000,"="&amp;K33)&lt;&gt;1,"","Titulado")</f>
        <v/>
      </c>
      <c r="I33" s="242"/>
      <c r="J33" s="242"/>
      <c r="K33" s="258"/>
      <c r="L33" s="259"/>
      <c r="M33" s="260"/>
      <c r="N33" s="261"/>
      <c r="O33" s="247"/>
      <c r="P33" s="248"/>
      <c r="Q33" s="249"/>
      <c r="R33" s="174"/>
      <c r="S33" s="274"/>
      <c r="T33" s="275"/>
      <c r="AHV33" s="164"/>
      <c r="AHW33" s="164"/>
      <c r="AHX33" s="164"/>
      <c r="AHY33" s="164"/>
      <c r="AHZ33" s="164"/>
      <c r="AIA33" s="164"/>
      <c r="AIB33" s="164"/>
      <c r="AIC33" s="164"/>
      <c r="AID33" s="164"/>
      <c r="AIE33" s="164"/>
      <c r="AIF33" s="164"/>
      <c r="AIG33" s="164"/>
      <c r="AIH33" s="164"/>
      <c r="AII33" s="164"/>
      <c r="AIJ33" s="164"/>
      <c r="AIK33" s="164"/>
      <c r="AIL33" s="164"/>
      <c r="AIM33" s="164"/>
      <c r="AIN33" s="164"/>
      <c r="AIO33" s="164"/>
      <c r="AIP33" s="164"/>
      <c r="AIQ33" s="164"/>
      <c r="AIR33" s="164"/>
      <c r="AIS33" s="164"/>
      <c r="AIT33" s="164"/>
      <c r="AIU33" s="164"/>
      <c r="AIV33" s="164"/>
      <c r="AIW33" s="164"/>
      <c r="AIX33" s="164"/>
      <c r="AIY33" s="164"/>
      <c r="AIZ33" s="164"/>
      <c r="AJA33" s="164"/>
      <c r="AJB33" s="164"/>
      <c r="AJC33" s="164"/>
      <c r="AJD33" s="164"/>
      <c r="AJE33" s="164"/>
      <c r="AJF33" s="164"/>
      <c r="AJG33" s="164"/>
      <c r="AJH33" s="164"/>
      <c r="AJI33" s="164"/>
      <c r="AJJ33" s="164"/>
      <c r="AJK33" s="164"/>
      <c r="AJL33" s="164"/>
      <c r="AJM33" s="164"/>
      <c r="AJN33" s="164"/>
      <c r="AJO33" s="164"/>
      <c r="AJP33" s="164"/>
      <c r="AJQ33" s="164"/>
      <c r="AJR33" s="164"/>
      <c r="AJS33" s="164"/>
      <c r="AJT33" s="164"/>
      <c r="AJU33" s="164"/>
      <c r="AJV33" s="164"/>
      <c r="AJW33" s="164"/>
      <c r="AJX33" s="164"/>
      <c r="AJY33" s="164"/>
      <c r="AJZ33" s="164"/>
      <c r="AKA33" s="164"/>
      <c r="AKB33" s="164"/>
    </row>
    <row r="34" customFormat="false" ht="21" hidden="false" customHeight="true" outlineLevel="0" collapsed="false">
      <c r="A34" s="276" t="n">
        <f aca="false">A27+1</f>
        <v>5</v>
      </c>
      <c r="B34" s="277"/>
      <c r="C34" s="278"/>
      <c r="D34" s="279"/>
      <c r="E34" s="280" t="str">
        <f aca="false">IF(P34&gt;0,"Docente do PPG coautor","")</f>
        <v/>
      </c>
      <c r="F34" s="281" t="str">
        <f aca="false">IF(COUNTIFS(L34:L40,"&lt;&gt;"&amp;"")&gt;0,"Graduando coautor","")</f>
        <v/>
      </c>
      <c r="G34" s="282" t="str">
        <f aca="false">IF(COUNTIFS(K34:K40,"&lt;&gt;"&amp;"")&gt;0,"Pos-graduando coautor","")</f>
        <v/>
      </c>
      <c r="H34" s="264" t="str">
        <f aca="false">IF(COUNTIFS(Titulados!$A$3:$A$1000,"="&amp;K34)&lt;&gt;1,"","Titulado")</f>
        <v/>
      </c>
      <c r="I34" s="242"/>
      <c r="J34" s="242"/>
      <c r="K34" s="243"/>
      <c r="L34" s="244"/>
      <c r="M34" s="245"/>
      <c r="N34" s="246"/>
      <c r="O34" s="247"/>
      <c r="P34" s="248"/>
      <c r="Q34" s="249"/>
      <c r="R34" s="174"/>
      <c r="S34" s="274" t="n">
        <f aca="false">IF(B34="",0,INDEX(pesosqualis,MATCH(D34,INDEX(Qualis,,MATCH(B34,Tipos_Produtos)),0),MATCH(B34,Tipos_Produtos,0)))</f>
        <v>0</v>
      </c>
      <c r="T34" s="275" t="n">
        <f aca="false">IF(E34="",0,S34/P34)</f>
        <v>0</v>
      </c>
      <c r="AHV34" s="164"/>
      <c r="AHW34" s="164"/>
      <c r="AHX34" s="164"/>
      <c r="AHY34" s="164"/>
      <c r="AHZ34" s="164"/>
      <c r="AIA34" s="164"/>
      <c r="AIB34" s="164"/>
      <c r="AIC34" s="164"/>
      <c r="AID34" s="164"/>
      <c r="AIE34" s="164"/>
      <c r="AIF34" s="164"/>
      <c r="AIG34" s="164"/>
      <c r="AIH34" s="164"/>
      <c r="AII34" s="164"/>
      <c r="AIJ34" s="164"/>
      <c r="AIK34" s="164"/>
      <c r="AIL34" s="164"/>
      <c r="AIM34" s="164"/>
      <c r="AIN34" s="164"/>
      <c r="AIO34" s="164"/>
      <c r="AIP34" s="164"/>
      <c r="AIQ34" s="164"/>
      <c r="AIR34" s="164"/>
      <c r="AIS34" s="164"/>
      <c r="AIT34" s="164"/>
      <c r="AIU34" s="164"/>
      <c r="AIV34" s="164"/>
      <c r="AIW34" s="164"/>
      <c r="AIX34" s="164"/>
      <c r="AIY34" s="164"/>
      <c r="AIZ34" s="164"/>
      <c r="AJA34" s="164"/>
      <c r="AJB34" s="164"/>
      <c r="AJC34" s="164"/>
      <c r="AJD34" s="164"/>
      <c r="AJE34" s="164"/>
      <c r="AJF34" s="164"/>
      <c r="AJG34" s="164"/>
      <c r="AJH34" s="164"/>
      <c r="AJI34" s="164"/>
      <c r="AJJ34" s="164"/>
      <c r="AJK34" s="164"/>
      <c r="AJL34" s="164"/>
      <c r="AJM34" s="164"/>
      <c r="AJN34" s="164"/>
      <c r="AJO34" s="164"/>
      <c r="AJP34" s="164"/>
      <c r="AJQ34" s="164"/>
      <c r="AJR34" s="164"/>
      <c r="AJS34" s="164"/>
      <c r="AJT34" s="164"/>
      <c r="AJU34" s="164"/>
      <c r="AJV34" s="164"/>
      <c r="AJW34" s="164"/>
      <c r="AJX34" s="164"/>
      <c r="AJY34" s="164"/>
      <c r="AJZ34" s="164"/>
      <c r="AKA34" s="164"/>
      <c r="AKB34" s="164"/>
    </row>
    <row r="35" customFormat="false" ht="21" hidden="false" customHeight="true" outlineLevel="0" collapsed="false">
      <c r="A35" s="276"/>
      <c r="B35" s="277"/>
      <c r="C35" s="278"/>
      <c r="D35" s="279"/>
      <c r="E35" s="280"/>
      <c r="F35" s="280"/>
      <c r="G35" s="282"/>
      <c r="H35" s="267" t="str">
        <f aca="false">IF(COUNTIFS(Titulados!$A$3:$A$1000,"="&amp;K35)&lt;&gt;1,"","Titulado")</f>
        <v/>
      </c>
      <c r="I35" s="242"/>
      <c r="J35" s="242"/>
      <c r="K35" s="253"/>
      <c r="L35" s="254"/>
      <c r="M35" s="255"/>
      <c r="N35" s="256"/>
      <c r="O35" s="247"/>
      <c r="P35" s="248"/>
      <c r="Q35" s="249"/>
      <c r="R35" s="174"/>
      <c r="S35" s="274"/>
      <c r="T35" s="275"/>
      <c r="AHV35" s="164"/>
      <c r="AHW35" s="164"/>
      <c r="AHX35" s="164"/>
      <c r="AHY35" s="164"/>
      <c r="AHZ35" s="164"/>
      <c r="AIA35" s="164"/>
      <c r="AIB35" s="164"/>
      <c r="AIC35" s="164"/>
      <c r="AID35" s="164"/>
      <c r="AIE35" s="164"/>
      <c r="AIF35" s="164"/>
      <c r="AIG35" s="164"/>
      <c r="AIH35" s="164"/>
      <c r="AII35" s="164"/>
      <c r="AIJ35" s="164"/>
      <c r="AIK35" s="164"/>
      <c r="AIL35" s="164"/>
      <c r="AIM35" s="164"/>
      <c r="AIN35" s="164"/>
      <c r="AIO35" s="164"/>
      <c r="AIP35" s="164"/>
      <c r="AIQ35" s="164"/>
      <c r="AIR35" s="164"/>
      <c r="AIS35" s="164"/>
      <c r="AIT35" s="164"/>
      <c r="AIU35" s="164"/>
      <c r="AIV35" s="164"/>
      <c r="AIW35" s="164"/>
      <c r="AIX35" s="164"/>
      <c r="AIY35" s="164"/>
      <c r="AIZ35" s="164"/>
      <c r="AJA35" s="164"/>
      <c r="AJB35" s="164"/>
      <c r="AJC35" s="164"/>
      <c r="AJD35" s="164"/>
      <c r="AJE35" s="164"/>
      <c r="AJF35" s="164"/>
      <c r="AJG35" s="164"/>
      <c r="AJH35" s="164"/>
      <c r="AJI35" s="164"/>
      <c r="AJJ35" s="164"/>
      <c r="AJK35" s="164"/>
      <c r="AJL35" s="164"/>
      <c r="AJM35" s="164"/>
      <c r="AJN35" s="164"/>
      <c r="AJO35" s="164"/>
      <c r="AJP35" s="164"/>
      <c r="AJQ35" s="164"/>
      <c r="AJR35" s="164"/>
      <c r="AJS35" s="164"/>
      <c r="AJT35" s="164"/>
      <c r="AJU35" s="164"/>
      <c r="AJV35" s="164"/>
      <c r="AJW35" s="164"/>
      <c r="AJX35" s="164"/>
      <c r="AJY35" s="164"/>
      <c r="AJZ35" s="164"/>
      <c r="AKA35" s="164"/>
      <c r="AKB35" s="164"/>
    </row>
    <row r="36" customFormat="false" ht="21" hidden="false" customHeight="true" outlineLevel="0" collapsed="false">
      <c r="A36" s="276"/>
      <c r="B36" s="277"/>
      <c r="C36" s="278"/>
      <c r="D36" s="279"/>
      <c r="E36" s="280"/>
      <c r="F36" s="280"/>
      <c r="G36" s="282"/>
      <c r="H36" s="267" t="str">
        <f aca="false">IF(COUNTIFS(Titulados!$A$3:$A$1000,"="&amp;K36)&lt;&gt;1,"","Titulado")</f>
        <v/>
      </c>
      <c r="I36" s="242"/>
      <c r="J36" s="242"/>
      <c r="K36" s="253"/>
      <c r="L36" s="254"/>
      <c r="M36" s="255"/>
      <c r="N36" s="256"/>
      <c r="O36" s="247"/>
      <c r="P36" s="248"/>
      <c r="Q36" s="249"/>
      <c r="R36" s="174"/>
      <c r="S36" s="274"/>
      <c r="T36" s="275"/>
      <c r="AHV36" s="164"/>
      <c r="AHW36" s="164"/>
      <c r="AHX36" s="164"/>
      <c r="AHY36" s="164"/>
      <c r="AHZ36" s="164"/>
      <c r="AIA36" s="164"/>
      <c r="AIB36" s="164"/>
      <c r="AIC36" s="164"/>
      <c r="AID36" s="164"/>
      <c r="AIE36" s="164"/>
      <c r="AIF36" s="164"/>
      <c r="AIG36" s="164"/>
      <c r="AIH36" s="164"/>
      <c r="AII36" s="164"/>
      <c r="AIJ36" s="164"/>
      <c r="AIK36" s="164"/>
      <c r="AIL36" s="164"/>
      <c r="AIM36" s="164"/>
      <c r="AIN36" s="164"/>
      <c r="AIO36" s="164"/>
      <c r="AIP36" s="164"/>
      <c r="AIQ36" s="164"/>
      <c r="AIR36" s="164"/>
      <c r="AIS36" s="164"/>
      <c r="AIT36" s="164"/>
      <c r="AIU36" s="164"/>
      <c r="AIV36" s="164"/>
      <c r="AIW36" s="164"/>
      <c r="AIX36" s="164"/>
      <c r="AIY36" s="164"/>
      <c r="AIZ36" s="164"/>
      <c r="AJA36" s="164"/>
      <c r="AJB36" s="164"/>
      <c r="AJC36" s="164"/>
      <c r="AJD36" s="164"/>
      <c r="AJE36" s="164"/>
      <c r="AJF36" s="164"/>
      <c r="AJG36" s="164"/>
      <c r="AJH36" s="164"/>
      <c r="AJI36" s="164"/>
      <c r="AJJ36" s="164"/>
      <c r="AJK36" s="164"/>
      <c r="AJL36" s="164"/>
      <c r="AJM36" s="164"/>
      <c r="AJN36" s="164"/>
      <c r="AJO36" s="164"/>
      <c r="AJP36" s="164"/>
      <c r="AJQ36" s="164"/>
      <c r="AJR36" s="164"/>
      <c r="AJS36" s="164"/>
      <c r="AJT36" s="164"/>
      <c r="AJU36" s="164"/>
      <c r="AJV36" s="164"/>
      <c r="AJW36" s="164"/>
      <c r="AJX36" s="164"/>
      <c r="AJY36" s="164"/>
      <c r="AJZ36" s="164"/>
      <c r="AKA36" s="164"/>
      <c r="AKB36" s="164"/>
    </row>
    <row r="37" customFormat="false" ht="21" hidden="false" customHeight="true" outlineLevel="0" collapsed="false">
      <c r="A37" s="276"/>
      <c r="B37" s="277"/>
      <c r="C37" s="278"/>
      <c r="D37" s="279"/>
      <c r="E37" s="280"/>
      <c r="F37" s="280"/>
      <c r="G37" s="282"/>
      <c r="H37" s="267" t="str">
        <f aca="false">IF(COUNTIFS(Titulados!$A$3:$A$1000,"="&amp;K37)&lt;&gt;1,"","Titulado")</f>
        <v/>
      </c>
      <c r="I37" s="242"/>
      <c r="J37" s="242"/>
      <c r="K37" s="253"/>
      <c r="L37" s="254"/>
      <c r="M37" s="255"/>
      <c r="N37" s="256"/>
      <c r="O37" s="247"/>
      <c r="P37" s="248"/>
      <c r="Q37" s="249"/>
      <c r="R37" s="174"/>
      <c r="S37" s="274"/>
      <c r="T37" s="275"/>
      <c r="AHV37" s="164"/>
      <c r="AHW37" s="164"/>
      <c r="AHX37" s="164"/>
      <c r="AHY37" s="164"/>
      <c r="AHZ37" s="164"/>
      <c r="AIA37" s="164"/>
      <c r="AIB37" s="164"/>
      <c r="AIC37" s="164"/>
      <c r="AID37" s="164"/>
      <c r="AIE37" s="164"/>
      <c r="AIF37" s="164"/>
      <c r="AIG37" s="164"/>
      <c r="AIH37" s="164"/>
      <c r="AII37" s="164"/>
      <c r="AIJ37" s="164"/>
      <c r="AIK37" s="164"/>
      <c r="AIL37" s="164"/>
      <c r="AIM37" s="164"/>
      <c r="AIN37" s="164"/>
      <c r="AIO37" s="164"/>
      <c r="AIP37" s="164"/>
      <c r="AIQ37" s="164"/>
      <c r="AIR37" s="164"/>
      <c r="AIS37" s="164"/>
      <c r="AIT37" s="164"/>
      <c r="AIU37" s="164"/>
      <c r="AIV37" s="164"/>
      <c r="AIW37" s="164"/>
      <c r="AIX37" s="164"/>
      <c r="AIY37" s="164"/>
      <c r="AIZ37" s="164"/>
      <c r="AJA37" s="164"/>
      <c r="AJB37" s="164"/>
      <c r="AJC37" s="164"/>
      <c r="AJD37" s="164"/>
      <c r="AJE37" s="164"/>
      <c r="AJF37" s="164"/>
      <c r="AJG37" s="164"/>
      <c r="AJH37" s="164"/>
      <c r="AJI37" s="164"/>
      <c r="AJJ37" s="164"/>
      <c r="AJK37" s="164"/>
      <c r="AJL37" s="164"/>
      <c r="AJM37" s="164"/>
      <c r="AJN37" s="164"/>
      <c r="AJO37" s="164"/>
      <c r="AJP37" s="164"/>
      <c r="AJQ37" s="164"/>
      <c r="AJR37" s="164"/>
      <c r="AJS37" s="164"/>
      <c r="AJT37" s="164"/>
      <c r="AJU37" s="164"/>
      <c r="AJV37" s="164"/>
      <c r="AJW37" s="164"/>
      <c r="AJX37" s="164"/>
      <c r="AJY37" s="164"/>
      <c r="AJZ37" s="164"/>
      <c r="AKA37" s="164"/>
      <c r="AKB37" s="164"/>
    </row>
    <row r="38" customFormat="false" ht="21" hidden="false" customHeight="true" outlineLevel="0" collapsed="false">
      <c r="A38" s="276"/>
      <c r="B38" s="277"/>
      <c r="C38" s="278"/>
      <c r="D38" s="279"/>
      <c r="E38" s="280"/>
      <c r="F38" s="280"/>
      <c r="G38" s="282"/>
      <c r="H38" s="267" t="str">
        <f aca="false">IF(COUNTIFS(Titulados!$A$3:$A$1000,"="&amp;K38)&lt;&gt;1,"","Titulado")</f>
        <v/>
      </c>
      <c r="I38" s="242"/>
      <c r="J38" s="242"/>
      <c r="K38" s="253"/>
      <c r="L38" s="254"/>
      <c r="M38" s="255"/>
      <c r="N38" s="256"/>
      <c r="O38" s="247"/>
      <c r="P38" s="248"/>
      <c r="Q38" s="249"/>
      <c r="R38" s="174"/>
      <c r="S38" s="274"/>
      <c r="T38" s="275"/>
      <c r="AHV38" s="164"/>
      <c r="AHW38" s="164"/>
      <c r="AHX38" s="164"/>
      <c r="AHY38" s="164"/>
      <c r="AHZ38" s="164"/>
      <c r="AIA38" s="164"/>
      <c r="AIB38" s="164"/>
      <c r="AIC38" s="164"/>
      <c r="AID38" s="164"/>
      <c r="AIE38" s="164"/>
      <c r="AIF38" s="164"/>
      <c r="AIG38" s="164"/>
      <c r="AIH38" s="164"/>
      <c r="AII38" s="164"/>
      <c r="AIJ38" s="164"/>
      <c r="AIK38" s="164"/>
      <c r="AIL38" s="164"/>
      <c r="AIM38" s="164"/>
      <c r="AIN38" s="164"/>
      <c r="AIO38" s="164"/>
      <c r="AIP38" s="164"/>
      <c r="AIQ38" s="164"/>
      <c r="AIR38" s="164"/>
      <c r="AIS38" s="164"/>
      <c r="AIT38" s="164"/>
      <c r="AIU38" s="164"/>
      <c r="AIV38" s="164"/>
      <c r="AIW38" s="164"/>
      <c r="AIX38" s="164"/>
      <c r="AIY38" s="164"/>
      <c r="AIZ38" s="164"/>
      <c r="AJA38" s="164"/>
      <c r="AJB38" s="164"/>
      <c r="AJC38" s="164"/>
      <c r="AJD38" s="164"/>
      <c r="AJE38" s="164"/>
      <c r="AJF38" s="164"/>
      <c r="AJG38" s="164"/>
      <c r="AJH38" s="164"/>
      <c r="AJI38" s="164"/>
      <c r="AJJ38" s="164"/>
      <c r="AJK38" s="164"/>
      <c r="AJL38" s="164"/>
      <c r="AJM38" s="164"/>
      <c r="AJN38" s="164"/>
      <c r="AJO38" s="164"/>
      <c r="AJP38" s="164"/>
      <c r="AJQ38" s="164"/>
      <c r="AJR38" s="164"/>
      <c r="AJS38" s="164"/>
      <c r="AJT38" s="164"/>
      <c r="AJU38" s="164"/>
      <c r="AJV38" s="164"/>
      <c r="AJW38" s="164"/>
      <c r="AJX38" s="164"/>
      <c r="AJY38" s="164"/>
      <c r="AJZ38" s="164"/>
      <c r="AKA38" s="164"/>
      <c r="AKB38" s="164"/>
    </row>
    <row r="39" customFormat="false" ht="21" hidden="false" customHeight="true" outlineLevel="0" collapsed="false">
      <c r="A39" s="276"/>
      <c r="B39" s="277"/>
      <c r="C39" s="278"/>
      <c r="D39" s="279"/>
      <c r="E39" s="280"/>
      <c r="F39" s="280"/>
      <c r="G39" s="282"/>
      <c r="H39" s="267" t="str">
        <f aca="false">IF(COUNTIFS(Titulados!$A$3:$A$1000,"="&amp;K39)&lt;&gt;1,"","Titulado")</f>
        <v/>
      </c>
      <c r="I39" s="242"/>
      <c r="J39" s="242"/>
      <c r="K39" s="253"/>
      <c r="L39" s="254"/>
      <c r="M39" s="255"/>
      <c r="N39" s="256"/>
      <c r="O39" s="247"/>
      <c r="P39" s="248"/>
      <c r="Q39" s="249"/>
      <c r="R39" s="174"/>
      <c r="S39" s="274"/>
      <c r="T39" s="275"/>
      <c r="AHV39" s="164"/>
      <c r="AHW39" s="164"/>
      <c r="AHX39" s="164"/>
      <c r="AHY39" s="164"/>
      <c r="AHZ39" s="164"/>
      <c r="AIA39" s="164"/>
      <c r="AIB39" s="164"/>
      <c r="AIC39" s="164"/>
      <c r="AID39" s="164"/>
      <c r="AIE39" s="164"/>
      <c r="AIF39" s="164"/>
      <c r="AIG39" s="164"/>
      <c r="AIH39" s="164"/>
      <c r="AII39" s="164"/>
      <c r="AIJ39" s="164"/>
      <c r="AIK39" s="164"/>
      <c r="AIL39" s="164"/>
      <c r="AIM39" s="164"/>
      <c r="AIN39" s="164"/>
      <c r="AIO39" s="164"/>
      <c r="AIP39" s="164"/>
      <c r="AIQ39" s="164"/>
      <c r="AIR39" s="164"/>
      <c r="AIS39" s="164"/>
      <c r="AIT39" s="164"/>
      <c r="AIU39" s="164"/>
      <c r="AIV39" s="164"/>
      <c r="AIW39" s="164"/>
      <c r="AIX39" s="164"/>
      <c r="AIY39" s="164"/>
      <c r="AIZ39" s="164"/>
      <c r="AJA39" s="164"/>
      <c r="AJB39" s="164"/>
      <c r="AJC39" s="164"/>
      <c r="AJD39" s="164"/>
      <c r="AJE39" s="164"/>
      <c r="AJF39" s="164"/>
      <c r="AJG39" s="164"/>
      <c r="AJH39" s="164"/>
      <c r="AJI39" s="164"/>
      <c r="AJJ39" s="164"/>
      <c r="AJK39" s="164"/>
      <c r="AJL39" s="164"/>
      <c r="AJM39" s="164"/>
      <c r="AJN39" s="164"/>
      <c r="AJO39" s="164"/>
      <c r="AJP39" s="164"/>
      <c r="AJQ39" s="164"/>
      <c r="AJR39" s="164"/>
      <c r="AJS39" s="164"/>
      <c r="AJT39" s="164"/>
      <c r="AJU39" s="164"/>
      <c r="AJV39" s="164"/>
      <c r="AJW39" s="164"/>
      <c r="AJX39" s="164"/>
      <c r="AJY39" s="164"/>
      <c r="AJZ39" s="164"/>
      <c r="AKA39" s="164"/>
      <c r="AKB39" s="164"/>
    </row>
    <row r="40" customFormat="false" ht="21" hidden="false" customHeight="true" outlineLevel="0" collapsed="false">
      <c r="A40" s="276"/>
      <c r="B40" s="277"/>
      <c r="C40" s="278"/>
      <c r="D40" s="279"/>
      <c r="E40" s="280"/>
      <c r="F40" s="280"/>
      <c r="G40" s="282"/>
      <c r="H40" s="268" t="str">
        <f aca="false">IF(COUNTIFS(Titulados!$A$3:$A$1000,"="&amp;K40)&lt;&gt;1,"","Titulado")</f>
        <v/>
      </c>
      <c r="I40" s="242"/>
      <c r="J40" s="242"/>
      <c r="K40" s="258"/>
      <c r="L40" s="259"/>
      <c r="M40" s="260"/>
      <c r="N40" s="261"/>
      <c r="O40" s="247"/>
      <c r="P40" s="248"/>
      <c r="Q40" s="249"/>
      <c r="R40" s="174"/>
      <c r="S40" s="274"/>
      <c r="T40" s="275"/>
      <c r="AHV40" s="164"/>
      <c r="AHW40" s="164"/>
      <c r="AHX40" s="164"/>
      <c r="AHY40" s="164"/>
      <c r="AHZ40" s="164"/>
      <c r="AIA40" s="164"/>
      <c r="AIB40" s="164"/>
      <c r="AIC40" s="164"/>
      <c r="AID40" s="164"/>
      <c r="AIE40" s="164"/>
      <c r="AIF40" s="164"/>
      <c r="AIG40" s="164"/>
      <c r="AIH40" s="164"/>
      <c r="AII40" s="164"/>
      <c r="AIJ40" s="164"/>
      <c r="AIK40" s="164"/>
      <c r="AIL40" s="164"/>
      <c r="AIM40" s="164"/>
      <c r="AIN40" s="164"/>
      <c r="AIO40" s="164"/>
      <c r="AIP40" s="164"/>
      <c r="AIQ40" s="164"/>
      <c r="AIR40" s="164"/>
      <c r="AIS40" s="164"/>
      <c r="AIT40" s="164"/>
      <c r="AIU40" s="164"/>
      <c r="AIV40" s="164"/>
      <c r="AIW40" s="164"/>
      <c r="AIX40" s="164"/>
      <c r="AIY40" s="164"/>
      <c r="AIZ40" s="164"/>
      <c r="AJA40" s="164"/>
      <c r="AJB40" s="164"/>
      <c r="AJC40" s="164"/>
      <c r="AJD40" s="164"/>
      <c r="AJE40" s="164"/>
      <c r="AJF40" s="164"/>
      <c r="AJG40" s="164"/>
      <c r="AJH40" s="164"/>
      <c r="AJI40" s="164"/>
      <c r="AJJ40" s="164"/>
      <c r="AJK40" s="164"/>
      <c r="AJL40" s="164"/>
      <c r="AJM40" s="164"/>
      <c r="AJN40" s="164"/>
      <c r="AJO40" s="164"/>
      <c r="AJP40" s="164"/>
      <c r="AJQ40" s="164"/>
      <c r="AJR40" s="164"/>
      <c r="AJS40" s="164"/>
      <c r="AJT40" s="164"/>
      <c r="AJU40" s="164"/>
      <c r="AJV40" s="164"/>
      <c r="AJW40" s="164"/>
      <c r="AJX40" s="164"/>
      <c r="AJY40" s="164"/>
      <c r="AJZ40" s="164"/>
      <c r="AKA40" s="164"/>
      <c r="AKB40" s="164"/>
    </row>
    <row r="41" customFormat="false" ht="27" hidden="false" customHeight="true" outlineLevel="0" collapsed="false">
      <c r="A41" s="233" t="n">
        <f aca="false">A34+1</f>
        <v>6</v>
      </c>
      <c r="B41" s="234"/>
      <c r="C41" s="235"/>
      <c r="D41" s="236"/>
      <c r="E41" s="237" t="str">
        <f aca="false">IF(P41&gt;0,"Docente do PPG coautor","")</f>
        <v/>
      </c>
      <c r="F41" s="238" t="str">
        <f aca="false">IF(COUNTIFS(L41:L47,"&lt;&gt;"&amp;"")&gt;0,"Graduando coautor","")</f>
        <v/>
      </c>
      <c r="G41" s="263" t="str">
        <f aca="false">IF(COUNTIFS(K41:K47,"&lt;&gt;"&amp;"")&gt;0,"Pos-graduando coautor","")</f>
        <v/>
      </c>
      <c r="H41" s="264" t="str">
        <f aca="false">IF(COUNTIFS(Titulados!$A$3:$A$1000,"="&amp;K41)&lt;&gt;1,"","Titulado")</f>
        <v/>
      </c>
      <c r="I41" s="242"/>
      <c r="J41" s="242"/>
      <c r="K41" s="243"/>
      <c r="L41" s="244"/>
      <c r="M41" s="245"/>
      <c r="N41" s="246"/>
      <c r="O41" s="247"/>
      <c r="P41" s="248" t="n">
        <v>0</v>
      </c>
      <c r="Q41" s="249"/>
      <c r="R41" s="174"/>
      <c r="S41" s="274" t="n">
        <f aca="false">IF(B41="",0,INDEX(pesosqualis,MATCH(D41,INDEX(Qualis,,MATCH(B41,Tipos_Produtos)),0),MATCH(B41,Tipos_Produtos,0)))</f>
        <v>0</v>
      </c>
      <c r="T41" s="275" t="n">
        <f aca="false">IF(E41="",0,S41/P41)</f>
        <v>0</v>
      </c>
      <c r="AHV41" s="164"/>
      <c r="AHW41" s="164"/>
      <c r="AHX41" s="164"/>
      <c r="AHY41" s="164"/>
      <c r="AHZ41" s="164"/>
      <c r="AIA41" s="164"/>
      <c r="AIB41" s="164"/>
      <c r="AIC41" s="164"/>
      <c r="AID41" s="164"/>
      <c r="AIE41" s="164"/>
      <c r="AIF41" s="164"/>
      <c r="AIG41" s="164"/>
      <c r="AIH41" s="164"/>
      <c r="AII41" s="164"/>
      <c r="AIJ41" s="164"/>
      <c r="AIK41" s="164"/>
      <c r="AIL41" s="164"/>
      <c r="AIM41" s="164"/>
      <c r="AIN41" s="164"/>
      <c r="AIO41" s="164"/>
      <c r="AIP41" s="164"/>
      <c r="AIQ41" s="164"/>
      <c r="AIR41" s="164"/>
      <c r="AIS41" s="164"/>
      <c r="AIT41" s="164"/>
      <c r="AIU41" s="164"/>
      <c r="AIV41" s="164"/>
      <c r="AIW41" s="164"/>
      <c r="AIX41" s="164"/>
      <c r="AIY41" s="164"/>
      <c r="AIZ41" s="164"/>
      <c r="AJA41" s="164"/>
      <c r="AJB41" s="164"/>
      <c r="AJC41" s="164"/>
      <c r="AJD41" s="164"/>
      <c r="AJE41" s="164"/>
      <c r="AJF41" s="164"/>
      <c r="AJG41" s="164"/>
      <c r="AJH41" s="164"/>
      <c r="AJI41" s="164"/>
      <c r="AJJ41" s="164"/>
      <c r="AJK41" s="164"/>
      <c r="AJL41" s="164"/>
      <c r="AJM41" s="164"/>
      <c r="AJN41" s="164"/>
      <c r="AJO41" s="164"/>
      <c r="AJP41" s="164"/>
      <c r="AJQ41" s="164"/>
      <c r="AJR41" s="164"/>
      <c r="AJS41" s="164"/>
      <c r="AJT41" s="164"/>
      <c r="AJU41" s="164"/>
      <c r="AJV41" s="164"/>
      <c r="AJW41" s="164"/>
      <c r="AJX41" s="164"/>
      <c r="AJY41" s="164"/>
      <c r="AJZ41" s="164"/>
      <c r="AKA41" s="164"/>
      <c r="AKB41" s="164"/>
    </row>
    <row r="42" customFormat="false" ht="21" hidden="false" customHeight="true" outlineLevel="0" collapsed="false">
      <c r="A42" s="233"/>
      <c r="B42" s="234"/>
      <c r="C42" s="235"/>
      <c r="D42" s="236"/>
      <c r="E42" s="237"/>
      <c r="F42" s="237"/>
      <c r="G42" s="263"/>
      <c r="H42" s="267" t="str">
        <f aca="false">IF(COUNTIFS(Titulados!$A$3:$A$1000,"="&amp;K42)&lt;&gt;1,"","Titulado")</f>
        <v/>
      </c>
      <c r="I42" s="242"/>
      <c r="J42" s="242"/>
      <c r="K42" s="253"/>
      <c r="L42" s="254"/>
      <c r="M42" s="255"/>
      <c r="N42" s="256"/>
      <c r="O42" s="247"/>
      <c r="P42" s="248"/>
      <c r="Q42" s="249"/>
      <c r="R42" s="174"/>
      <c r="S42" s="274"/>
      <c r="T42" s="275"/>
      <c r="AHV42" s="164"/>
      <c r="AHW42" s="164"/>
      <c r="AHX42" s="164"/>
      <c r="AHY42" s="164"/>
      <c r="AHZ42" s="164"/>
      <c r="AIA42" s="164"/>
      <c r="AIB42" s="164"/>
      <c r="AIC42" s="164"/>
      <c r="AID42" s="164"/>
      <c r="AIE42" s="164"/>
      <c r="AIF42" s="164"/>
      <c r="AIG42" s="164"/>
      <c r="AIH42" s="164"/>
      <c r="AII42" s="164"/>
      <c r="AIJ42" s="164"/>
      <c r="AIK42" s="164"/>
      <c r="AIL42" s="164"/>
      <c r="AIM42" s="164"/>
      <c r="AIN42" s="164"/>
      <c r="AIO42" s="164"/>
      <c r="AIP42" s="164"/>
      <c r="AIQ42" s="164"/>
      <c r="AIR42" s="164"/>
      <c r="AIS42" s="164"/>
      <c r="AIT42" s="164"/>
      <c r="AIU42" s="164"/>
      <c r="AIV42" s="164"/>
      <c r="AIW42" s="164"/>
      <c r="AIX42" s="164"/>
      <c r="AIY42" s="164"/>
      <c r="AIZ42" s="164"/>
      <c r="AJA42" s="164"/>
      <c r="AJB42" s="164"/>
      <c r="AJC42" s="164"/>
      <c r="AJD42" s="164"/>
      <c r="AJE42" s="164"/>
      <c r="AJF42" s="164"/>
      <c r="AJG42" s="164"/>
      <c r="AJH42" s="164"/>
      <c r="AJI42" s="164"/>
      <c r="AJJ42" s="164"/>
      <c r="AJK42" s="164"/>
      <c r="AJL42" s="164"/>
      <c r="AJM42" s="164"/>
      <c r="AJN42" s="164"/>
      <c r="AJO42" s="164"/>
      <c r="AJP42" s="164"/>
      <c r="AJQ42" s="164"/>
      <c r="AJR42" s="164"/>
      <c r="AJS42" s="164"/>
      <c r="AJT42" s="164"/>
      <c r="AJU42" s="164"/>
      <c r="AJV42" s="164"/>
      <c r="AJW42" s="164"/>
      <c r="AJX42" s="164"/>
      <c r="AJY42" s="164"/>
      <c r="AJZ42" s="164"/>
      <c r="AKA42" s="164"/>
      <c r="AKB42" s="164"/>
    </row>
    <row r="43" customFormat="false" ht="21" hidden="false" customHeight="true" outlineLevel="0" collapsed="false">
      <c r="A43" s="233"/>
      <c r="B43" s="234"/>
      <c r="C43" s="235"/>
      <c r="D43" s="236"/>
      <c r="E43" s="237"/>
      <c r="F43" s="237"/>
      <c r="G43" s="263"/>
      <c r="H43" s="267" t="str">
        <f aca="false">IF(COUNTIFS(Titulados!$A$3:$A$1000,"="&amp;K43)&lt;&gt;1,"","Titulado")</f>
        <v/>
      </c>
      <c r="I43" s="242"/>
      <c r="J43" s="242"/>
      <c r="K43" s="253"/>
      <c r="L43" s="254"/>
      <c r="M43" s="255"/>
      <c r="N43" s="256"/>
      <c r="O43" s="247"/>
      <c r="P43" s="248"/>
      <c r="Q43" s="249"/>
      <c r="R43" s="174"/>
      <c r="S43" s="274"/>
      <c r="T43" s="275"/>
      <c r="AHV43" s="164"/>
      <c r="AHW43" s="164"/>
      <c r="AHX43" s="164"/>
      <c r="AHY43" s="164"/>
      <c r="AHZ43" s="164"/>
      <c r="AIA43" s="164"/>
      <c r="AIB43" s="164"/>
      <c r="AIC43" s="164"/>
      <c r="AID43" s="164"/>
      <c r="AIE43" s="164"/>
      <c r="AIF43" s="164"/>
      <c r="AIG43" s="164"/>
      <c r="AIH43" s="164"/>
      <c r="AII43" s="164"/>
      <c r="AIJ43" s="164"/>
      <c r="AIK43" s="164"/>
      <c r="AIL43" s="164"/>
      <c r="AIM43" s="164"/>
      <c r="AIN43" s="164"/>
      <c r="AIO43" s="164"/>
      <c r="AIP43" s="164"/>
      <c r="AIQ43" s="164"/>
      <c r="AIR43" s="164"/>
      <c r="AIS43" s="164"/>
      <c r="AIT43" s="164"/>
      <c r="AIU43" s="164"/>
      <c r="AIV43" s="164"/>
      <c r="AIW43" s="164"/>
      <c r="AIX43" s="164"/>
      <c r="AIY43" s="164"/>
      <c r="AIZ43" s="164"/>
      <c r="AJA43" s="164"/>
      <c r="AJB43" s="164"/>
      <c r="AJC43" s="164"/>
      <c r="AJD43" s="164"/>
      <c r="AJE43" s="164"/>
      <c r="AJF43" s="164"/>
      <c r="AJG43" s="164"/>
      <c r="AJH43" s="164"/>
      <c r="AJI43" s="164"/>
      <c r="AJJ43" s="164"/>
      <c r="AJK43" s="164"/>
      <c r="AJL43" s="164"/>
      <c r="AJM43" s="164"/>
      <c r="AJN43" s="164"/>
      <c r="AJO43" s="164"/>
      <c r="AJP43" s="164"/>
      <c r="AJQ43" s="164"/>
      <c r="AJR43" s="164"/>
      <c r="AJS43" s="164"/>
      <c r="AJT43" s="164"/>
      <c r="AJU43" s="164"/>
      <c r="AJV43" s="164"/>
      <c r="AJW43" s="164"/>
      <c r="AJX43" s="164"/>
      <c r="AJY43" s="164"/>
      <c r="AJZ43" s="164"/>
      <c r="AKA43" s="164"/>
      <c r="AKB43" s="164"/>
    </row>
    <row r="44" customFormat="false" ht="21" hidden="false" customHeight="true" outlineLevel="0" collapsed="false">
      <c r="A44" s="233"/>
      <c r="B44" s="234"/>
      <c r="C44" s="235"/>
      <c r="D44" s="236"/>
      <c r="E44" s="237"/>
      <c r="F44" s="237"/>
      <c r="G44" s="263"/>
      <c r="H44" s="267" t="str">
        <f aca="false">IF(COUNTIFS(Titulados!$A$3:$A$1000,"="&amp;K44)&lt;&gt;1,"","Titulado")</f>
        <v/>
      </c>
      <c r="I44" s="242"/>
      <c r="J44" s="242"/>
      <c r="K44" s="253"/>
      <c r="L44" s="254"/>
      <c r="M44" s="255"/>
      <c r="N44" s="256"/>
      <c r="O44" s="247"/>
      <c r="P44" s="248"/>
      <c r="Q44" s="249"/>
      <c r="R44" s="174"/>
      <c r="S44" s="274"/>
      <c r="T44" s="275"/>
      <c r="AHV44" s="164"/>
      <c r="AHW44" s="164"/>
      <c r="AHX44" s="164"/>
      <c r="AHY44" s="164"/>
      <c r="AHZ44" s="164"/>
      <c r="AIA44" s="164"/>
      <c r="AIB44" s="164"/>
      <c r="AIC44" s="164"/>
      <c r="AID44" s="164"/>
      <c r="AIE44" s="164"/>
      <c r="AIF44" s="164"/>
      <c r="AIG44" s="164"/>
      <c r="AIH44" s="164"/>
      <c r="AII44" s="164"/>
      <c r="AIJ44" s="164"/>
      <c r="AIK44" s="164"/>
      <c r="AIL44" s="164"/>
      <c r="AIM44" s="164"/>
      <c r="AIN44" s="164"/>
      <c r="AIO44" s="164"/>
      <c r="AIP44" s="164"/>
      <c r="AIQ44" s="164"/>
      <c r="AIR44" s="164"/>
      <c r="AIS44" s="164"/>
      <c r="AIT44" s="164"/>
      <c r="AIU44" s="164"/>
      <c r="AIV44" s="164"/>
      <c r="AIW44" s="164"/>
      <c r="AIX44" s="164"/>
      <c r="AIY44" s="164"/>
      <c r="AIZ44" s="164"/>
      <c r="AJA44" s="164"/>
      <c r="AJB44" s="164"/>
      <c r="AJC44" s="164"/>
      <c r="AJD44" s="164"/>
      <c r="AJE44" s="164"/>
      <c r="AJF44" s="164"/>
      <c r="AJG44" s="164"/>
      <c r="AJH44" s="164"/>
      <c r="AJI44" s="164"/>
      <c r="AJJ44" s="164"/>
      <c r="AJK44" s="164"/>
      <c r="AJL44" s="164"/>
      <c r="AJM44" s="164"/>
      <c r="AJN44" s="164"/>
      <c r="AJO44" s="164"/>
      <c r="AJP44" s="164"/>
      <c r="AJQ44" s="164"/>
      <c r="AJR44" s="164"/>
      <c r="AJS44" s="164"/>
      <c r="AJT44" s="164"/>
      <c r="AJU44" s="164"/>
      <c r="AJV44" s="164"/>
      <c r="AJW44" s="164"/>
      <c r="AJX44" s="164"/>
      <c r="AJY44" s="164"/>
      <c r="AJZ44" s="164"/>
      <c r="AKA44" s="164"/>
      <c r="AKB44" s="164"/>
    </row>
    <row r="45" customFormat="false" ht="21" hidden="false" customHeight="true" outlineLevel="0" collapsed="false">
      <c r="A45" s="233"/>
      <c r="B45" s="234"/>
      <c r="C45" s="235"/>
      <c r="D45" s="236"/>
      <c r="E45" s="237"/>
      <c r="F45" s="237"/>
      <c r="G45" s="263"/>
      <c r="H45" s="267" t="str">
        <f aca="false">IF(COUNTIFS(Titulados!$A$3:$A$1000,"="&amp;K45)&lt;&gt;1,"","Titulado")</f>
        <v/>
      </c>
      <c r="I45" s="242"/>
      <c r="J45" s="242"/>
      <c r="K45" s="253"/>
      <c r="L45" s="254"/>
      <c r="M45" s="255"/>
      <c r="N45" s="256"/>
      <c r="O45" s="247"/>
      <c r="P45" s="248"/>
      <c r="Q45" s="249"/>
      <c r="R45" s="174"/>
      <c r="S45" s="274"/>
      <c r="T45" s="275"/>
      <c r="AHV45" s="164"/>
      <c r="AHW45" s="164"/>
      <c r="AHX45" s="164"/>
      <c r="AHY45" s="164"/>
      <c r="AHZ45" s="164"/>
      <c r="AIA45" s="164"/>
      <c r="AIB45" s="164"/>
      <c r="AIC45" s="164"/>
      <c r="AID45" s="164"/>
      <c r="AIE45" s="164"/>
      <c r="AIF45" s="164"/>
      <c r="AIG45" s="164"/>
      <c r="AIH45" s="164"/>
      <c r="AII45" s="164"/>
      <c r="AIJ45" s="164"/>
      <c r="AIK45" s="164"/>
      <c r="AIL45" s="164"/>
      <c r="AIM45" s="164"/>
      <c r="AIN45" s="164"/>
      <c r="AIO45" s="164"/>
      <c r="AIP45" s="164"/>
      <c r="AIQ45" s="164"/>
      <c r="AIR45" s="164"/>
      <c r="AIS45" s="164"/>
      <c r="AIT45" s="164"/>
      <c r="AIU45" s="164"/>
      <c r="AIV45" s="164"/>
      <c r="AIW45" s="164"/>
      <c r="AIX45" s="164"/>
      <c r="AIY45" s="164"/>
      <c r="AIZ45" s="164"/>
      <c r="AJA45" s="164"/>
      <c r="AJB45" s="164"/>
      <c r="AJC45" s="164"/>
      <c r="AJD45" s="164"/>
      <c r="AJE45" s="164"/>
      <c r="AJF45" s="164"/>
      <c r="AJG45" s="164"/>
      <c r="AJH45" s="164"/>
      <c r="AJI45" s="164"/>
      <c r="AJJ45" s="164"/>
      <c r="AJK45" s="164"/>
      <c r="AJL45" s="164"/>
      <c r="AJM45" s="164"/>
      <c r="AJN45" s="164"/>
      <c r="AJO45" s="164"/>
      <c r="AJP45" s="164"/>
      <c r="AJQ45" s="164"/>
      <c r="AJR45" s="164"/>
      <c r="AJS45" s="164"/>
      <c r="AJT45" s="164"/>
      <c r="AJU45" s="164"/>
      <c r="AJV45" s="164"/>
      <c r="AJW45" s="164"/>
      <c r="AJX45" s="164"/>
      <c r="AJY45" s="164"/>
      <c r="AJZ45" s="164"/>
      <c r="AKA45" s="164"/>
      <c r="AKB45" s="164"/>
    </row>
    <row r="46" customFormat="false" ht="21" hidden="false" customHeight="true" outlineLevel="0" collapsed="false">
      <c r="A46" s="233"/>
      <c r="B46" s="234"/>
      <c r="C46" s="235"/>
      <c r="D46" s="236"/>
      <c r="E46" s="237"/>
      <c r="F46" s="237"/>
      <c r="G46" s="263"/>
      <c r="H46" s="267" t="str">
        <f aca="false">IF(COUNTIFS(Titulados!$A$3:$A$1000,"="&amp;K46)&lt;&gt;1,"","Titulado")</f>
        <v/>
      </c>
      <c r="I46" s="242"/>
      <c r="J46" s="242"/>
      <c r="K46" s="253"/>
      <c r="L46" s="254"/>
      <c r="M46" s="255"/>
      <c r="N46" s="256"/>
      <c r="O46" s="247"/>
      <c r="P46" s="248"/>
      <c r="Q46" s="249"/>
      <c r="R46" s="174"/>
      <c r="S46" s="274"/>
      <c r="T46" s="275"/>
      <c r="AHV46" s="164"/>
      <c r="AHW46" s="164"/>
      <c r="AHX46" s="164"/>
      <c r="AHY46" s="164"/>
      <c r="AHZ46" s="164"/>
      <c r="AIA46" s="164"/>
      <c r="AIB46" s="164"/>
      <c r="AIC46" s="164"/>
      <c r="AID46" s="164"/>
      <c r="AIE46" s="164"/>
      <c r="AIF46" s="164"/>
      <c r="AIG46" s="164"/>
      <c r="AIH46" s="164"/>
      <c r="AII46" s="164"/>
      <c r="AIJ46" s="164"/>
      <c r="AIK46" s="164"/>
      <c r="AIL46" s="164"/>
      <c r="AIM46" s="164"/>
      <c r="AIN46" s="164"/>
      <c r="AIO46" s="164"/>
      <c r="AIP46" s="164"/>
      <c r="AIQ46" s="164"/>
      <c r="AIR46" s="164"/>
      <c r="AIS46" s="164"/>
      <c r="AIT46" s="164"/>
      <c r="AIU46" s="164"/>
      <c r="AIV46" s="164"/>
      <c r="AIW46" s="164"/>
      <c r="AIX46" s="164"/>
      <c r="AIY46" s="164"/>
      <c r="AIZ46" s="164"/>
      <c r="AJA46" s="164"/>
      <c r="AJB46" s="164"/>
      <c r="AJC46" s="164"/>
      <c r="AJD46" s="164"/>
      <c r="AJE46" s="164"/>
      <c r="AJF46" s="164"/>
      <c r="AJG46" s="164"/>
      <c r="AJH46" s="164"/>
      <c r="AJI46" s="164"/>
      <c r="AJJ46" s="164"/>
      <c r="AJK46" s="164"/>
      <c r="AJL46" s="164"/>
      <c r="AJM46" s="164"/>
      <c r="AJN46" s="164"/>
      <c r="AJO46" s="164"/>
      <c r="AJP46" s="164"/>
      <c r="AJQ46" s="164"/>
      <c r="AJR46" s="164"/>
      <c r="AJS46" s="164"/>
      <c r="AJT46" s="164"/>
      <c r="AJU46" s="164"/>
      <c r="AJV46" s="164"/>
      <c r="AJW46" s="164"/>
      <c r="AJX46" s="164"/>
      <c r="AJY46" s="164"/>
      <c r="AJZ46" s="164"/>
      <c r="AKA46" s="164"/>
      <c r="AKB46" s="164"/>
    </row>
    <row r="47" customFormat="false" ht="21" hidden="false" customHeight="true" outlineLevel="0" collapsed="false">
      <c r="A47" s="233"/>
      <c r="B47" s="234"/>
      <c r="C47" s="235"/>
      <c r="D47" s="236"/>
      <c r="E47" s="237"/>
      <c r="F47" s="237"/>
      <c r="G47" s="263"/>
      <c r="H47" s="268" t="str">
        <f aca="false">IF(COUNTIFS(Titulados!$A$3:$A$1000,"="&amp;K47)&lt;&gt;1,"","Titulado")</f>
        <v/>
      </c>
      <c r="I47" s="242"/>
      <c r="J47" s="242"/>
      <c r="K47" s="258"/>
      <c r="L47" s="259"/>
      <c r="M47" s="260"/>
      <c r="N47" s="261"/>
      <c r="O47" s="247"/>
      <c r="P47" s="248"/>
      <c r="Q47" s="249"/>
      <c r="R47" s="174"/>
      <c r="S47" s="274"/>
      <c r="T47" s="275"/>
      <c r="AHV47" s="164"/>
      <c r="AHW47" s="164"/>
      <c r="AHX47" s="164"/>
      <c r="AHY47" s="164"/>
      <c r="AHZ47" s="164"/>
      <c r="AIA47" s="164"/>
      <c r="AIB47" s="164"/>
      <c r="AIC47" s="164"/>
      <c r="AID47" s="164"/>
      <c r="AIE47" s="164"/>
      <c r="AIF47" s="164"/>
      <c r="AIG47" s="164"/>
      <c r="AIH47" s="164"/>
      <c r="AII47" s="164"/>
      <c r="AIJ47" s="164"/>
      <c r="AIK47" s="164"/>
      <c r="AIL47" s="164"/>
      <c r="AIM47" s="164"/>
      <c r="AIN47" s="164"/>
      <c r="AIO47" s="164"/>
      <c r="AIP47" s="164"/>
      <c r="AIQ47" s="164"/>
      <c r="AIR47" s="164"/>
      <c r="AIS47" s="164"/>
      <c r="AIT47" s="164"/>
      <c r="AIU47" s="164"/>
      <c r="AIV47" s="164"/>
      <c r="AIW47" s="164"/>
      <c r="AIX47" s="164"/>
      <c r="AIY47" s="164"/>
      <c r="AIZ47" s="164"/>
      <c r="AJA47" s="164"/>
      <c r="AJB47" s="164"/>
      <c r="AJC47" s="164"/>
      <c r="AJD47" s="164"/>
      <c r="AJE47" s="164"/>
      <c r="AJF47" s="164"/>
      <c r="AJG47" s="164"/>
      <c r="AJH47" s="164"/>
      <c r="AJI47" s="164"/>
      <c r="AJJ47" s="164"/>
      <c r="AJK47" s="164"/>
      <c r="AJL47" s="164"/>
      <c r="AJM47" s="164"/>
      <c r="AJN47" s="164"/>
      <c r="AJO47" s="164"/>
      <c r="AJP47" s="164"/>
      <c r="AJQ47" s="164"/>
      <c r="AJR47" s="164"/>
      <c r="AJS47" s="164"/>
      <c r="AJT47" s="164"/>
      <c r="AJU47" s="164"/>
      <c r="AJV47" s="164"/>
      <c r="AJW47" s="164"/>
      <c r="AJX47" s="164"/>
      <c r="AJY47" s="164"/>
      <c r="AJZ47" s="164"/>
      <c r="AKA47" s="164"/>
      <c r="AKB47" s="164"/>
    </row>
    <row r="48" customFormat="false" ht="27" hidden="false" customHeight="true" outlineLevel="0" collapsed="false">
      <c r="A48" s="233" t="n">
        <f aca="false">A41+1</f>
        <v>7</v>
      </c>
      <c r="B48" s="234"/>
      <c r="C48" s="235"/>
      <c r="D48" s="236"/>
      <c r="E48" s="237" t="str">
        <f aca="false">IF(P48&gt;0,"Docente do PPG coautor","")</f>
        <v/>
      </c>
      <c r="F48" s="238" t="str">
        <f aca="false">IF(COUNTIFS(L48:L54,"&lt;&gt;"&amp;"")&gt;0,"Graduando coautor","")</f>
        <v/>
      </c>
      <c r="G48" s="263" t="str">
        <f aca="false">IF(COUNTIFS(K48:K54,"&lt;&gt;"&amp;"")&gt;0,"Pos-graduando coautor","")</f>
        <v/>
      </c>
      <c r="H48" s="264" t="str">
        <f aca="false">IF(COUNTIFS(Titulados!$A$3:$A$1000,"="&amp;K48)&lt;&gt;1,"","Titulado")</f>
        <v/>
      </c>
      <c r="I48" s="242"/>
      <c r="J48" s="242"/>
      <c r="K48" s="243"/>
      <c r="L48" s="244"/>
      <c r="M48" s="245"/>
      <c r="N48" s="246"/>
      <c r="O48" s="247"/>
      <c r="P48" s="248" t="n">
        <v>0</v>
      </c>
      <c r="Q48" s="249"/>
      <c r="R48" s="174"/>
      <c r="S48" s="274" t="n">
        <f aca="false">IF(B48="",0,INDEX(pesosqualis,MATCH(D48,INDEX(Qualis,,MATCH(B48,Tipos_Produtos)),0),MATCH(B48,Tipos_Produtos,0)))</f>
        <v>0</v>
      </c>
      <c r="T48" s="275" t="n">
        <f aca="false">IF(E48="",0,S48/P48)</f>
        <v>0</v>
      </c>
      <c r="AHV48" s="164"/>
      <c r="AHW48" s="164"/>
      <c r="AHX48" s="164"/>
      <c r="AHY48" s="164"/>
      <c r="AHZ48" s="164"/>
      <c r="AIA48" s="164"/>
      <c r="AIB48" s="164"/>
      <c r="AIC48" s="164"/>
      <c r="AID48" s="164"/>
      <c r="AIE48" s="164"/>
      <c r="AIF48" s="164"/>
      <c r="AIG48" s="164"/>
      <c r="AIH48" s="164"/>
      <c r="AII48" s="164"/>
      <c r="AIJ48" s="164"/>
      <c r="AIK48" s="164"/>
      <c r="AIL48" s="164"/>
      <c r="AIM48" s="164"/>
      <c r="AIN48" s="164"/>
      <c r="AIO48" s="164"/>
      <c r="AIP48" s="164"/>
      <c r="AIQ48" s="164"/>
      <c r="AIR48" s="164"/>
      <c r="AIS48" s="164"/>
      <c r="AIT48" s="164"/>
      <c r="AIU48" s="164"/>
      <c r="AIV48" s="164"/>
      <c r="AIW48" s="164"/>
      <c r="AIX48" s="164"/>
      <c r="AIY48" s="164"/>
      <c r="AIZ48" s="164"/>
      <c r="AJA48" s="164"/>
      <c r="AJB48" s="164"/>
      <c r="AJC48" s="164"/>
      <c r="AJD48" s="164"/>
      <c r="AJE48" s="164"/>
      <c r="AJF48" s="164"/>
      <c r="AJG48" s="164"/>
      <c r="AJH48" s="164"/>
      <c r="AJI48" s="164"/>
      <c r="AJJ48" s="164"/>
      <c r="AJK48" s="164"/>
      <c r="AJL48" s="164"/>
      <c r="AJM48" s="164"/>
      <c r="AJN48" s="164"/>
      <c r="AJO48" s="164"/>
      <c r="AJP48" s="164"/>
      <c r="AJQ48" s="164"/>
      <c r="AJR48" s="164"/>
      <c r="AJS48" s="164"/>
      <c r="AJT48" s="164"/>
      <c r="AJU48" s="164"/>
      <c r="AJV48" s="164"/>
      <c r="AJW48" s="164"/>
      <c r="AJX48" s="164"/>
      <c r="AJY48" s="164"/>
      <c r="AJZ48" s="164"/>
      <c r="AKA48" s="164"/>
      <c r="AKB48" s="164"/>
    </row>
    <row r="49" customFormat="false" ht="21" hidden="false" customHeight="true" outlineLevel="0" collapsed="false">
      <c r="A49" s="233"/>
      <c r="B49" s="234"/>
      <c r="C49" s="235"/>
      <c r="D49" s="236"/>
      <c r="E49" s="237"/>
      <c r="F49" s="237"/>
      <c r="G49" s="263"/>
      <c r="H49" s="267" t="str">
        <f aca="false">IF(COUNTIFS(Titulados!$A$3:$A$1000,"="&amp;K49)&lt;&gt;1,"","Titulado")</f>
        <v/>
      </c>
      <c r="I49" s="242"/>
      <c r="J49" s="242"/>
      <c r="K49" s="253"/>
      <c r="L49" s="254"/>
      <c r="M49" s="255"/>
      <c r="N49" s="256"/>
      <c r="O49" s="247"/>
      <c r="P49" s="248"/>
      <c r="Q49" s="249"/>
      <c r="R49" s="174"/>
      <c r="S49" s="274"/>
      <c r="T49" s="275"/>
      <c r="AHV49" s="164"/>
      <c r="AHW49" s="164"/>
      <c r="AHX49" s="164"/>
      <c r="AHY49" s="164"/>
      <c r="AHZ49" s="164"/>
      <c r="AIA49" s="164"/>
      <c r="AIB49" s="164"/>
      <c r="AIC49" s="164"/>
      <c r="AID49" s="164"/>
      <c r="AIE49" s="164"/>
      <c r="AIF49" s="164"/>
      <c r="AIG49" s="164"/>
      <c r="AIH49" s="164"/>
      <c r="AII49" s="164"/>
      <c r="AIJ49" s="164"/>
      <c r="AIK49" s="164"/>
      <c r="AIL49" s="164"/>
      <c r="AIM49" s="164"/>
      <c r="AIN49" s="164"/>
      <c r="AIO49" s="164"/>
      <c r="AIP49" s="164"/>
      <c r="AIQ49" s="164"/>
      <c r="AIR49" s="164"/>
      <c r="AIS49" s="164"/>
      <c r="AIT49" s="164"/>
      <c r="AIU49" s="164"/>
      <c r="AIV49" s="164"/>
      <c r="AIW49" s="164"/>
      <c r="AIX49" s="164"/>
      <c r="AIY49" s="164"/>
      <c r="AIZ49" s="164"/>
      <c r="AJA49" s="164"/>
      <c r="AJB49" s="164"/>
      <c r="AJC49" s="164"/>
      <c r="AJD49" s="164"/>
      <c r="AJE49" s="164"/>
      <c r="AJF49" s="164"/>
      <c r="AJG49" s="164"/>
      <c r="AJH49" s="164"/>
      <c r="AJI49" s="164"/>
      <c r="AJJ49" s="164"/>
      <c r="AJK49" s="164"/>
      <c r="AJL49" s="164"/>
      <c r="AJM49" s="164"/>
      <c r="AJN49" s="164"/>
      <c r="AJO49" s="164"/>
      <c r="AJP49" s="164"/>
      <c r="AJQ49" s="164"/>
      <c r="AJR49" s="164"/>
      <c r="AJS49" s="164"/>
      <c r="AJT49" s="164"/>
      <c r="AJU49" s="164"/>
      <c r="AJV49" s="164"/>
      <c r="AJW49" s="164"/>
      <c r="AJX49" s="164"/>
      <c r="AJY49" s="164"/>
      <c r="AJZ49" s="164"/>
      <c r="AKA49" s="164"/>
      <c r="AKB49" s="164"/>
    </row>
    <row r="50" customFormat="false" ht="21" hidden="false" customHeight="true" outlineLevel="0" collapsed="false">
      <c r="A50" s="233"/>
      <c r="B50" s="234"/>
      <c r="C50" s="235"/>
      <c r="D50" s="236"/>
      <c r="E50" s="237"/>
      <c r="F50" s="237"/>
      <c r="G50" s="263"/>
      <c r="H50" s="267" t="str">
        <f aca="false">IF(COUNTIFS(Titulados!$A$3:$A$1000,"="&amp;K50)&lt;&gt;1,"","Titulado")</f>
        <v/>
      </c>
      <c r="I50" s="242"/>
      <c r="J50" s="242"/>
      <c r="K50" s="253"/>
      <c r="L50" s="254"/>
      <c r="M50" s="255"/>
      <c r="N50" s="256"/>
      <c r="O50" s="247"/>
      <c r="P50" s="248"/>
      <c r="Q50" s="249"/>
      <c r="R50" s="174"/>
      <c r="S50" s="274"/>
      <c r="T50" s="275"/>
      <c r="AHV50" s="164"/>
      <c r="AHW50" s="164"/>
      <c r="AHX50" s="164"/>
      <c r="AHY50" s="164"/>
      <c r="AHZ50" s="164"/>
      <c r="AIA50" s="164"/>
      <c r="AIB50" s="164"/>
      <c r="AIC50" s="164"/>
      <c r="AID50" s="164"/>
      <c r="AIE50" s="164"/>
      <c r="AIF50" s="164"/>
      <c r="AIG50" s="164"/>
      <c r="AIH50" s="164"/>
      <c r="AII50" s="164"/>
      <c r="AIJ50" s="164"/>
      <c r="AIK50" s="164"/>
      <c r="AIL50" s="164"/>
      <c r="AIM50" s="164"/>
      <c r="AIN50" s="164"/>
      <c r="AIO50" s="164"/>
      <c r="AIP50" s="164"/>
      <c r="AIQ50" s="164"/>
      <c r="AIR50" s="164"/>
      <c r="AIS50" s="164"/>
      <c r="AIT50" s="164"/>
      <c r="AIU50" s="164"/>
      <c r="AIV50" s="164"/>
      <c r="AIW50" s="164"/>
      <c r="AIX50" s="164"/>
      <c r="AIY50" s="164"/>
      <c r="AIZ50" s="164"/>
      <c r="AJA50" s="164"/>
      <c r="AJB50" s="164"/>
      <c r="AJC50" s="164"/>
      <c r="AJD50" s="164"/>
      <c r="AJE50" s="164"/>
      <c r="AJF50" s="164"/>
      <c r="AJG50" s="164"/>
      <c r="AJH50" s="164"/>
      <c r="AJI50" s="164"/>
      <c r="AJJ50" s="164"/>
      <c r="AJK50" s="164"/>
      <c r="AJL50" s="164"/>
      <c r="AJM50" s="164"/>
      <c r="AJN50" s="164"/>
      <c r="AJO50" s="164"/>
      <c r="AJP50" s="164"/>
      <c r="AJQ50" s="164"/>
      <c r="AJR50" s="164"/>
      <c r="AJS50" s="164"/>
      <c r="AJT50" s="164"/>
      <c r="AJU50" s="164"/>
      <c r="AJV50" s="164"/>
      <c r="AJW50" s="164"/>
      <c r="AJX50" s="164"/>
      <c r="AJY50" s="164"/>
      <c r="AJZ50" s="164"/>
      <c r="AKA50" s="164"/>
      <c r="AKB50" s="164"/>
    </row>
    <row r="51" customFormat="false" ht="21" hidden="false" customHeight="true" outlineLevel="0" collapsed="false">
      <c r="A51" s="233"/>
      <c r="B51" s="234"/>
      <c r="C51" s="235"/>
      <c r="D51" s="236"/>
      <c r="E51" s="237"/>
      <c r="F51" s="237"/>
      <c r="G51" s="263"/>
      <c r="H51" s="267" t="str">
        <f aca="false">IF(COUNTIFS(Titulados!$A$3:$A$1000,"="&amp;K51)&lt;&gt;1,"","Titulado")</f>
        <v/>
      </c>
      <c r="I51" s="242"/>
      <c r="J51" s="242"/>
      <c r="K51" s="253"/>
      <c r="L51" s="254"/>
      <c r="M51" s="255"/>
      <c r="N51" s="256"/>
      <c r="O51" s="247"/>
      <c r="P51" s="248"/>
      <c r="Q51" s="249"/>
      <c r="R51" s="174"/>
      <c r="S51" s="274"/>
      <c r="T51" s="275"/>
      <c r="AHV51" s="164"/>
      <c r="AHW51" s="164"/>
      <c r="AHX51" s="164"/>
      <c r="AHY51" s="164"/>
      <c r="AHZ51" s="164"/>
      <c r="AIA51" s="164"/>
      <c r="AIB51" s="164"/>
      <c r="AIC51" s="164"/>
      <c r="AID51" s="164"/>
      <c r="AIE51" s="164"/>
      <c r="AIF51" s="164"/>
      <c r="AIG51" s="164"/>
      <c r="AIH51" s="164"/>
      <c r="AII51" s="164"/>
      <c r="AIJ51" s="164"/>
      <c r="AIK51" s="164"/>
      <c r="AIL51" s="164"/>
      <c r="AIM51" s="164"/>
      <c r="AIN51" s="164"/>
      <c r="AIO51" s="164"/>
      <c r="AIP51" s="164"/>
      <c r="AIQ51" s="164"/>
      <c r="AIR51" s="164"/>
      <c r="AIS51" s="164"/>
      <c r="AIT51" s="164"/>
      <c r="AIU51" s="164"/>
      <c r="AIV51" s="164"/>
      <c r="AIW51" s="164"/>
      <c r="AIX51" s="164"/>
      <c r="AIY51" s="164"/>
      <c r="AIZ51" s="164"/>
      <c r="AJA51" s="164"/>
      <c r="AJB51" s="164"/>
      <c r="AJC51" s="164"/>
      <c r="AJD51" s="164"/>
      <c r="AJE51" s="164"/>
      <c r="AJF51" s="164"/>
      <c r="AJG51" s="164"/>
      <c r="AJH51" s="164"/>
      <c r="AJI51" s="164"/>
      <c r="AJJ51" s="164"/>
      <c r="AJK51" s="164"/>
      <c r="AJL51" s="164"/>
      <c r="AJM51" s="164"/>
      <c r="AJN51" s="164"/>
      <c r="AJO51" s="164"/>
      <c r="AJP51" s="164"/>
      <c r="AJQ51" s="164"/>
      <c r="AJR51" s="164"/>
      <c r="AJS51" s="164"/>
      <c r="AJT51" s="164"/>
      <c r="AJU51" s="164"/>
      <c r="AJV51" s="164"/>
      <c r="AJW51" s="164"/>
      <c r="AJX51" s="164"/>
      <c r="AJY51" s="164"/>
      <c r="AJZ51" s="164"/>
      <c r="AKA51" s="164"/>
      <c r="AKB51" s="164"/>
    </row>
    <row r="52" customFormat="false" ht="21" hidden="false" customHeight="true" outlineLevel="0" collapsed="false">
      <c r="A52" s="233"/>
      <c r="B52" s="234"/>
      <c r="C52" s="235"/>
      <c r="D52" s="236"/>
      <c r="E52" s="237"/>
      <c r="F52" s="237"/>
      <c r="G52" s="263"/>
      <c r="H52" s="267" t="str">
        <f aca="false">IF(COUNTIFS(Titulados!$A$3:$A$1000,"="&amp;K52)&lt;&gt;1,"","Titulado")</f>
        <v/>
      </c>
      <c r="I52" s="242"/>
      <c r="J52" s="242"/>
      <c r="K52" s="253"/>
      <c r="L52" s="254"/>
      <c r="M52" s="255"/>
      <c r="N52" s="256"/>
      <c r="O52" s="247"/>
      <c r="P52" s="248"/>
      <c r="Q52" s="249"/>
      <c r="R52" s="174"/>
      <c r="S52" s="274"/>
      <c r="T52" s="275"/>
      <c r="AHV52" s="164"/>
      <c r="AHW52" s="164"/>
      <c r="AHX52" s="164"/>
      <c r="AHY52" s="164"/>
      <c r="AHZ52" s="164"/>
      <c r="AIA52" s="164"/>
      <c r="AIB52" s="164"/>
      <c r="AIC52" s="164"/>
      <c r="AID52" s="164"/>
      <c r="AIE52" s="164"/>
      <c r="AIF52" s="164"/>
      <c r="AIG52" s="164"/>
      <c r="AIH52" s="164"/>
      <c r="AII52" s="164"/>
      <c r="AIJ52" s="164"/>
      <c r="AIK52" s="164"/>
      <c r="AIL52" s="164"/>
      <c r="AIM52" s="164"/>
      <c r="AIN52" s="164"/>
      <c r="AIO52" s="164"/>
      <c r="AIP52" s="164"/>
      <c r="AIQ52" s="164"/>
      <c r="AIR52" s="164"/>
      <c r="AIS52" s="164"/>
      <c r="AIT52" s="164"/>
      <c r="AIU52" s="164"/>
      <c r="AIV52" s="164"/>
      <c r="AIW52" s="164"/>
      <c r="AIX52" s="164"/>
      <c r="AIY52" s="164"/>
      <c r="AIZ52" s="164"/>
      <c r="AJA52" s="164"/>
      <c r="AJB52" s="164"/>
      <c r="AJC52" s="164"/>
      <c r="AJD52" s="164"/>
      <c r="AJE52" s="164"/>
      <c r="AJF52" s="164"/>
      <c r="AJG52" s="164"/>
      <c r="AJH52" s="164"/>
      <c r="AJI52" s="164"/>
      <c r="AJJ52" s="164"/>
      <c r="AJK52" s="164"/>
      <c r="AJL52" s="164"/>
      <c r="AJM52" s="164"/>
      <c r="AJN52" s="164"/>
      <c r="AJO52" s="164"/>
      <c r="AJP52" s="164"/>
      <c r="AJQ52" s="164"/>
      <c r="AJR52" s="164"/>
      <c r="AJS52" s="164"/>
      <c r="AJT52" s="164"/>
      <c r="AJU52" s="164"/>
      <c r="AJV52" s="164"/>
      <c r="AJW52" s="164"/>
      <c r="AJX52" s="164"/>
      <c r="AJY52" s="164"/>
      <c r="AJZ52" s="164"/>
      <c r="AKA52" s="164"/>
      <c r="AKB52" s="164"/>
    </row>
    <row r="53" customFormat="false" ht="21" hidden="false" customHeight="true" outlineLevel="0" collapsed="false">
      <c r="A53" s="233"/>
      <c r="B53" s="234"/>
      <c r="C53" s="235"/>
      <c r="D53" s="236"/>
      <c r="E53" s="237"/>
      <c r="F53" s="237"/>
      <c r="G53" s="263"/>
      <c r="H53" s="267" t="str">
        <f aca="false">IF(COUNTIFS(Titulados!$A$3:$A$1000,"="&amp;K53)&lt;&gt;1,"","Titulado")</f>
        <v/>
      </c>
      <c r="I53" s="242"/>
      <c r="J53" s="242"/>
      <c r="K53" s="253"/>
      <c r="L53" s="254"/>
      <c r="M53" s="255"/>
      <c r="N53" s="256"/>
      <c r="O53" s="247"/>
      <c r="P53" s="248"/>
      <c r="Q53" s="249"/>
      <c r="R53" s="174"/>
      <c r="S53" s="274"/>
      <c r="T53" s="275"/>
      <c r="AHV53" s="164"/>
      <c r="AHW53" s="164"/>
      <c r="AHX53" s="164"/>
      <c r="AHY53" s="164"/>
      <c r="AHZ53" s="164"/>
      <c r="AIA53" s="164"/>
      <c r="AIB53" s="164"/>
      <c r="AIC53" s="164"/>
      <c r="AID53" s="164"/>
      <c r="AIE53" s="164"/>
      <c r="AIF53" s="164"/>
      <c r="AIG53" s="164"/>
      <c r="AIH53" s="164"/>
      <c r="AII53" s="164"/>
      <c r="AIJ53" s="164"/>
      <c r="AIK53" s="164"/>
      <c r="AIL53" s="164"/>
      <c r="AIM53" s="164"/>
      <c r="AIN53" s="164"/>
      <c r="AIO53" s="164"/>
      <c r="AIP53" s="164"/>
      <c r="AIQ53" s="164"/>
      <c r="AIR53" s="164"/>
      <c r="AIS53" s="164"/>
      <c r="AIT53" s="164"/>
      <c r="AIU53" s="164"/>
      <c r="AIV53" s="164"/>
      <c r="AIW53" s="164"/>
      <c r="AIX53" s="164"/>
      <c r="AIY53" s="164"/>
      <c r="AIZ53" s="164"/>
      <c r="AJA53" s="164"/>
      <c r="AJB53" s="164"/>
      <c r="AJC53" s="164"/>
      <c r="AJD53" s="164"/>
      <c r="AJE53" s="164"/>
      <c r="AJF53" s="164"/>
      <c r="AJG53" s="164"/>
      <c r="AJH53" s="164"/>
      <c r="AJI53" s="164"/>
      <c r="AJJ53" s="164"/>
      <c r="AJK53" s="164"/>
      <c r="AJL53" s="164"/>
      <c r="AJM53" s="164"/>
      <c r="AJN53" s="164"/>
      <c r="AJO53" s="164"/>
      <c r="AJP53" s="164"/>
      <c r="AJQ53" s="164"/>
      <c r="AJR53" s="164"/>
      <c r="AJS53" s="164"/>
      <c r="AJT53" s="164"/>
      <c r="AJU53" s="164"/>
      <c r="AJV53" s="164"/>
      <c r="AJW53" s="164"/>
      <c r="AJX53" s="164"/>
      <c r="AJY53" s="164"/>
      <c r="AJZ53" s="164"/>
      <c r="AKA53" s="164"/>
      <c r="AKB53" s="164"/>
    </row>
    <row r="54" customFormat="false" ht="21" hidden="false" customHeight="true" outlineLevel="0" collapsed="false">
      <c r="A54" s="233"/>
      <c r="B54" s="234"/>
      <c r="C54" s="235"/>
      <c r="D54" s="236"/>
      <c r="E54" s="237"/>
      <c r="F54" s="237"/>
      <c r="G54" s="263"/>
      <c r="H54" s="268" t="str">
        <f aca="false">IF(COUNTIFS(Titulados!$A$3:$A$1000,"="&amp;K54)&lt;&gt;1,"","Titulado")</f>
        <v/>
      </c>
      <c r="I54" s="242"/>
      <c r="J54" s="242"/>
      <c r="K54" s="258"/>
      <c r="L54" s="259"/>
      <c r="M54" s="260"/>
      <c r="N54" s="261"/>
      <c r="O54" s="247"/>
      <c r="P54" s="248"/>
      <c r="Q54" s="249"/>
      <c r="R54" s="174"/>
      <c r="S54" s="274"/>
      <c r="T54" s="275"/>
      <c r="AHV54" s="164"/>
      <c r="AHW54" s="164"/>
      <c r="AHX54" s="164"/>
      <c r="AHY54" s="164"/>
      <c r="AHZ54" s="164"/>
      <c r="AIA54" s="164"/>
      <c r="AIB54" s="164"/>
      <c r="AIC54" s="164"/>
      <c r="AID54" s="164"/>
      <c r="AIE54" s="164"/>
      <c r="AIF54" s="164"/>
      <c r="AIG54" s="164"/>
      <c r="AIH54" s="164"/>
      <c r="AII54" s="164"/>
      <c r="AIJ54" s="164"/>
      <c r="AIK54" s="164"/>
      <c r="AIL54" s="164"/>
      <c r="AIM54" s="164"/>
      <c r="AIN54" s="164"/>
      <c r="AIO54" s="164"/>
      <c r="AIP54" s="164"/>
      <c r="AIQ54" s="164"/>
      <c r="AIR54" s="164"/>
      <c r="AIS54" s="164"/>
      <c r="AIT54" s="164"/>
      <c r="AIU54" s="164"/>
      <c r="AIV54" s="164"/>
      <c r="AIW54" s="164"/>
      <c r="AIX54" s="164"/>
      <c r="AIY54" s="164"/>
      <c r="AIZ54" s="164"/>
      <c r="AJA54" s="164"/>
      <c r="AJB54" s="164"/>
      <c r="AJC54" s="164"/>
      <c r="AJD54" s="164"/>
      <c r="AJE54" s="164"/>
      <c r="AJF54" s="164"/>
      <c r="AJG54" s="164"/>
      <c r="AJH54" s="164"/>
      <c r="AJI54" s="164"/>
      <c r="AJJ54" s="164"/>
      <c r="AJK54" s="164"/>
      <c r="AJL54" s="164"/>
      <c r="AJM54" s="164"/>
      <c r="AJN54" s="164"/>
      <c r="AJO54" s="164"/>
      <c r="AJP54" s="164"/>
      <c r="AJQ54" s="164"/>
      <c r="AJR54" s="164"/>
      <c r="AJS54" s="164"/>
      <c r="AJT54" s="164"/>
      <c r="AJU54" s="164"/>
      <c r="AJV54" s="164"/>
      <c r="AJW54" s="164"/>
      <c r="AJX54" s="164"/>
      <c r="AJY54" s="164"/>
      <c r="AJZ54" s="164"/>
      <c r="AKA54" s="164"/>
      <c r="AKB54" s="164"/>
    </row>
    <row r="55" customFormat="false" ht="27" hidden="false" customHeight="true" outlineLevel="0" collapsed="false">
      <c r="A55" s="233" t="n">
        <f aca="false">A48+1</f>
        <v>8</v>
      </c>
      <c r="B55" s="234"/>
      <c r="C55" s="235"/>
      <c r="D55" s="236"/>
      <c r="E55" s="237" t="str">
        <f aca="false">IF(P55&gt;0,"Docente do PPG coautor","")</f>
        <v/>
      </c>
      <c r="F55" s="238" t="str">
        <f aca="false">IF(COUNTIFS(L55:L61,"&lt;&gt;"&amp;"")&gt;0,"Graduando coautor","")</f>
        <v/>
      </c>
      <c r="G55" s="263" t="str">
        <f aca="false">IF(COUNTIFS(K55:K61,"&lt;&gt;"&amp;"")&gt;0,"Pos-graduando coautor","")</f>
        <v/>
      </c>
      <c r="H55" s="264" t="str">
        <f aca="false">IF(COUNTIFS(Titulados!$A$3:$A$1000,"="&amp;K55)&lt;&gt;1,"","Titulado")</f>
        <v/>
      </c>
      <c r="I55" s="242"/>
      <c r="J55" s="242"/>
      <c r="K55" s="243"/>
      <c r="L55" s="244"/>
      <c r="M55" s="245"/>
      <c r="N55" s="246"/>
      <c r="O55" s="247"/>
      <c r="P55" s="248" t="n">
        <v>0</v>
      </c>
      <c r="Q55" s="249"/>
      <c r="R55" s="174"/>
      <c r="S55" s="274" t="n">
        <f aca="false">IF(B55="",0,INDEX(pesosqualis,MATCH(D55,INDEX(Qualis,,MATCH(B55,Tipos_Produtos)),0),MATCH(B55,Tipos_Produtos,0)))</f>
        <v>0</v>
      </c>
      <c r="T55" s="275" t="n">
        <f aca="false">IF(E55="",0,S55/P55)</f>
        <v>0</v>
      </c>
      <c r="AHV55" s="164"/>
      <c r="AHW55" s="164"/>
      <c r="AHX55" s="164"/>
      <c r="AHY55" s="164"/>
      <c r="AHZ55" s="164"/>
      <c r="AIA55" s="164"/>
      <c r="AIB55" s="164"/>
      <c r="AIC55" s="164"/>
      <c r="AID55" s="164"/>
      <c r="AIE55" s="164"/>
      <c r="AIF55" s="164"/>
      <c r="AIG55" s="164"/>
      <c r="AIH55" s="164"/>
      <c r="AII55" s="164"/>
      <c r="AIJ55" s="164"/>
      <c r="AIK55" s="164"/>
      <c r="AIL55" s="164"/>
      <c r="AIM55" s="164"/>
      <c r="AIN55" s="164"/>
      <c r="AIO55" s="164"/>
      <c r="AIP55" s="164"/>
      <c r="AIQ55" s="164"/>
      <c r="AIR55" s="164"/>
      <c r="AIS55" s="164"/>
      <c r="AIT55" s="164"/>
      <c r="AIU55" s="164"/>
      <c r="AIV55" s="164"/>
      <c r="AIW55" s="164"/>
      <c r="AIX55" s="164"/>
      <c r="AIY55" s="164"/>
      <c r="AIZ55" s="164"/>
      <c r="AJA55" s="164"/>
      <c r="AJB55" s="164"/>
      <c r="AJC55" s="164"/>
      <c r="AJD55" s="164"/>
      <c r="AJE55" s="164"/>
      <c r="AJF55" s="164"/>
      <c r="AJG55" s="164"/>
      <c r="AJH55" s="164"/>
      <c r="AJI55" s="164"/>
      <c r="AJJ55" s="164"/>
      <c r="AJK55" s="164"/>
      <c r="AJL55" s="164"/>
      <c r="AJM55" s="164"/>
      <c r="AJN55" s="164"/>
      <c r="AJO55" s="164"/>
      <c r="AJP55" s="164"/>
      <c r="AJQ55" s="164"/>
      <c r="AJR55" s="164"/>
      <c r="AJS55" s="164"/>
      <c r="AJT55" s="164"/>
      <c r="AJU55" s="164"/>
      <c r="AJV55" s="164"/>
      <c r="AJW55" s="164"/>
      <c r="AJX55" s="164"/>
      <c r="AJY55" s="164"/>
      <c r="AJZ55" s="164"/>
      <c r="AKA55" s="164"/>
      <c r="AKB55" s="164"/>
    </row>
    <row r="56" customFormat="false" ht="21" hidden="false" customHeight="true" outlineLevel="0" collapsed="false">
      <c r="A56" s="233"/>
      <c r="B56" s="234"/>
      <c r="C56" s="235"/>
      <c r="D56" s="236"/>
      <c r="E56" s="237"/>
      <c r="F56" s="237"/>
      <c r="G56" s="263"/>
      <c r="H56" s="267" t="str">
        <f aca="false">IF(COUNTIFS(Titulados!$A$3:$A$1000,"="&amp;K56)&lt;&gt;1,"","Titulado")</f>
        <v/>
      </c>
      <c r="I56" s="242"/>
      <c r="J56" s="242"/>
      <c r="K56" s="253"/>
      <c r="L56" s="254"/>
      <c r="M56" s="255"/>
      <c r="N56" s="256"/>
      <c r="O56" s="247"/>
      <c r="P56" s="248"/>
      <c r="Q56" s="249"/>
      <c r="R56" s="174"/>
      <c r="S56" s="274"/>
      <c r="T56" s="275"/>
      <c r="AHV56" s="164"/>
      <c r="AHW56" s="164"/>
      <c r="AHX56" s="164"/>
      <c r="AHY56" s="164"/>
      <c r="AHZ56" s="164"/>
      <c r="AIA56" s="164"/>
      <c r="AIB56" s="164"/>
      <c r="AIC56" s="164"/>
      <c r="AID56" s="164"/>
      <c r="AIE56" s="164"/>
      <c r="AIF56" s="164"/>
      <c r="AIG56" s="164"/>
      <c r="AIH56" s="164"/>
      <c r="AII56" s="164"/>
      <c r="AIJ56" s="164"/>
      <c r="AIK56" s="164"/>
      <c r="AIL56" s="164"/>
      <c r="AIM56" s="164"/>
      <c r="AIN56" s="164"/>
      <c r="AIO56" s="164"/>
      <c r="AIP56" s="164"/>
      <c r="AIQ56" s="164"/>
      <c r="AIR56" s="164"/>
      <c r="AIS56" s="164"/>
      <c r="AIT56" s="164"/>
      <c r="AIU56" s="164"/>
      <c r="AIV56" s="164"/>
      <c r="AIW56" s="164"/>
      <c r="AIX56" s="164"/>
      <c r="AIY56" s="164"/>
      <c r="AIZ56" s="164"/>
      <c r="AJA56" s="164"/>
      <c r="AJB56" s="164"/>
      <c r="AJC56" s="164"/>
      <c r="AJD56" s="164"/>
      <c r="AJE56" s="164"/>
      <c r="AJF56" s="164"/>
      <c r="AJG56" s="164"/>
      <c r="AJH56" s="164"/>
      <c r="AJI56" s="164"/>
      <c r="AJJ56" s="164"/>
      <c r="AJK56" s="164"/>
      <c r="AJL56" s="164"/>
      <c r="AJM56" s="164"/>
      <c r="AJN56" s="164"/>
      <c r="AJO56" s="164"/>
      <c r="AJP56" s="164"/>
      <c r="AJQ56" s="164"/>
      <c r="AJR56" s="164"/>
      <c r="AJS56" s="164"/>
      <c r="AJT56" s="164"/>
      <c r="AJU56" s="164"/>
      <c r="AJV56" s="164"/>
      <c r="AJW56" s="164"/>
      <c r="AJX56" s="164"/>
      <c r="AJY56" s="164"/>
      <c r="AJZ56" s="164"/>
      <c r="AKA56" s="164"/>
      <c r="AKB56" s="164"/>
    </row>
    <row r="57" customFormat="false" ht="21" hidden="false" customHeight="true" outlineLevel="0" collapsed="false">
      <c r="A57" s="233"/>
      <c r="B57" s="234"/>
      <c r="C57" s="235"/>
      <c r="D57" s="236"/>
      <c r="E57" s="237"/>
      <c r="F57" s="237"/>
      <c r="G57" s="263"/>
      <c r="H57" s="267" t="str">
        <f aca="false">IF(COUNTIFS(Titulados!$A$3:$A$1000,"="&amp;K57)&lt;&gt;1,"","Titulado")</f>
        <v/>
      </c>
      <c r="I57" s="242"/>
      <c r="J57" s="242"/>
      <c r="K57" s="253"/>
      <c r="L57" s="254"/>
      <c r="M57" s="255"/>
      <c r="N57" s="256"/>
      <c r="O57" s="247"/>
      <c r="P57" s="248"/>
      <c r="Q57" s="249"/>
      <c r="R57" s="174"/>
      <c r="S57" s="274"/>
      <c r="T57" s="275"/>
      <c r="AHV57" s="164"/>
      <c r="AHW57" s="164"/>
      <c r="AHX57" s="164"/>
      <c r="AHY57" s="164"/>
      <c r="AHZ57" s="164"/>
      <c r="AIA57" s="164"/>
      <c r="AIB57" s="164"/>
      <c r="AIC57" s="164"/>
      <c r="AID57" s="164"/>
      <c r="AIE57" s="164"/>
      <c r="AIF57" s="164"/>
      <c r="AIG57" s="164"/>
      <c r="AIH57" s="164"/>
      <c r="AII57" s="164"/>
      <c r="AIJ57" s="164"/>
      <c r="AIK57" s="164"/>
      <c r="AIL57" s="164"/>
      <c r="AIM57" s="164"/>
      <c r="AIN57" s="164"/>
      <c r="AIO57" s="164"/>
      <c r="AIP57" s="164"/>
      <c r="AIQ57" s="164"/>
      <c r="AIR57" s="164"/>
      <c r="AIS57" s="164"/>
      <c r="AIT57" s="164"/>
      <c r="AIU57" s="164"/>
      <c r="AIV57" s="164"/>
      <c r="AIW57" s="164"/>
      <c r="AIX57" s="164"/>
      <c r="AIY57" s="164"/>
      <c r="AIZ57" s="164"/>
      <c r="AJA57" s="164"/>
      <c r="AJB57" s="164"/>
      <c r="AJC57" s="164"/>
      <c r="AJD57" s="164"/>
      <c r="AJE57" s="164"/>
      <c r="AJF57" s="164"/>
      <c r="AJG57" s="164"/>
      <c r="AJH57" s="164"/>
      <c r="AJI57" s="164"/>
      <c r="AJJ57" s="164"/>
      <c r="AJK57" s="164"/>
      <c r="AJL57" s="164"/>
      <c r="AJM57" s="164"/>
      <c r="AJN57" s="164"/>
      <c r="AJO57" s="164"/>
      <c r="AJP57" s="164"/>
      <c r="AJQ57" s="164"/>
      <c r="AJR57" s="164"/>
      <c r="AJS57" s="164"/>
      <c r="AJT57" s="164"/>
      <c r="AJU57" s="164"/>
      <c r="AJV57" s="164"/>
      <c r="AJW57" s="164"/>
      <c r="AJX57" s="164"/>
      <c r="AJY57" s="164"/>
      <c r="AJZ57" s="164"/>
      <c r="AKA57" s="164"/>
      <c r="AKB57" s="164"/>
    </row>
    <row r="58" customFormat="false" ht="21" hidden="false" customHeight="true" outlineLevel="0" collapsed="false">
      <c r="A58" s="233"/>
      <c r="B58" s="234"/>
      <c r="C58" s="235"/>
      <c r="D58" s="236"/>
      <c r="E58" s="237"/>
      <c r="F58" s="237"/>
      <c r="G58" s="263"/>
      <c r="H58" s="267" t="str">
        <f aca="false">IF(COUNTIFS(Titulados!$A$3:$A$1000,"="&amp;K58)&lt;&gt;1,"","Titulado")</f>
        <v/>
      </c>
      <c r="I58" s="242"/>
      <c r="J58" s="242"/>
      <c r="K58" s="253"/>
      <c r="L58" s="254"/>
      <c r="M58" s="255"/>
      <c r="N58" s="256"/>
      <c r="O58" s="247"/>
      <c r="P58" s="248"/>
      <c r="Q58" s="249"/>
      <c r="R58" s="174"/>
      <c r="S58" s="274"/>
      <c r="T58" s="275"/>
      <c r="AHV58" s="164"/>
      <c r="AHW58" s="164"/>
      <c r="AHX58" s="164"/>
      <c r="AHY58" s="164"/>
      <c r="AHZ58" s="164"/>
      <c r="AIA58" s="164"/>
      <c r="AIB58" s="164"/>
      <c r="AIC58" s="164"/>
      <c r="AID58" s="164"/>
      <c r="AIE58" s="164"/>
      <c r="AIF58" s="164"/>
      <c r="AIG58" s="164"/>
      <c r="AIH58" s="164"/>
      <c r="AII58" s="164"/>
      <c r="AIJ58" s="164"/>
      <c r="AIK58" s="164"/>
      <c r="AIL58" s="164"/>
      <c r="AIM58" s="164"/>
      <c r="AIN58" s="164"/>
      <c r="AIO58" s="164"/>
      <c r="AIP58" s="164"/>
      <c r="AIQ58" s="164"/>
      <c r="AIR58" s="164"/>
      <c r="AIS58" s="164"/>
      <c r="AIT58" s="164"/>
      <c r="AIU58" s="164"/>
      <c r="AIV58" s="164"/>
      <c r="AIW58" s="164"/>
      <c r="AIX58" s="164"/>
      <c r="AIY58" s="164"/>
      <c r="AIZ58" s="164"/>
      <c r="AJA58" s="164"/>
      <c r="AJB58" s="164"/>
      <c r="AJC58" s="164"/>
      <c r="AJD58" s="164"/>
      <c r="AJE58" s="164"/>
      <c r="AJF58" s="164"/>
      <c r="AJG58" s="164"/>
      <c r="AJH58" s="164"/>
      <c r="AJI58" s="164"/>
      <c r="AJJ58" s="164"/>
      <c r="AJK58" s="164"/>
      <c r="AJL58" s="164"/>
      <c r="AJM58" s="164"/>
      <c r="AJN58" s="164"/>
      <c r="AJO58" s="164"/>
      <c r="AJP58" s="164"/>
      <c r="AJQ58" s="164"/>
      <c r="AJR58" s="164"/>
      <c r="AJS58" s="164"/>
      <c r="AJT58" s="164"/>
      <c r="AJU58" s="164"/>
      <c r="AJV58" s="164"/>
      <c r="AJW58" s="164"/>
      <c r="AJX58" s="164"/>
      <c r="AJY58" s="164"/>
      <c r="AJZ58" s="164"/>
      <c r="AKA58" s="164"/>
      <c r="AKB58" s="164"/>
    </row>
    <row r="59" customFormat="false" ht="21" hidden="false" customHeight="true" outlineLevel="0" collapsed="false">
      <c r="A59" s="233"/>
      <c r="B59" s="234"/>
      <c r="C59" s="235"/>
      <c r="D59" s="236"/>
      <c r="E59" s="237"/>
      <c r="F59" s="237"/>
      <c r="G59" s="263"/>
      <c r="H59" s="267" t="str">
        <f aca="false">IF(COUNTIFS(Titulados!$A$3:$A$1000,"="&amp;K59)&lt;&gt;1,"","Titulado")</f>
        <v/>
      </c>
      <c r="I59" s="242"/>
      <c r="J59" s="242"/>
      <c r="K59" s="253"/>
      <c r="L59" s="254"/>
      <c r="M59" s="255"/>
      <c r="N59" s="256"/>
      <c r="O59" s="247"/>
      <c r="P59" s="248"/>
      <c r="Q59" s="249"/>
      <c r="R59" s="174"/>
      <c r="S59" s="274"/>
      <c r="T59" s="275"/>
      <c r="AHV59" s="164"/>
      <c r="AHW59" s="164"/>
      <c r="AHX59" s="164"/>
      <c r="AHY59" s="164"/>
      <c r="AHZ59" s="164"/>
      <c r="AIA59" s="164"/>
      <c r="AIB59" s="164"/>
      <c r="AIC59" s="164"/>
      <c r="AID59" s="164"/>
      <c r="AIE59" s="164"/>
      <c r="AIF59" s="164"/>
      <c r="AIG59" s="164"/>
      <c r="AIH59" s="164"/>
      <c r="AII59" s="164"/>
      <c r="AIJ59" s="164"/>
      <c r="AIK59" s="164"/>
      <c r="AIL59" s="164"/>
      <c r="AIM59" s="164"/>
      <c r="AIN59" s="164"/>
      <c r="AIO59" s="164"/>
      <c r="AIP59" s="164"/>
      <c r="AIQ59" s="164"/>
      <c r="AIR59" s="164"/>
      <c r="AIS59" s="164"/>
      <c r="AIT59" s="164"/>
      <c r="AIU59" s="164"/>
      <c r="AIV59" s="164"/>
      <c r="AIW59" s="164"/>
      <c r="AIX59" s="164"/>
      <c r="AIY59" s="164"/>
      <c r="AIZ59" s="164"/>
      <c r="AJA59" s="164"/>
      <c r="AJB59" s="164"/>
      <c r="AJC59" s="164"/>
      <c r="AJD59" s="164"/>
      <c r="AJE59" s="164"/>
      <c r="AJF59" s="164"/>
      <c r="AJG59" s="164"/>
      <c r="AJH59" s="164"/>
      <c r="AJI59" s="164"/>
      <c r="AJJ59" s="164"/>
      <c r="AJK59" s="164"/>
      <c r="AJL59" s="164"/>
      <c r="AJM59" s="164"/>
      <c r="AJN59" s="164"/>
      <c r="AJO59" s="164"/>
      <c r="AJP59" s="164"/>
      <c r="AJQ59" s="164"/>
      <c r="AJR59" s="164"/>
      <c r="AJS59" s="164"/>
      <c r="AJT59" s="164"/>
      <c r="AJU59" s="164"/>
      <c r="AJV59" s="164"/>
      <c r="AJW59" s="164"/>
      <c r="AJX59" s="164"/>
      <c r="AJY59" s="164"/>
      <c r="AJZ59" s="164"/>
      <c r="AKA59" s="164"/>
      <c r="AKB59" s="164"/>
    </row>
    <row r="60" customFormat="false" ht="21" hidden="false" customHeight="true" outlineLevel="0" collapsed="false">
      <c r="A60" s="233"/>
      <c r="B60" s="234"/>
      <c r="C60" s="235"/>
      <c r="D60" s="236"/>
      <c r="E60" s="237"/>
      <c r="F60" s="237"/>
      <c r="G60" s="263"/>
      <c r="H60" s="267" t="str">
        <f aca="false">IF(COUNTIFS(Titulados!$A$3:$A$1000,"="&amp;K60)&lt;&gt;1,"","Titulado")</f>
        <v/>
      </c>
      <c r="I60" s="242"/>
      <c r="J60" s="242"/>
      <c r="K60" s="253"/>
      <c r="L60" s="254"/>
      <c r="M60" s="255"/>
      <c r="N60" s="256"/>
      <c r="O60" s="247"/>
      <c r="P60" s="248"/>
      <c r="Q60" s="249"/>
      <c r="R60" s="174"/>
      <c r="S60" s="274"/>
      <c r="T60" s="275"/>
      <c r="AHV60" s="164"/>
      <c r="AHW60" s="164"/>
      <c r="AHX60" s="164"/>
      <c r="AHY60" s="164"/>
      <c r="AHZ60" s="164"/>
      <c r="AIA60" s="164"/>
      <c r="AIB60" s="164"/>
      <c r="AIC60" s="164"/>
      <c r="AID60" s="164"/>
      <c r="AIE60" s="164"/>
      <c r="AIF60" s="164"/>
      <c r="AIG60" s="164"/>
      <c r="AIH60" s="164"/>
      <c r="AII60" s="164"/>
      <c r="AIJ60" s="164"/>
      <c r="AIK60" s="164"/>
      <c r="AIL60" s="164"/>
      <c r="AIM60" s="164"/>
      <c r="AIN60" s="164"/>
      <c r="AIO60" s="164"/>
      <c r="AIP60" s="164"/>
      <c r="AIQ60" s="164"/>
      <c r="AIR60" s="164"/>
      <c r="AIS60" s="164"/>
      <c r="AIT60" s="164"/>
      <c r="AIU60" s="164"/>
      <c r="AIV60" s="164"/>
      <c r="AIW60" s="164"/>
      <c r="AIX60" s="164"/>
      <c r="AIY60" s="164"/>
      <c r="AIZ60" s="164"/>
      <c r="AJA60" s="164"/>
      <c r="AJB60" s="164"/>
      <c r="AJC60" s="164"/>
      <c r="AJD60" s="164"/>
      <c r="AJE60" s="164"/>
      <c r="AJF60" s="164"/>
      <c r="AJG60" s="164"/>
      <c r="AJH60" s="164"/>
      <c r="AJI60" s="164"/>
      <c r="AJJ60" s="164"/>
      <c r="AJK60" s="164"/>
      <c r="AJL60" s="164"/>
      <c r="AJM60" s="164"/>
      <c r="AJN60" s="164"/>
      <c r="AJO60" s="164"/>
      <c r="AJP60" s="164"/>
      <c r="AJQ60" s="164"/>
      <c r="AJR60" s="164"/>
      <c r="AJS60" s="164"/>
      <c r="AJT60" s="164"/>
      <c r="AJU60" s="164"/>
      <c r="AJV60" s="164"/>
      <c r="AJW60" s="164"/>
      <c r="AJX60" s="164"/>
      <c r="AJY60" s="164"/>
      <c r="AJZ60" s="164"/>
      <c r="AKA60" s="164"/>
      <c r="AKB60" s="164"/>
    </row>
    <row r="61" customFormat="false" ht="21" hidden="false" customHeight="true" outlineLevel="0" collapsed="false">
      <c r="A61" s="233"/>
      <c r="B61" s="234"/>
      <c r="C61" s="235"/>
      <c r="D61" s="236"/>
      <c r="E61" s="237"/>
      <c r="F61" s="237"/>
      <c r="G61" s="263"/>
      <c r="H61" s="268" t="str">
        <f aca="false">IF(COUNTIFS(Titulados!$A$3:$A$1000,"="&amp;K61)&lt;&gt;1,"","Titulado")</f>
        <v/>
      </c>
      <c r="I61" s="242"/>
      <c r="J61" s="242"/>
      <c r="K61" s="258"/>
      <c r="L61" s="259"/>
      <c r="M61" s="260"/>
      <c r="N61" s="261"/>
      <c r="O61" s="247"/>
      <c r="P61" s="248"/>
      <c r="Q61" s="249"/>
      <c r="R61" s="174"/>
      <c r="S61" s="274"/>
      <c r="T61" s="275"/>
      <c r="AHV61" s="164"/>
      <c r="AHW61" s="164"/>
      <c r="AHX61" s="164"/>
      <c r="AHY61" s="164"/>
      <c r="AHZ61" s="164"/>
      <c r="AIA61" s="164"/>
      <c r="AIB61" s="164"/>
      <c r="AIC61" s="164"/>
      <c r="AID61" s="164"/>
      <c r="AIE61" s="164"/>
      <c r="AIF61" s="164"/>
      <c r="AIG61" s="164"/>
      <c r="AIH61" s="164"/>
      <c r="AII61" s="164"/>
      <c r="AIJ61" s="164"/>
      <c r="AIK61" s="164"/>
      <c r="AIL61" s="164"/>
      <c r="AIM61" s="164"/>
      <c r="AIN61" s="164"/>
      <c r="AIO61" s="164"/>
      <c r="AIP61" s="164"/>
      <c r="AIQ61" s="164"/>
      <c r="AIR61" s="164"/>
      <c r="AIS61" s="164"/>
      <c r="AIT61" s="164"/>
      <c r="AIU61" s="164"/>
      <c r="AIV61" s="164"/>
      <c r="AIW61" s="164"/>
      <c r="AIX61" s="164"/>
      <c r="AIY61" s="164"/>
      <c r="AIZ61" s="164"/>
      <c r="AJA61" s="164"/>
      <c r="AJB61" s="164"/>
      <c r="AJC61" s="164"/>
      <c r="AJD61" s="164"/>
      <c r="AJE61" s="164"/>
      <c r="AJF61" s="164"/>
      <c r="AJG61" s="164"/>
      <c r="AJH61" s="164"/>
      <c r="AJI61" s="164"/>
      <c r="AJJ61" s="164"/>
      <c r="AJK61" s="164"/>
      <c r="AJL61" s="164"/>
      <c r="AJM61" s="164"/>
      <c r="AJN61" s="164"/>
      <c r="AJO61" s="164"/>
      <c r="AJP61" s="164"/>
      <c r="AJQ61" s="164"/>
      <c r="AJR61" s="164"/>
      <c r="AJS61" s="164"/>
      <c r="AJT61" s="164"/>
      <c r="AJU61" s="164"/>
      <c r="AJV61" s="164"/>
      <c r="AJW61" s="164"/>
      <c r="AJX61" s="164"/>
      <c r="AJY61" s="164"/>
      <c r="AJZ61" s="164"/>
      <c r="AKA61" s="164"/>
      <c r="AKB61" s="164"/>
    </row>
    <row r="62" customFormat="false" ht="27" hidden="false" customHeight="true" outlineLevel="0" collapsed="false">
      <c r="A62" s="233" t="n">
        <f aca="false">A55+1</f>
        <v>9</v>
      </c>
      <c r="B62" s="234"/>
      <c r="C62" s="235"/>
      <c r="D62" s="236"/>
      <c r="E62" s="237" t="str">
        <f aca="false">IF(P62&gt;0,"Docente do PPG coautor","")</f>
        <v/>
      </c>
      <c r="F62" s="238" t="str">
        <f aca="false">IF(COUNTIFS(L62:L68,"&lt;&gt;"&amp;"")&gt;0,"Graduando coautor","")</f>
        <v/>
      </c>
      <c r="G62" s="263" t="str">
        <f aca="false">IF(COUNTIFS(K62:K68,"&lt;&gt;"&amp;"")&gt;0,"Pos-graduando coautor","")</f>
        <v/>
      </c>
      <c r="H62" s="264" t="str">
        <f aca="false">IF(COUNTIFS(Titulados!$A$3:$A$1000,"="&amp;K62)&lt;&gt;1,"","Titulado")</f>
        <v/>
      </c>
      <c r="I62" s="242"/>
      <c r="J62" s="242"/>
      <c r="K62" s="243"/>
      <c r="L62" s="244"/>
      <c r="M62" s="245"/>
      <c r="N62" s="246"/>
      <c r="O62" s="247"/>
      <c r="P62" s="248" t="n">
        <v>0</v>
      </c>
      <c r="Q62" s="249"/>
      <c r="R62" s="174"/>
      <c r="S62" s="274" t="n">
        <f aca="false">IF(B62="",0,INDEX(pesosqualis,MATCH(D62,INDEX(Qualis,,MATCH(B62,Tipos_Produtos)),0),MATCH(B62,Tipos_Produtos,0)))</f>
        <v>0</v>
      </c>
      <c r="T62" s="275" t="n">
        <f aca="false">IF(E62="",0,S62/P62)</f>
        <v>0</v>
      </c>
      <c r="AHV62" s="164"/>
      <c r="AHW62" s="164"/>
      <c r="AHX62" s="164"/>
      <c r="AHY62" s="164"/>
      <c r="AHZ62" s="164"/>
      <c r="AIA62" s="164"/>
      <c r="AIB62" s="164"/>
      <c r="AIC62" s="164"/>
      <c r="AID62" s="164"/>
      <c r="AIE62" s="164"/>
      <c r="AIF62" s="164"/>
      <c r="AIG62" s="164"/>
      <c r="AIH62" s="164"/>
      <c r="AII62" s="164"/>
      <c r="AIJ62" s="164"/>
      <c r="AIK62" s="164"/>
      <c r="AIL62" s="164"/>
      <c r="AIM62" s="164"/>
      <c r="AIN62" s="164"/>
      <c r="AIO62" s="164"/>
      <c r="AIP62" s="164"/>
      <c r="AIQ62" s="164"/>
      <c r="AIR62" s="164"/>
      <c r="AIS62" s="164"/>
      <c r="AIT62" s="164"/>
      <c r="AIU62" s="164"/>
      <c r="AIV62" s="164"/>
      <c r="AIW62" s="164"/>
      <c r="AIX62" s="164"/>
      <c r="AIY62" s="164"/>
      <c r="AIZ62" s="164"/>
      <c r="AJA62" s="164"/>
      <c r="AJB62" s="164"/>
      <c r="AJC62" s="164"/>
      <c r="AJD62" s="164"/>
      <c r="AJE62" s="164"/>
      <c r="AJF62" s="164"/>
      <c r="AJG62" s="164"/>
      <c r="AJH62" s="164"/>
      <c r="AJI62" s="164"/>
      <c r="AJJ62" s="164"/>
      <c r="AJK62" s="164"/>
      <c r="AJL62" s="164"/>
      <c r="AJM62" s="164"/>
      <c r="AJN62" s="164"/>
      <c r="AJO62" s="164"/>
      <c r="AJP62" s="164"/>
      <c r="AJQ62" s="164"/>
      <c r="AJR62" s="164"/>
      <c r="AJS62" s="164"/>
      <c r="AJT62" s="164"/>
      <c r="AJU62" s="164"/>
      <c r="AJV62" s="164"/>
      <c r="AJW62" s="164"/>
      <c r="AJX62" s="164"/>
      <c r="AJY62" s="164"/>
      <c r="AJZ62" s="164"/>
      <c r="AKA62" s="164"/>
      <c r="AKB62" s="164"/>
    </row>
    <row r="63" customFormat="false" ht="21" hidden="false" customHeight="true" outlineLevel="0" collapsed="false">
      <c r="A63" s="233"/>
      <c r="B63" s="234"/>
      <c r="C63" s="235"/>
      <c r="D63" s="236"/>
      <c r="E63" s="237"/>
      <c r="F63" s="237"/>
      <c r="G63" s="263"/>
      <c r="H63" s="267" t="str">
        <f aca="false">IF(COUNTIFS(Titulados!$A$3:$A$1000,"="&amp;K63)&lt;&gt;1,"","Titulado")</f>
        <v/>
      </c>
      <c r="I63" s="242"/>
      <c r="J63" s="242"/>
      <c r="K63" s="253"/>
      <c r="L63" s="254"/>
      <c r="M63" s="255"/>
      <c r="N63" s="256"/>
      <c r="O63" s="247"/>
      <c r="P63" s="248"/>
      <c r="Q63" s="249"/>
      <c r="R63" s="174"/>
      <c r="S63" s="274"/>
      <c r="T63" s="275"/>
      <c r="AHV63" s="164"/>
      <c r="AHW63" s="164"/>
      <c r="AHX63" s="164"/>
      <c r="AHY63" s="164"/>
      <c r="AHZ63" s="164"/>
      <c r="AIA63" s="164"/>
      <c r="AIB63" s="164"/>
      <c r="AIC63" s="164"/>
      <c r="AID63" s="164"/>
      <c r="AIE63" s="164"/>
      <c r="AIF63" s="164"/>
      <c r="AIG63" s="164"/>
      <c r="AIH63" s="164"/>
      <c r="AII63" s="164"/>
      <c r="AIJ63" s="164"/>
      <c r="AIK63" s="164"/>
      <c r="AIL63" s="164"/>
      <c r="AIM63" s="164"/>
      <c r="AIN63" s="164"/>
      <c r="AIO63" s="164"/>
      <c r="AIP63" s="164"/>
      <c r="AIQ63" s="164"/>
      <c r="AIR63" s="164"/>
      <c r="AIS63" s="164"/>
      <c r="AIT63" s="164"/>
      <c r="AIU63" s="164"/>
      <c r="AIV63" s="164"/>
      <c r="AIW63" s="164"/>
      <c r="AIX63" s="164"/>
      <c r="AIY63" s="164"/>
      <c r="AIZ63" s="164"/>
      <c r="AJA63" s="164"/>
      <c r="AJB63" s="164"/>
      <c r="AJC63" s="164"/>
      <c r="AJD63" s="164"/>
      <c r="AJE63" s="164"/>
      <c r="AJF63" s="164"/>
      <c r="AJG63" s="164"/>
      <c r="AJH63" s="164"/>
      <c r="AJI63" s="164"/>
      <c r="AJJ63" s="164"/>
      <c r="AJK63" s="164"/>
      <c r="AJL63" s="164"/>
      <c r="AJM63" s="164"/>
      <c r="AJN63" s="164"/>
      <c r="AJO63" s="164"/>
      <c r="AJP63" s="164"/>
      <c r="AJQ63" s="164"/>
      <c r="AJR63" s="164"/>
      <c r="AJS63" s="164"/>
      <c r="AJT63" s="164"/>
      <c r="AJU63" s="164"/>
      <c r="AJV63" s="164"/>
      <c r="AJW63" s="164"/>
      <c r="AJX63" s="164"/>
      <c r="AJY63" s="164"/>
      <c r="AJZ63" s="164"/>
      <c r="AKA63" s="164"/>
      <c r="AKB63" s="164"/>
    </row>
    <row r="64" customFormat="false" ht="21" hidden="false" customHeight="true" outlineLevel="0" collapsed="false">
      <c r="A64" s="233"/>
      <c r="B64" s="234"/>
      <c r="C64" s="235"/>
      <c r="D64" s="236"/>
      <c r="E64" s="237"/>
      <c r="F64" s="237"/>
      <c r="G64" s="263"/>
      <c r="H64" s="267" t="str">
        <f aca="false">IF(COUNTIFS(Titulados!$A$3:$A$1000,"="&amp;K64)&lt;&gt;1,"","Titulado")</f>
        <v/>
      </c>
      <c r="I64" s="242"/>
      <c r="J64" s="242"/>
      <c r="K64" s="253"/>
      <c r="L64" s="254"/>
      <c r="M64" s="255"/>
      <c r="N64" s="256"/>
      <c r="O64" s="247"/>
      <c r="P64" s="248"/>
      <c r="Q64" s="249"/>
      <c r="R64" s="174"/>
      <c r="S64" s="274"/>
      <c r="T64" s="275"/>
      <c r="AHV64" s="164"/>
      <c r="AHW64" s="164"/>
      <c r="AHX64" s="164"/>
      <c r="AHY64" s="164"/>
      <c r="AHZ64" s="164"/>
      <c r="AIA64" s="164"/>
      <c r="AIB64" s="164"/>
      <c r="AIC64" s="164"/>
      <c r="AID64" s="164"/>
      <c r="AIE64" s="164"/>
      <c r="AIF64" s="164"/>
      <c r="AIG64" s="164"/>
      <c r="AIH64" s="164"/>
      <c r="AII64" s="164"/>
      <c r="AIJ64" s="164"/>
      <c r="AIK64" s="164"/>
      <c r="AIL64" s="164"/>
      <c r="AIM64" s="164"/>
      <c r="AIN64" s="164"/>
      <c r="AIO64" s="164"/>
      <c r="AIP64" s="164"/>
      <c r="AIQ64" s="164"/>
      <c r="AIR64" s="164"/>
      <c r="AIS64" s="164"/>
      <c r="AIT64" s="164"/>
      <c r="AIU64" s="164"/>
      <c r="AIV64" s="164"/>
      <c r="AIW64" s="164"/>
      <c r="AIX64" s="164"/>
      <c r="AIY64" s="164"/>
      <c r="AIZ64" s="164"/>
      <c r="AJA64" s="164"/>
      <c r="AJB64" s="164"/>
      <c r="AJC64" s="164"/>
      <c r="AJD64" s="164"/>
      <c r="AJE64" s="164"/>
      <c r="AJF64" s="164"/>
      <c r="AJG64" s="164"/>
      <c r="AJH64" s="164"/>
      <c r="AJI64" s="164"/>
      <c r="AJJ64" s="164"/>
      <c r="AJK64" s="164"/>
      <c r="AJL64" s="164"/>
      <c r="AJM64" s="164"/>
      <c r="AJN64" s="164"/>
      <c r="AJO64" s="164"/>
      <c r="AJP64" s="164"/>
      <c r="AJQ64" s="164"/>
      <c r="AJR64" s="164"/>
      <c r="AJS64" s="164"/>
      <c r="AJT64" s="164"/>
      <c r="AJU64" s="164"/>
      <c r="AJV64" s="164"/>
      <c r="AJW64" s="164"/>
      <c r="AJX64" s="164"/>
      <c r="AJY64" s="164"/>
      <c r="AJZ64" s="164"/>
      <c r="AKA64" s="164"/>
      <c r="AKB64" s="164"/>
    </row>
    <row r="65" customFormat="false" ht="21" hidden="false" customHeight="true" outlineLevel="0" collapsed="false">
      <c r="A65" s="233"/>
      <c r="B65" s="234"/>
      <c r="C65" s="235"/>
      <c r="D65" s="236"/>
      <c r="E65" s="237"/>
      <c r="F65" s="237"/>
      <c r="G65" s="263"/>
      <c r="H65" s="267" t="str">
        <f aca="false">IF(COUNTIFS(Titulados!$A$3:$A$1000,"="&amp;K65)&lt;&gt;1,"","Titulado")</f>
        <v/>
      </c>
      <c r="I65" s="242"/>
      <c r="J65" s="242"/>
      <c r="K65" s="253"/>
      <c r="L65" s="254"/>
      <c r="M65" s="255"/>
      <c r="N65" s="256"/>
      <c r="O65" s="247"/>
      <c r="P65" s="248"/>
      <c r="Q65" s="249"/>
      <c r="R65" s="174"/>
      <c r="S65" s="274"/>
      <c r="T65" s="275"/>
      <c r="AHV65" s="164"/>
      <c r="AHW65" s="164"/>
      <c r="AHX65" s="164"/>
      <c r="AHY65" s="164"/>
      <c r="AHZ65" s="164"/>
      <c r="AIA65" s="164"/>
      <c r="AIB65" s="164"/>
      <c r="AIC65" s="164"/>
      <c r="AID65" s="164"/>
      <c r="AIE65" s="164"/>
      <c r="AIF65" s="164"/>
      <c r="AIG65" s="164"/>
      <c r="AIH65" s="164"/>
      <c r="AII65" s="164"/>
      <c r="AIJ65" s="164"/>
      <c r="AIK65" s="164"/>
      <c r="AIL65" s="164"/>
      <c r="AIM65" s="164"/>
      <c r="AIN65" s="164"/>
      <c r="AIO65" s="164"/>
      <c r="AIP65" s="164"/>
      <c r="AIQ65" s="164"/>
      <c r="AIR65" s="164"/>
      <c r="AIS65" s="164"/>
      <c r="AIT65" s="164"/>
      <c r="AIU65" s="164"/>
      <c r="AIV65" s="164"/>
      <c r="AIW65" s="164"/>
      <c r="AIX65" s="164"/>
      <c r="AIY65" s="164"/>
      <c r="AIZ65" s="164"/>
      <c r="AJA65" s="164"/>
      <c r="AJB65" s="164"/>
      <c r="AJC65" s="164"/>
      <c r="AJD65" s="164"/>
      <c r="AJE65" s="164"/>
      <c r="AJF65" s="164"/>
      <c r="AJG65" s="164"/>
      <c r="AJH65" s="164"/>
      <c r="AJI65" s="164"/>
      <c r="AJJ65" s="164"/>
      <c r="AJK65" s="164"/>
      <c r="AJL65" s="164"/>
      <c r="AJM65" s="164"/>
      <c r="AJN65" s="164"/>
      <c r="AJO65" s="164"/>
      <c r="AJP65" s="164"/>
      <c r="AJQ65" s="164"/>
      <c r="AJR65" s="164"/>
      <c r="AJS65" s="164"/>
      <c r="AJT65" s="164"/>
      <c r="AJU65" s="164"/>
      <c r="AJV65" s="164"/>
      <c r="AJW65" s="164"/>
      <c r="AJX65" s="164"/>
      <c r="AJY65" s="164"/>
      <c r="AJZ65" s="164"/>
      <c r="AKA65" s="164"/>
      <c r="AKB65" s="164"/>
    </row>
    <row r="66" customFormat="false" ht="21" hidden="false" customHeight="true" outlineLevel="0" collapsed="false">
      <c r="A66" s="233"/>
      <c r="B66" s="234"/>
      <c r="C66" s="235"/>
      <c r="D66" s="236"/>
      <c r="E66" s="237"/>
      <c r="F66" s="237"/>
      <c r="G66" s="263"/>
      <c r="H66" s="267" t="str">
        <f aca="false">IF(COUNTIFS(Titulados!$A$3:$A$1000,"="&amp;K66)&lt;&gt;1,"","Titulado")</f>
        <v/>
      </c>
      <c r="I66" s="242"/>
      <c r="J66" s="242"/>
      <c r="K66" s="253"/>
      <c r="L66" s="254"/>
      <c r="M66" s="255"/>
      <c r="N66" s="256"/>
      <c r="O66" s="247"/>
      <c r="P66" s="248"/>
      <c r="Q66" s="249"/>
      <c r="R66" s="174"/>
      <c r="S66" s="274"/>
      <c r="T66" s="275"/>
      <c r="AHV66" s="164"/>
      <c r="AHW66" s="164"/>
      <c r="AHX66" s="164"/>
      <c r="AHY66" s="164"/>
      <c r="AHZ66" s="164"/>
      <c r="AIA66" s="164"/>
      <c r="AIB66" s="164"/>
      <c r="AIC66" s="164"/>
      <c r="AID66" s="164"/>
      <c r="AIE66" s="164"/>
      <c r="AIF66" s="164"/>
      <c r="AIG66" s="164"/>
      <c r="AIH66" s="164"/>
      <c r="AII66" s="164"/>
      <c r="AIJ66" s="164"/>
      <c r="AIK66" s="164"/>
      <c r="AIL66" s="164"/>
      <c r="AIM66" s="164"/>
      <c r="AIN66" s="164"/>
      <c r="AIO66" s="164"/>
      <c r="AIP66" s="164"/>
      <c r="AIQ66" s="164"/>
      <c r="AIR66" s="164"/>
      <c r="AIS66" s="164"/>
      <c r="AIT66" s="164"/>
      <c r="AIU66" s="164"/>
      <c r="AIV66" s="164"/>
      <c r="AIW66" s="164"/>
      <c r="AIX66" s="164"/>
      <c r="AIY66" s="164"/>
      <c r="AIZ66" s="164"/>
      <c r="AJA66" s="164"/>
      <c r="AJB66" s="164"/>
      <c r="AJC66" s="164"/>
      <c r="AJD66" s="164"/>
      <c r="AJE66" s="164"/>
      <c r="AJF66" s="164"/>
      <c r="AJG66" s="164"/>
      <c r="AJH66" s="164"/>
      <c r="AJI66" s="164"/>
      <c r="AJJ66" s="164"/>
      <c r="AJK66" s="164"/>
      <c r="AJL66" s="164"/>
      <c r="AJM66" s="164"/>
      <c r="AJN66" s="164"/>
      <c r="AJO66" s="164"/>
      <c r="AJP66" s="164"/>
      <c r="AJQ66" s="164"/>
      <c r="AJR66" s="164"/>
      <c r="AJS66" s="164"/>
      <c r="AJT66" s="164"/>
      <c r="AJU66" s="164"/>
      <c r="AJV66" s="164"/>
      <c r="AJW66" s="164"/>
      <c r="AJX66" s="164"/>
      <c r="AJY66" s="164"/>
      <c r="AJZ66" s="164"/>
      <c r="AKA66" s="164"/>
      <c r="AKB66" s="164"/>
    </row>
    <row r="67" customFormat="false" ht="21" hidden="false" customHeight="true" outlineLevel="0" collapsed="false">
      <c r="A67" s="233"/>
      <c r="B67" s="234"/>
      <c r="C67" s="235"/>
      <c r="D67" s="236"/>
      <c r="E67" s="237"/>
      <c r="F67" s="237"/>
      <c r="G67" s="263"/>
      <c r="H67" s="267" t="str">
        <f aca="false">IF(COUNTIFS(Titulados!$A$3:$A$1000,"="&amp;K67)&lt;&gt;1,"","Titulado")</f>
        <v/>
      </c>
      <c r="I67" s="242"/>
      <c r="J67" s="242"/>
      <c r="K67" s="253"/>
      <c r="L67" s="254"/>
      <c r="M67" s="255"/>
      <c r="N67" s="256"/>
      <c r="O67" s="247"/>
      <c r="P67" s="248"/>
      <c r="Q67" s="249"/>
      <c r="R67" s="174"/>
      <c r="S67" s="274"/>
      <c r="T67" s="275"/>
      <c r="AHV67" s="164"/>
      <c r="AHW67" s="164"/>
      <c r="AHX67" s="164"/>
      <c r="AHY67" s="164"/>
      <c r="AHZ67" s="164"/>
      <c r="AIA67" s="164"/>
      <c r="AIB67" s="164"/>
      <c r="AIC67" s="164"/>
      <c r="AID67" s="164"/>
      <c r="AIE67" s="164"/>
      <c r="AIF67" s="164"/>
      <c r="AIG67" s="164"/>
      <c r="AIH67" s="164"/>
      <c r="AII67" s="164"/>
      <c r="AIJ67" s="164"/>
      <c r="AIK67" s="164"/>
      <c r="AIL67" s="164"/>
      <c r="AIM67" s="164"/>
      <c r="AIN67" s="164"/>
      <c r="AIO67" s="164"/>
      <c r="AIP67" s="164"/>
      <c r="AIQ67" s="164"/>
      <c r="AIR67" s="164"/>
      <c r="AIS67" s="164"/>
      <c r="AIT67" s="164"/>
      <c r="AIU67" s="164"/>
      <c r="AIV67" s="164"/>
      <c r="AIW67" s="164"/>
      <c r="AIX67" s="164"/>
      <c r="AIY67" s="164"/>
      <c r="AIZ67" s="164"/>
      <c r="AJA67" s="164"/>
      <c r="AJB67" s="164"/>
      <c r="AJC67" s="164"/>
      <c r="AJD67" s="164"/>
      <c r="AJE67" s="164"/>
      <c r="AJF67" s="164"/>
      <c r="AJG67" s="164"/>
      <c r="AJH67" s="164"/>
      <c r="AJI67" s="164"/>
      <c r="AJJ67" s="164"/>
      <c r="AJK67" s="164"/>
      <c r="AJL67" s="164"/>
      <c r="AJM67" s="164"/>
      <c r="AJN67" s="164"/>
      <c r="AJO67" s="164"/>
      <c r="AJP67" s="164"/>
      <c r="AJQ67" s="164"/>
      <c r="AJR67" s="164"/>
      <c r="AJS67" s="164"/>
      <c r="AJT67" s="164"/>
      <c r="AJU67" s="164"/>
      <c r="AJV67" s="164"/>
      <c r="AJW67" s="164"/>
      <c r="AJX67" s="164"/>
      <c r="AJY67" s="164"/>
      <c r="AJZ67" s="164"/>
      <c r="AKA67" s="164"/>
      <c r="AKB67" s="164"/>
    </row>
    <row r="68" customFormat="false" ht="21" hidden="false" customHeight="true" outlineLevel="0" collapsed="false">
      <c r="A68" s="233"/>
      <c r="B68" s="234"/>
      <c r="C68" s="235"/>
      <c r="D68" s="236"/>
      <c r="E68" s="237"/>
      <c r="F68" s="237"/>
      <c r="G68" s="263"/>
      <c r="H68" s="268" t="str">
        <f aca="false">IF(COUNTIFS(Titulados!$A$3:$A$1000,"="&amp;K68)&lt;&gt;1,"","Titulado")</f>
        <v/>
      </c>
      <c r="I68" s="242"/>
      <c r="J68" s="242"/>
      <c r="K68" s="258"/>
      <c r="L68" s="259"/>
      <c r="M68" s="260"/>
      <c r="N68" s="261"/>
      <c r="O68" s="247"/>
      <c r="P68" s="248"/>
      <c r="Q68" s="249"/>
      <c r="R68" s="174"/>
      <c r="S68" s="274"/>
      <c r="T68" s="275"/>
      <c r="AHV68" s="164"/>
      <c r="AHW68" s="164"/>
      <c r="AHX68" s="164"/>
      <c r="AHY68" s="164"/>
      <c r="AHZ68" s="164"/>
      <c r="AIA68" s="164"/>
      <c r="AIB68" s="164"/>
      <c r="AIC68" s="164"/>
      <c r="AID68" s="164"/>
      <c r="AIE68" s="164"/>
      <c r="AIF68" s="164"/>
      <c r="AIG68" s="164"/>
      <c r="AIH68" s="164"/>
      <c r="AII68" s="164"/>
      <c r="AIJ68" s="164"/>
      <c r="AIK68" s="164"/>
      <c r="AIL68" s="164"/>
      <c r="AIM68" s="164"/>
      <c r="AIN68" s="164"/>
      <c r="AIO68" s="164"/>
      <c r="AIP68" s="164"/>
      <c r="AIQ68" s="164"/>
      <c r="AIR68" s="164"/>
      <c r="AIS68" s="164"/>
      <c r="AIT68" s="164"/>
      <c r="AIU68" s="164"/>
      <c r="AIV68" s="164"/>
      <c r="AIW68" s="164"/>
      <c r="AIX68" s="164"/>
      <c r="AIY68" s="164"/>
      <c r="AIZ68" s="164"/>
      <c r="AJA68" s="164"/>
      <c r="AJB68" s="164"/>
      <c r="AJC68" s="164"/>
      <c r="AJD68" s="164"/>
      <c r="AJE68" s="164"/>
      <c r="AJF68" s="164"/>
      <c r="AJG68" s="164"/>
      <c r="AJH68" s="164"/>
      <c r="AJI68" s="164"/>
      <c r="AJJ68" s="164"/>
      <c r="AJK68" s="164"/>
      <c r="AJL68" s="164"/>
      <c r="AJM68" s="164"/>
      <c r="AJN68" s="164"/>
      <c r="AJO68" s="164"/>
      <c r="AJP68" s="164"/>
      <c r="AJQ68" s="164"/>
      <c r="AJR68" s="164"/>
      <c r="AJS68" s="164"/>
      <c r="AJT68" s="164"/>
      <c r="AJU68" s="164"/>
      <c r="AJV68" s="164"/>
      <c r="AJW68" s="164"/>
      <c r="AJX68" s="164"/>
      <c r="AJY68" s="164"/>
      <c r="AJZ68" s="164"/>
      <c r="AKA68" s="164"/>
      <c r="AKB68" s="164"/>
    </row>
    <row r="69" customFormat="false" ht="27" hidden="false" customHeight="true" outlineLevel="0" collapsed="false">
      <c r="A69" s="233" t="n">
        <f aca="false">A62+1</f>
        <v>10</v>
      </c>
      <c r="B69" s="234"/>
      <c r="C69" s="235"/>
      <c r="D69" s="236"/>
      <c r="E69" s="237" t="str">
        <f aca="false">IF(P69&gt;0,"Docente do PPG coautor","")</f>
        <v/>
      </c>
      <c r="F69" s="238" t="str">
        <f aca="false">IF(COUNTIFS(L69:L75,"&lt;&gt;"&amp;"")&gt;0,"Graduando coautor","")</f>
        <v/>
      </c>
      <c r="G69" s="263" t="str">
        <f aca="false">IF(COUNTIFS(K69:K75,"&lt;&gt;"&amp;"")&gt;0,"Pos-graduando coautor","")</f>
        <v/>
      </c>
      <c r="H69" s="264" t="str">
        <f aca="false">IF(COUNTIFS(Titulados!$A$3:$A$1000,"="&amp;K69)&lt;&gt;1,"","Titulado")</f>
        <v/>
      </c>
      <c r="I69" s="242"/>
      <c r="J69" s="242"/>
      <c r="K69" s="243"/>
      <c r="L69" s="244"/>
      <c r="M69" s="245"/>
      <c r="N69" s="246"/>
      <c r="O69" s="247"/>
      <c r="P69" s="248" t="n">
        <v>0</v>
      </c>
      <c r="Q69" s="249"/>
      <c r="R69" s="174"/>
      <c r="S69" s="274" t="n">
        <f aca="false">IF(B69="",0,INDEX(pesosqualis,MATCH(D69,INDEX(Qualis,,MATCH(B69,Tipos_Produtos)),0),MATCH(B69,Tipos_Produtos,0)))</f>
        <v>0</v>
      </c>
      <c r="T69" s="275" t="n">
        <f aca="false">IF(E69="",0,S69/P69)</f>
        <v>0</v>
      </c>
      <c r="AHV69" s="164"/>
      <c r="AHW69" s="164"/>
      <c r="AHX69" s="164"/>
      <c r="AHY69" s="164"/>
      <c r="AHZ69" s="164"/>
      <c r="AIA69" s="164"/>
      <c r="AIB69" s="164"/>
      <c r="AIC69" s="164"/>
      <c r="AID69" s="164"/>
      <c r="AIE69" s="164"/>
      <c r="AIF69" s="164"/>
      <c r="AIG69" s="164"/>
      <c r="AIH69" s="164"/>
      <c r="AII69" s="164"/>
      <c r="AIJ69" s="164"/>
      <c r="AIK69" s="164"/>
      <c r="AIL69" s="164"/>
      <c r="AIM69" s="164"/>
      <c r="AIN69" s="164"/>
      <c r="AIO69" s="164"/>
      <c r="AIP69" s="164"/>
      <c r="AIQ69" s="164"/>
      <c r="AIR69" s="164"/>
      <c r="AIS69" s="164"/>
      <c r="AIT69" s="164"/>
      <c r="AIU69" s="164"/>
      <c r="AIV69" s="164"/>
      <c r="AIW69" s="164"/>
      <c r="AIX69" s="164"/>
      <c r="AIY69" s="164"/>
      <c r="AIZ69" s="164"/>
      <c r="AJA69" s="164"/>
      <c r="AJB69" s="164"/>
      <c r="AJC69" s="164"/>
      <c r="AJD69" s="164"/>
      <c r="AJE69" s="164"/>
      <c r="AJF69" s="164"/>
      <c r="AJG69" s="164"/>
      <c r="AJH69" s="164"/>
      <c r="AJI69" s="164"/>
      <c r="AJJ69" s="164"/>
      <c r="AJK69" s="164"/>
      <c r="AJL69" s="164"/>
      <c r="AJM69" s="164"/>
      <c r="AJN69" s="164"/>
      <c r="AJO69" s="164"/>
      <c r="AJP69" s="164"/>
      <c r="AJQ69" s="164"/>
      <c r="AJR69" s="164"/>
      <c r="AJS69" s="164"/>
      <c r="AJT69" s="164"/>
      <c r="AJU69" s="164"/>
      <c r="AJV69" s="164"/>
      <c r="AJW69" s="164"/>
      <c r="AJX69" s="164"/>
      <c r="AJY69" s="164"/>
      <c r="AJZ69" s="164"/>
      <c r="AKA69" s="164"/>
      <c r="AKB69" s="164"/>
    </row>
    <row r="70" customFormat="false" ht="21" hidden="false" customHeight="true" outlineLevel="0" collapsed="false">
      <c r="A70" s="233"/>
      <c r="B70" s="234"/>
      <c r="C70" s="235"/>
      <c r="D70" s="236"/>
      <c r="E70" s="237"/>
      <c r="F70" s="237"/>
      <c r="G70" s="263"/>
      <c r="H70" s="267" t="str">
        <f aca="false">IF(COUNTIFS(Titulados!$A$3:$A$1000,"="&amp;K70)&lt;&gt;1,"","Titulado")</f>
        <v/>
      </c>
      <c r="I70" s="242"/>
      <c r="J70" s="242"/>
      <c r="K70" s="253"/>
      <c r="L70" s="254"/>
      <c r="M70" s="255"/>
      <c r="N70" s="256"/>
      <c r="O70" s="247"/>
      <c r="P70" s="248"/>
      <c r="Q70" s="249"/>
      <c r="R70" s="174"/>
      <c r="S70" s="274"/>
      <c r="T70" s="275"/>
      <c r="AHV70" s="164"/>
      <c r="AHW70" s="164"/>
      <c r="AHX70" s="164"/>
      <c r="AHY70" s="164"/>
      <c r="AHZ70" s="164"/>
      <c r="AIA70" s="164"/>
      <c r="AIB70" s="164"/>
      <c r="AIC70" s="164"/>
      <c r="AID70" s="164"/>
      <c r="AIE70" s="164"/>
      <c r="AIF70" s="164"/>
      <c r="AIG70" s="164"/>
      <c r="AIH70" s="164"/>
      <c r="AII70" s="164"/>
      <c r="AIJ70" s="164"/>
      <c r="AIK70" s="164"/>
      <c r="AIL70" s="164"/>
      <c r="AIM70" s="164"/>
      <c r="AIN70" s="164"/>
      <c r="AIO70" s="164"/>
      <c r="AIP70" s="164"/>
      <c r="AIQ70" s="164"/>
      <c r="AIR70" s="164"/>
      <c r="AIS70" s="164"/>
      <c r="AIT70" s="164"/>
      <c r="AIU70" s="164"/>
      <c r="AIV70" s="164"/>
      <c r="AIW70" s="164"/>
      <c r="AIX70" s="164"/>
      <c r="AIY70" s="164"/>
      <c r="AIZ70" s="164"/>
      <c r="AJA70" s="164"/>
      <c r="AJB70" s="164"/>
      <c r="AJC70" s="164"/>
      <c r="AJD70" s="164"/>
      <c r="AJE70" s="164"/>
      <c r="AJF70" s="164"/>
      <c r="AJG70" s="164"/>
      <c r="AJH70" s="164"/>
      <c r="AJI70" s="164"/>
      <c r="AJJ70" s="164"/>
      <c r="AJK70" s="164"/>
      <c r="AJL70" s="164"/>
      <c r="AJM70" s="164"/>
      <c r="AJN70" s="164"/>
      <c r="AJO70" s="164"/>
      <c r="AJP70" s="164"/>
      <c r="AJQ70" s="164"/>
      <c r="AJR70" s="164"/>
      <c r="AJS70" s="164"/>
      <c r="AJT70" s="164"/>
      <c r="AJU70" s="164"/>
      <c r="AJV70" s="164"/>
      <c r="AJW70" s="164"/>
      <c r="AJX70" s="164"/>
      <c r="AJY70" s="164"/>
      <c r="AJZ70" s="164"/>
      <c r="AKA70" s="164"/>
      <c r="AKB70" s="164"/>
    </row>
    <row r="71" customFormat="false" ht="21" hidden="false" customHeight="true" outlineLevel="0" collapsed="false">
      <c r="A71" s="233"/>
      <c r="B71" s="234"/>
      <c r="C71" s="235"/>
      <c r="D71" s="236"/>
      <c r="E71" s="237"/>
      <c r="F71" s="237"/>
      <c r="G71" s="263"/>
      <c r="H71" s="267" t="str">
        <f aca="false">IF(COUNTIFS(Titulados!$A$3:$A$1000,"="&amp;K71)&lt;&gt;1,"","Titulado")</f>
        <v/>
      </c>
      <c r="I71" s="242"/>
      <c r="J71" s="242"/>
      <c r="K71" s="253"/>
      <c r="L71" s="254"/>
      <c r="M71" s="255"/>
      <c r="N71" s="256"/>
      <c r="O71" s="247"/>
      <c r="P71" s="248"/>
      <c r="Q71" s="249"/>
      <c r="R71" s="174"/>
      <c r="S71" s="274"/>
      <c r="T71" s="275"/>
      <c r="AHV71" s="164"/>
      <c r="AHW71" s="164"/>
      <c r="AHX71" s="164"/>
      <c r="AHY71" s="164"/>
      <c r="AHZ71" s="164"/>
      <c r="AIA71" s="164"/>
      <c r="AIB71" s="164"/>
      <c r="AIC71" s="164"/>
      <c r="AID71" s="164"/>
      <c r="AIE71" s="164"/>
      <c r="AIF71" s="164"/>
      <c r="AIG71" s="164"/>
      <c r="AIH71" s="164"/>
      <c r="AII71" s="164"/>
      <c r="AIJ71" s="164"/>
      <c r="AIK71" s="164"/>
      <c r="AIL71" s="164"/>
      <c r="AIM71" s="164"/>
      <c r="AIN71" s="164"/>
      <c r="AIO71" s="164"/>
      <c r="AIP71" s="164"/>
      <c r="AIQ71" s="164"/>
      <c r="AIR71" s="164"/>
      <c r="AIS71" s="164"/>
      <c r="AIT71" s="164"/>
      <c r="AIU71" s="164"/>
      <c r="AIV71" s="164"/>
      <c r="AIW71" s="164"/>
      <c r="AIX71" s="164"/>
      <c r="AIY71" s="164"/>
      <c r="AIZ71" s="164"/>
      <c r="AJA71" s="164"/>
      <c r="AJB71" s="164"/>
      <c r="AJC71" s="164"/>
      <c r="AJD71" s="164"/>
      <c r="AJE71" s="164"/>
      <c r="AJF71" s="164"/>
      <c r="AJG71" s="164"/>
      <c r="AJH71" s="164"/>
      <c r="AJI71" s="164"/>
      <c r="AJJ71" s="164"/>
      <c r="AJK71" s="164"/>
      <c r="AJL71" s="164"/>
      <c r="AJM71" s="164"/>
      <c r="AJN71" s="164"/>
      <c r="AJO71" s="164"/>
      <c r="AJP71" s="164"/>
      <c r="AJQ71" s="164"/>
      <c r="AJR71" s="164"/>
      <c r="AJS71" s="164"/>
      <c r="AJT71" s="164"/>
      <c r="AJU71" s="164"/>
      <c r="AJV71" s="164"/>
      <c r="AJW71" s="164"/>
      <c r="AJX71" s="164"/>
      <c r="AJY71" s="164"/>
      <c r="AJZ71" s="164"/>
      <c r="AKA71" s="164"/>
      <c r="AKB71" s="164"/>
    </row>
    <row r="72" customFormat="false" ht="21" hidden="false" customHeight="true" outlineLevel="0" collapsed="false">
      <c r="A72" s="233"/>
      <c r="B72" s="234"/>
      <c r="C72" s="235"/>
      <c r="D72" s="236"/>
      <c r="E72" s="237"/>
      <c r="F72" s="237"/>
      <c r="G72" s="263"/>
      <c r="H72" s="267" t="str">
        <f aca="false">IF(COUNTIFS(Titulados!$A$3:$A$1000,"="&amp;K72)&lt;&gt;1,"","Titulado")</f>
        <v/>
      </c>
      <c r="I72" s="242"/>
      <c r="J72" s="242"/>
      <c r="K72" s="253"/>
      <c r="L72" s="254"/>
      <c r="M72" s="255"/>
      <c r="N72" s="256"/>
      <c r="O72" s="247"/>
      <c r="P72" s="248"/>
      <c r="Q72" s="249"/>
      <c r="R72" s="174"/>
      <c r="S72" s="274"/>
      <c r="T72" s="275"/>
      <c r="AHV72" s="164"/>
      <c r="AHW72" s="164"/>
      <c r="AHX72" s="164"/>
      <c r="AHY72" s="164"/>
      <c r="AHZ72" s="164"/>
      <c r="AIA72" s="164"/>
      <c r="AIB72" s="164"/>
      <c r="AIC72" s="164"/>
      <c r="AID72" s="164"/>
      <c r="AIE72" s="164"/>
      <c r="AIF72" s="164"/>
      <c r="AIG72" s="164"/>
      <c r="AIH72" s="164"/>
      <c r="AII72" s="164"/>
      <c r="AIJ72" s="164"/>
      <c r="AIK72" s="164"/>
      <c r="AIL72" s="164"/>
      <c r="AIM72" s="164"/>
      <c r="AIN72" s="164"/>
      <c r="AIO72" s="164"/>
      <c r="AIP72" s="164"/>
      <c r="AIQ72" s="164"/>
      <c r="AIR72" s="164"/>
      <c r="AIS72" s="164"/>
      <c r="AIT72" s="164"/>
      <c r="AIU72" s="164"/>
      <c r="AIV72" s="164"/>
      <c r="AIW72" s="164"/>
      <c r="AIX72" s="164"/>
      <c r="AIY72" s="164"/>
      <c r="AIZ72" s="164"/>
      <c r="AJA72" s="164"/>
      <c r="AJB72" s="164"/>
      <c r="AJC72" s="164"/>
      <c r="AJD72" s="164"/>
      <c r="AJE72" s="164"/>
      <c r="AJF72" s="164"/>
      <c r="AJG72" s="164"/>
      <c r="AJH72" s="164"/>
      <c r="AJI72" s="164"/>
      <c r="AJJ72" s="164"/>
      <c r="AJK72" s="164"/>
      <c r="AJL72" s="164"/>
      <c r="AJM72" s="164"/>
      <c r="AJN72" s="164"/>
      <c r="AJO72" s="164"/>
      <c r="AJP72" s="164"/>
      <c r="AJQ72" s="164"/>
      <c r="AJR72" s="164"/>
      <c r="AJS72" s="164"/>
      <c r="AJT72" s="164"/>
      <c r="AJU72" s="164"/>
      <c r="AJV72" s="164"/>
      <c r="AJW72" s="164"/>
      <c r="AJX72" s="164"/>
      <c r="AJY72" s="164"/>
      <c r="AJZ72" s="164"/>
      <c r="AKA72" s="164"/>
      <c r="AKB72" s="164"/>
    </row>
    <row r="73" customFormat="false" ht="21" hidden="false" customHeight="true" outlineLevel="0" collapsed="false">
      <c r="A73" s="233"/>
      <c r="B73" s="234"/>
      <c r="C73" s="235"/>
      <c r="D73" s="236"/>
      <c r="E73" s="237"/>
      <c r="F73" s="237"/>
      <c r="G73" s="263"/>
      <c r="H73" s="267" t="str">
        <f aca="false">IF(COUNTIFS(Titulados!$A$3:$A$1000,"="&amp;K73)&lt;&gt;1,"","Titulado")</f>
        <v/>
      </c>
      <c r="I73" s="242"/>
      <c r="J73" s="242"/>
      <c r="K73" s="253"/>
      <c r="L73" s="254"/>
      <c r="M73" s="255"/>
      <c r="N73" s="256"/>
      <c r="O73" s="247"/>
      <c r="P73" s="248"/>
      <c r="Q73" s="249"/>
      <c r="R73" s="174"/>
      <c r="S73" s="274"/>
      <c r="T73" s="275"/>
      <c r="AHV73" s="164"/>
      <c r="AHW73" s="164"/>
      <c r="AHX73" s="164"/>
      <c r="AHY73" s="164"/>
      <c r="AHZ73" s="164"/>
      <c r="AIA73" s="164"/>
      <c r="AIB73" s="164"/>
      <c r="AIC73" s="164"/>
      <c r="AID73" s="164"/>
      <c r="AIE73" s="164"/>
      <c r="AIF73" s="164"/>
      <c r="AIG73" s="164"/>
      <c r="AIH73" s="164"/>
      <c r="AII73" s="164"/>
      <c r="AIJ73" s="164"/>
      <c r="AIK73" s="164"/>
      <c r="AIL73" s="164"/>
      <c r="AIM73" s="164"/>
      <c r="AIN73" s="164"/>
      <c r="AIO73" s="164"/>
      <c r="AIP73" s="164"/>
      <c r="AIQ73" s="164"/>
      <c r="AIR73" s="164"/>
      <c r="AIS73" s="164"/>
      <c r="AIT73" s="164"/>
      <c r="AIU73" s="164"/>
      <c r="AIV73" s="164"/>
      <c r="AIW73" s="164"/>
      <c r="AIX73" s="164"/>
      <c r="AIY73" s="164"/>
      <c r="AIZ73" s="164"/>
      <c r="AJA73" s="164"/>
      <c r="AJB73" s="164"/>
      <c r="AJC73" s="164"/>
      <c r="AJD73" s="164"/>
      <c r="AJE73" s="164"/>
      <c r="AJF73" s="164"/>
      <c r="AJG73" s="164"/>
      <c r="AJH73" s="164"/>
      <c r="AJI73" s="164"/>
      <c r="AJJ73" s="164"/>
      <c r="AJK73" s="164"/>
      <c r="AJL73" s="164"/>
      <c r="AJM73" s="164"/>
      <c r="AJN73" s="164"/>
      <c r="AJO73" s="164"/>
      <c r="AJP73" s="164"/>
      <c r="AJQ73" s="164"/>
      <c r="AJR73" s="164"/>
      <c r="AJS73" s="164"/>
      <c r="AJT73" s="164"/>
      <c r="AJU73" s="164"/>
      <c r="AJV73" s="164"/>
      <c r="AJW73" s="164"/>
      <c r="AJX73" s="164"/>
      <c r="AJY73" s="164"/>
      <c r="AJZ73" s="164"/>
      <c r="AKA73" s="164"/>
      <c r="AKB73" s="164"/>
    </row>
    <row r="74" customFormat="false" ht="21" hidden="false" customHeight="true" outlineLevel="0" collapsed="false">
      <c r="A74" s="233"/>
      <c r="B74" s="234"/>
      <c r="C74" s="235"/>
      <c r="D74" s="236"/>
      <c r="E74" s="237"/>
      <c r="F74" s="237"/>
      <c r="G74" s="263"/>
      <c r="H74" s="267" t="str">
        <f aca="false">IF(COUNTIFS(Titulados!$A$3:$A$1000,"="&amp;K74)&lt;&gt;1,"","Titulado")</f>
        <v/>
      </c>
      <c r="I74" s="242"/>
      <c r="J74" s="242"/>
      <c r="K74" s="253"/>
      <c r="L74" s="254"/>
      <c r="M74" s="255"/>
      <c r="N74" s="256"/>
      <c r="O74" s="247"/>
      <c r="P74" s="248"/>
      <c r="Q74" s="249"/>
      <c r="R74" s="174"/>
      <c r="S74" s="274"/>
      <c r="T74" s="275"/>
      <c r="AHV74" s="164"/>
      <c r="AHW74" s="164"/>
      <c r="AHX74" s="164"/>
      <c r="AHY74" s="164"/>
      <c r="AHZ74" s="164"/>
      <c r="AIA74" s="164"/>
      <c r="AIB74" s="164"/>
      <c r="AIC74" s="164"/>
      <c r="AID74" s="164"/>
      <c r="AIE74" s="164"/>
      <c r="AIF74" s="164"/>
      <c r="AIG74" s="164"/>
      <c r="AIH74" s="164"/>
      <c r="AII74" s="164"/>
      <c r="AIJ74" s="164"/>
      <c r="AIK74" s="164"/>
      <c r="AIL74" s="164"/>
      <c r="AIM74" s="164"/>
      <c r="AIN74" s="164"/>
      <c r="AIO74" s="164"/>
      <c r="AIP74" s="164"/>
      <c r="AIQ74" s="164"/>
      <c r="AIR74" s="164"/>
      <c r="AIS74" s="164"/>
      <c r="AIT74" s="164"/>
      <c r="AIU74" s="164"/>
      <c r="AIV74" s="164"/>
      <c r="AIW74" s="164"/>
      <c r="AIX74" s="164"/>
      <c r="AIY74" s="164"/>
      <c r="AIZ74" s="164"/>
      <c r="AJA74" s="164"/>
      <c r="AJB74" s="164"/>
      <c r="AJC74" s="164"/>
      <c r="AJD74" s="164"/>
      <c r="AJE74" s="164"/>
      <c r="AJF74" s="164"/>
      <c r="AJG74" s="164"/>
      <c r="AJH74" s="164"/>
      <c r="AJI74" s="164"/>
      <c r="AJJ74" s="164"/>
      <c r="AJK74" s="164"/>
      <c r="AJL74" s="164"/>
      <c r="AJM74" s="164"/>
      <c r="AJN74" s="164"/>
      <c r="AJO74" s="164"/>
      <c r="AJP74" s="164"/>
      <c r="AJQ74" s="164"/>
      <c r="AJR74" s="164"/>
      <c r="AJS74" s="164"/>
      <c r="AJT74" s="164"/>
      <c r="AJU74" s="164"/>
      <c r="AJV74" s="164"/>
      <c r="AJW74" s="164"/>
      <c r="AJX74" s="164"/>
      <c r="AJY74" s="164"/>
      <c r="AJZ74" s="164"/>
      <c r="AKA74" s="164"/>
      <c r="AKB74" s="164"/>
    </row>
    <row r="75" customFormat="false" ht="21" hidden="false" customHeight="true" outlineLevel="0" collapsed="false">
      <c r="A75" s="233"/>
      <c r="B75" s="234"/>
      <c r="C75" s="235"/>
      <c r="D75" s="236"/>
      <c r="E75" s="237"/>
      <c r="F75" s="237"/>
      <c r="G75" s="263"/>
      <c r="H75" s="268" t="str">
        <f aca="false">IF(COUNTIFS(Titulados!$A$3:$A$1000,"="&amp;K75)&lt;&gt;1,"","Titulado")</f>
        <v/>
      </c>
      <c r="I75" s="242"/>
      <c r="J75" s="242"/>
      <c r="K75" s="258"/>
      <c r="L75" s="259"/>
      <c r="M75" s="260"/>
      <c r="N75" s="261"/>
      <c r="O75" s="247"/>
      <c r="P75" s="248"/>
      <c r="Q75" s="249"/>
      <c r="R75" s="174"/>
      <c r="S75" s="274"/>
      <c r="T75" s="275"/>
      <c r="AHV75" s="164"/>
      <c r="AHW75" s="164"/>
      <c r="AHX75" s="164"/>
      <c r="AHY75" s="164"/>
      <c r="AHZ75" s="164"/>
      <c r="AIA75" s="164"/>
      <c r="AIB75" s="164"/>
      <c r="AIC75" s="164"/>
      <c r="AID75" s="164"/>
      <c r="AIE75" s="164"/>
      <c r="AIF75" s="164"/>
      <c r="AIG75" s="164"/>
      <c r="AIH75" s="164"/>
      <c r="AII75" s="164"/>
      <c r="AIJ75" s="164"/>
      <c r="AIK75" s="164"/>
      <c r="AIL75" s="164"/>
      <c r="AIM75" s="164"/>
      <c r="AIN75" s="164"/>
      <c r="AIO75" s="164"/>
      <c r="AIP75" s="164"/>
      <c r="AIQ75" s="164"/>
      <c r="AIR75" s="164"/>
      <c r="AIS75" s="164"/>
      <c r="AIT75" s="164"/>
      <c r="AIU75" s="164"/>
      <c r="AIV75" s="164"/>
      <c r="AIW75" s="164"/>
      <c r="AIX75" s="164"/>
      <c r="AIY75" s="164"/>
      <c r="AIZ75" s="164"/>
      <c r="AJA75" s="164"/>
      <c r="AJB75" s="164"/>
      <c r="AJC75" s="164"/>
      <c r="AJD75" s="164"/>
      <c r="AJE75" s="164"/>
      <c r="AJF75" s="164"/>
      <c r="AJG75" s="164"/>
      <c r="AJH75" s="164"/>
      <c r="AJI75" s="164"/>
      <c r="AJJ75" s="164"/>
      <c r="AJK75" s="164"/>
      <c r="AJL75" s="164"/>
      <c r="AJM75" s="164"/>
      <c r="AJN75" s="164"/>
      <c r="AJO75" s="164"/>
      <c r="AJP75" s="164"/>
      <c r="AJQ75" s="164"/>
      <c r="AJR75" s="164"/>
      <c r="AJS75" s="164"/>
      <c r="AJT75" s="164"/>
      <c r="AJU75" s="164"/>
      <c r="AJV75" s="164"/>
      <c r="AJW75" s="164"/>
      <c r="AJX75" s="164"/>
      <c r="AJY75" s="164"/>
      <c r="AJZ75" s="164"/>
      <c r="AKA75" s="164"/>
      <c r="AKB75" s="164"/>
    </row>
    <row r="76" customFormat="false" ht="27" hidden="false" customHeight="true" outlineLevel="0" collapsed="false">
      <c r="A76" s="233" t="n">
        <f aca="false">A69+1</f>
        <v>11</v>
      </c>
      <c r="B76" s="234"/>
      <c r="C76" s="235"/>
      <c r="D76" s="236"/>
      <c r="E76" s="237" t="str">
        <f aca="false">IF(P76&gt;0,"Docente do PPG coautor","")</f>
        <v/>
      </c>
      <c r="F76" s="238" t="str">
        <f aca="false">IF(COUNTIFS(L76:L82,"&lt;&gt;"&amp;"")&gt;0,"Graduando coautor","")</f>
        <v/>
      </c>
      <c r="G76" s="263" t="str">
        <f aca="false">IF(COUNTIFS(K76:K82,"&lt;&gt;"&amp;"")&gt;0,"Pos-graduando coautor","")</f>
        <v/>
      </c>
      <c r="H76" s="264" t="str">
        <f aca="false">IF(COUNTIFS(Titulados!$A$3:$A$1000,"="&amp;K76)&lt;&gt;1,"","Titulado")</f>
        <v/>
      </c>
      <c r="I76" s="242"/>
      <c r="J76" s="242"/>
      <c r="K76" s="243"/>
      <c r="L76" s="244"/>
      <c r="M76" s="245"/>
      <c r="N76" s="246"/>
      <c r="O76" s="247"/>
      <c r="P76" s="248" t="n">
        <v>0</v>
      </c>
      <c r="Q76" s="249"/>
      <c r="R76" s="174"/>
      <c r="S76" s="274" t="n">
        <f aca="false">IF(B76="",0,INDEX(pesosqualis,MATCH(D76,INDEX(Qualis,,MATCH(B76,Tipos_Produtos)),0),MATCH(B76,Tipos_Produtos,0)))</f>
        <v>0</v>
      </c>
      <c r="T76" s="275" t="n">
        <f aca="false">IF(E76="",0,S76/P76)</f>
        <v>0</v>
      </c>
      <c r="AHV76" s="164"/>
      <c r="AHW76" s="164"/>
      <c r="AHX76" s="164"/>
      <c r="AHY76" s="164"/>
      <c r="AHZ76" s="164"/>
      <c r="AIA76" s="164"/>
      <c r="AIB76" s="164"/>
      <c r="AIC76" s="164"/>
      <c r="AID76" s="164"/>
      <c r="AIE76" s="164"/>
      <c r="AIF76" s="164"/>
      <c r="AIG76" s="164"/>
      <c r="AIH76" s="164"/>
      <c r="AII76" s="164"/>
      <c r="AIJ76" s="164"/>
      <c r="AIK76" s="164"/>
      <c r="AIL76" s="164"/>
      <c r="AIM76" s="164"/>
      <c r="AIN76" s="164"/>
      <c r="AIO76" s="164"/>
      <c r="AIP76" s="164"/>
      <c r="AIQ76" s="164"/>
      <c r="AIR76" s="164"/>
      <c r="AIS76" s="164"/>
      <c r="AIT76" s="164"/>
      <c r="AIU76" s="164"/>
      <c r="AIV76" s="164"/>
      <c r="AIW76" s="164"/>
      <c r="AIX76" s="164"/>
      <c r="AIY76" s="164"/>
      <c r="AIZ76" s="164"/>
      <c r="AJA76" s="164"/>
      <c r="AJB76" s="164"/>
      <c r="AJC76" s="164"/>
      <c r="AJD76" s="164"/>
      <c r="AJE76" s="164"/>
      <c r="AJF76" s="164"/>
      <c r="AJG76" s="164"/>
      <c r="AJH76" s="164"/>
      <c r="AJI76" s="164"/>
      <c r="AJJ76" s="164"/>
      <c r="AJK76" s="164"/>
      <c r="AJL76" s="164"/>
      <c r="AJM76" s="164"/>
      <c r="AJN76" s="164"/>
      <c r="AJO76" s="164"/>
      <c r="AJP76" s="164"/>
      <c r="AJQ76" s="164"/>
      <c r="AJR76" s="164"/>
      <c r="AJS76" s="164"/>
      <c r="AJT76" s="164"/>
      <c r="AJU76" s="164"/>
      <c r="AJV76" s="164"/>
      <c r="AJW76" s="164"/>
      <c r="AJX76" s="164"/>
      <c r="AJY76" s="164"/>
      <c r="AJZ76" s="164"/>
      <c r="AKA76" s="164"/>
      <c r="AKB76" s="164"/>
    </row>
    <row r="77" customFormat="false" ht="21" hidden="false" customHeight="true" outlineLevel="0" collapsed="false">
      <c r="A77" s="233"/>
      <c r="B77" s="234"/>
      <c r="C77" s="235"/>
      <c r="D77" s="236"/>
      <c r="E77" s="237"/>
      <c r="F77" s="237"/>
      <c r="G77" s="263"/>
      <c r="H77" s="267" t="str">
        <f aca="false">IF(COUNTIFS(Titulados!$A$3:$A$1000,"="&amp;K77)&lt;&gt;1,"","Titulado")</f>
        <v/>
      </c>
      <c r="I77" s="242"/>
      <c r="J77" s="242"/>
      <c r="K77" s="253"/>
      <c r="L77" s="254"/>
      <c r="M77" s="255"/>
      <c r="N77" s="256"/>
      <c r="O77" s="247"/>
      <c r="P77" s="248"/>
      <c r="Q77" s="249"/>
      <c r="R77" s="174"/>
      <c r="S77" s="274"/>
      <c r="T77" s="275"/>
      <c r="AHV77" s="164"/>
      <c r="AHW77" s="164"/>
      <c r="AHX77" s="164"/>
      <c r="AHY77" s="164"/>
      <c r="AHZ77" s="164"/>
      <c r="AIA77" s="164"/>
      <c r="AIB77" s="164"/>
      <c r="AIC77" s="164"/>
      <c r="AID77" s="164"/>
      <c r="AIE77" s="164"/>
      <c r="AIF77" s="164"/>
      <c r="AIG77" s="164"/>
      <c r="AIH77" s="164"/>
      <c r="AII77" s="164"/>
      <c r="AIJ77" s="164"/>
      <c r="AIK77" s="164"/>
      <c r="AIL77" s="164"/>
      <c r="AIM77" s="164"/>
      <c r="AIN77" s="164"/>
      <c r="AIO77" s="164"/>
      <c r="AIP77" s="164"/>
      <c r="AIQ77" s="164"/>
      <c r="AIR77" s="164"/>
      <c r="AIS77" s="164"/>
      <c r="AIT77" s="164"/>
      <c r="AIU77" s="164"/>
      <c r="AIV77" s="164"/>
      <c r="AIW77" s="164"/>
      <c r="AIX77" s="164"/>
      <c r="AIY77" s="164"/>
      <c r="AIZ77" s="164"/>
      <c r="AJA77" s="164"/>
      <c r="AJB77" s="164"/>
      <c r="AJC77" s="164"/>
      <c r="AJD77" s="164"/>
      <c r="AJE77" s="164"/>
      <c r="AJF77" s="164"/>
      <c r="AJG77" s="164"/>
      <c r="AJH77" s="164"/>
      <c r="AJI77" s="164"/>
      <c r="AJJ77" s="164"/>
      <c r="AJK77" s="164"/>
      <c r="AJL77" s="164"/>
      <c r="AJM77" s="164"/>
      <c r="AJN77" s="164"/>
      <c r="AJO77" s="164"/>
      <c r="AJP77" s="164"/>
      <c r="AJQ77" s="164"/>
      <c r="AJR77" s="164"/>
      <c r="AJS77" s="164"/>
      <c r="AJT77" s="164"/>
      <c r="AJU77" s="164"/>
      <c r="AJV77" s="164"/>
      <c r="AJW77" s="164"/>
      <c r="AJX77" s="164"/>
      <c r="AJY77" s="164"/>
      <c r="AJZ77" s="164"/>
      <c r="AKA77" s="164"/>
      <c r="AKB77" s="164"/>
    </row>
    <row r="78" customFormat="false" ht="21" hidden="false" customHeight="true" outlineLevel="0" collapsed="false">
      <c r="A78" s="233"/>
      <c r="B78" s="234"/>
      <c r="C78" s="235"/>
      <c r="D78" s="236"/>
      <c r="E78" s="237"/>
      <c r="F78" s="237"/>
      <c r="G78" s="263"/>
      <c r="H78" s="267" t="str">
        <f aca="false">IF(COUNTIFS(Titulados!$A$3:$A$1000,"="&amp;K78)&lt;&gt;1,"","Titulado")</f>
        <v/>
      </c>
      <c r="I78" s="242"/>
      <c r="J78" s="242"/>
      <c r="K78" s="253"/>
      <c r="L78" s="254"/>
      <c r="M78" s="255"/>
      <c r="N78" s="256"/>
      <c r="O78" s="247"/>
      <c r="P78" s="248"/>
      <c r="Q78" s="249"/>
      <c r="R78" s="174"/>
      <c r="S78" s="274"/>
      <c r="T78" s="275"/>
      <c r="AHV78" s="164"/>
      <c r="AHW78" s="164"/>
      <c r="AHX78" s="164"/>
      <c r="AHY78" s="164"/>
      <c r="AHZ78" s="164"/>
      <c r="AIA78" s="164"/>
      <c r="AIB78" s="164"/>
      <c r="AIC78" s="164"/>
      <c r="AID78" s="164"/>
      <c r="AIE78" s="164"/>
      <c r="AIF78" s="164"/>
      <c r="AIG78" s="164"/>
      <c r="AIH78" s="164"/>
      <c r="AII78" s="164"/>
      <c r="AIJ78" s="164"/>
      <c r="AIK78" s="164"/>
      <c r="AIL78" s="164"/>
      <c r="AIM78" s="164"/>
      <c r="AIN78" s="164"/>
      <c r="AIO78" s="164"/>
      <c r="AIP78" s="164"/>
      <c r="AIQ78" s="164"/>
      <c r="AIR78" s="164"/>
      <c r="AIS78" s="164"/>
      <c r="AIT78" s="164"/>
      <c r="AIU78" s="164"/>
      <c r="AIV78" s="164"/>
      <c r="AIW78" s="164"/>
      <c r="AIX78" s="164"/>
      <c r="AIY78" s="164"/>
      <c r="AIZ78" s="164"/>
      <c r="AJA78" s="164"/>
      <c r="AJB78" s="164"/>
      <c r="AJC78" s="164"/>
      <c r="AJD78" s="164"/>
      <c r="AJE78" s="164"/>
      <c r="AJF78" s="164"/>
      <c r="AJG78" s="164"/>
      <c r="AJH78" s="164"/>
      <c r="AJI78" s="164"/>
      <c r="AJJ78" s="164"/>
      <c r="AJK78" s="164"/>
      <c r="AJL78" s="164"/>
      <c r="AJM78" s="164"/>
      <c r="AJN78" s="164"/>
      <c r="AJO78" s="164"/>
      <c r="AJP78" s="164"/>
      <c r="AJQ78" s="164"/>
      <c r="AJR78" s="164"/>
      <c r="AJS78" s="164"/>
      <c r="AJT78" s="164"/>
      <c r="AJU78" s="164"/>
      <c r="AJV78" s="164"/>
      <c r="AJW78" s="164"/>
      <c r="AJX78" s="164"/>
      <c r="AJY78" s="164"/>
      <c r="AJZ78" s="164"/>
      <c r="AKA78" s="164"/>
      <c r="AKB78" s="164"/>
    </row>
    <row r="79" customFormat="false" ht="21" hidden="false" customHeight="true" outlineLevel="0" collapsed="false">
      <c r="A79" s="233"/>
      <c r="B79" s="234"/>
      <c r="C79" s="235"/>
      <c r="D79" s="236"/>
      <c r="E79" s="237"/>
      <c r="F79" s="237"/>
      <c r="G79" s="263"/>
      <c r="H79" s="267" t="str">
        <f aca="false">IF(COUNTIFS(Titulados!$A$3:$A$1000,"="&amp;K79)&lt;&gt;1,"","Titulado")</f>
        <v/>
      </c>
      <c r="I79" s="242"/>
      <c r="J79" s="242"/>
      <c r="K79" s="253"/>
      <c r="L79" s="254"/>
      <c r="M79" s="255"/>
      <c r="N79" s="256"/>
      <c r="O79" s="247"/>
      <c r="P79" s="248"/>
      <c r="Q79" s="249"/>
      <c r="R79" s="174"/>
      <c r="S79" s="274"/>
      <c r="T79" s="275"/>
      <c r="AHV79" s="164"/>
      <c r="AHW79" s="164"/>
      <c r="AHX79" s="164"/>
      <c r="AHY79" s="164"/>
      <c r="AHZ79" s="164"/>
      <c r="AIA79" s="164"/>
      <c r="AIB79" s="164"/>
      <c r="AIC79" s="164"/>
      <c r="AID79" s="164"/>
      <c r="AIE79" s="164"/>
      <c r="AIF79" s="164"/>
      <c r="AIG79" s="164"/>
      <c r="AIH79" s="164"/>
      <c r="AII79" s="164"/>
      <c r="AIJ79" s="164"/>
      <c r="AIK79" s="164"/>
      <c r="AIL79" s="164"/>
      <c r="AIM79" s="164"/>
      <c r="AIN79" s="164"/>
      <c r="AIO79" s="164"/>
      <c r="AIP79" s="164"/>
      <c r="AIQ79" s="164"/>
      <c r="AIR79" s="164"/>
      <c r="AIS79" s="164"/>
      <c r="AIT79" s="164"/>
      <c r="AIU79" s="164"/>
      <c r="AIV79" s="164"/>
      <c r="AIW79" s="164"/>
      <c r="AIX79" s="164"/>
      <c r="AIY79" s="164"/>
      <c r="AIZ79" s="164"/>
      <c r="AJA79" s="164"/>
      <c r="AJB79" s="164"/>
      <c r="AJC79" s="164"/>
      <c r="AJD79" s="164"/>
      <c r="AJE79" s="164"/>
      <c r="AJF79" s="164"/>
      <c r="AJG79" s="164"/>
      <c r="AJH79" s="164"/>
      <c r="AJI79" s="164"/>
      <c r="AJJ79" s="164"/>
      <c r="AJK79" s="164"/>
      <c r="AJL79" s="164"/>
      <c r="AJM79" s="164"/>
      <c r="AJN79" s="164"/>
      <c r="AJO79" s="164"/>
      <c r="AJP79" s="164"/>
      <c r="AJQ79" s="164"/>
      <c r="AJR79" s="164"/>
      <c r="AJS79" s="164"/>
      <c r="AJT79" s="164"/>
      <c r="AJU79" s="164"/>
      <c r="AJV79" s="164"/>
      <c r="AJW79" s="164"/>
      <c r="AJX79" s="164"/>
      <c r="AJY79" s="164"/>
      <c r="AJZ79" s="164"/>
      <c r="AKA79" s="164"/>
      <c r="AKB79" s="164"/>
    </row>
    <row r="80" customFormat="false" ht="21" hidden="false" customHeight="true" outlineLevel="0" collapsed="false">
      <c r="A80" s="233"/>
      <c r="B80" s="234"/>
      <c r="C80" s="235"/>
      <c r="D80" s="236"/>
      <c r="E80" s="237"/>
      <c r="F80" s="237"/>
      <c r="G80" s="263"/>
      <c r="H80" s="267" t="str">
        <f aca="false">IF(COUNTIFS(Titulados!$A$3:$A$1000,"="&amp;K80)&lt;&gt;1,"","Titulado")</f>
        <v/>
      </c>
      <c r="I80" s="242"/>
      <c r="J80" s="242"/>
      <c r="K80" s="253"/>
      <c r="L80" s="254"/>
      <c r="M80" s="255"/>
      <c r="N80" s="256"/>
      <c r="O80" s="247"/>
      <c r="P80" s="248"/>
      <c r="Q80" s="249"/>
      <c r="R80" s="174"/>
      <c r="S80" s="274"/>
      <c r="T80" s="275"/>
      <c r="AHV80" s="164"/>
      <c r="AHW80" s="164"/>
      <c r="AHX80" s="164"/>
      <c r="AHY80" s="164"/>
      <c r="AHZ80" s="164"/>
      <c r="AIA80" s="164"/>
      <c r="AIB80" s="164"/>
      <c r="AIC80" s="164"/>
      <c r="AID80" s="164"/>
      <c r="AIE80" s="164"/>
      <c r="AIF80" s="164"/>
      <c r="AIG80" s="164"/>
      <c r="AIH80" s="164"/>
      <c r="AII80" s="164"/>
      <c r="AIJ80" s="164"/>
      <c r="AIK80" s="164"/>
      <c r="AIL80" s="164"/>
      <c r="AIM80" s="164"/>
      <c r="AIN80" s="164"/>
      <c r="AIO80" s="164"/>
      <c r="AIP80" s="164"/>
      <c r="AIQ80" s="164"/>
      <c r="AIR80" s="164"/>
      <c r="AIS80" s="164"/>
      <c r="AIT80" s="164"/>
      <c r="AIU80" s="164"/>
      <c r="AIV80" s="164"/>
      <c r="AIW80" s="164"/>
      <c r="AIX80" s="164"/>
      <c r="AIY80" s="164"/>
      <c r="AIZ80" s="164"/>
      <c r="AJA80" s="164"/>
      <c r="AJB80" s="164"/>
      <c r="AJC80" s="164"/>
      <c r="AJD80" s="164"/>
      <c r="AJE80" s="164"/>
      <c r="AJF80" s="164"/>
      <c r="AJG80" s="164"/>
      <c r="AJH80" s="164"/>
      <c r="AJI80" s="164"/>
      <c r="AJJ80" s="164"/>
      <c r="AJK80" s="164"/>
      <c r="AJL80" s="164"/>
      <c r="AJM80" s="164"/>
      <c r="AJN80" s="164"/>
      <c r="AJO80" s="164"/>
      <c r="AJP80" s="164"/>
      <c r="AJQ80" s="164"/>
      <c r="AJR80" s="164"/>
      <c r="AJS80" s="164"/>
      <c r="AJT80" s="164"/>
      <c r="AJU80" s="164"/>
      <c r="AJV80" s="164"/>
      <c r="AJW80" s="164"/>
      <c r="AJX80" s="164"/>
      <c r="AJY80" s="164"/>
      <c r="AJZ80" s="164"/>
      <c r="AKA80" s="164"/>
      <c r="AKB80" s="164"/>
    </row>
    <row r="81" customFormat="false" ht="21" hidden="false" customHeight="true" outlineLevel="0" collapsed="false">
      <c r="A81" s="233"/>
      <c r="B81" s="234"/>
      <c r="C81" s="235"/>
      <c r="D81" s="236"/>
      <c r="E81" s="237"/>
      <c r="F81" s="237"/>
      <c r="G81" s="263"/>
      <c r="H81" s="267" t="str">
        <f aca="false">IF(COUNTIFS(Titulados!$A$3:$A$1000,"="&amp;K81)&lt;&gt;1,"","Titulado")</f>
        <v/>
      </c>
      <c r="I81" s="242"/>
      <c r="J81" s="242"/>
      <c r="K81" s="253"/>
      <c r="L81" s="254"/>
      <c r="M81" s="255"/>
      <c r="N81" s="256"/>
      <c r="O81" s="247"/>
      <c r="P81" s="248"/>
      <c r="Q81" s="249"/>
      <c r="R81" s="174"/>
      <c r="S81" s="274"/>
      <c r="T81" s="275"/>
      <c r="AHV81" s="164"/>
      <c r="AHW81" s="164"/>
      <c r="AHX81" s="164"/>
      <c r="AHY81" s="164"/>
      <c r="AHZ81" s="164"/>
      <c r="AIA81" s="164"/>
      <c r="AIB81" s="164"/>
      <c r="AIC81" s="164"/>
      <c r="AID81" s="164"/>
      <c r="AIE81" s="164"/>
      <c r="AIF81" s="164"/>
      <c r="AIG81" s="164"/>
      <c r="AIH81" s="164"/>
      <c r="AII81" s="164"/>
      <c r="AIJ81" s="164"/>
      <c r="AIK81" s="164"/>
      <c r="AIL81" s="164"/>
      <c r="AIM81" s="164"/>
      <c r="AIN81" s="164"/>
      <c r="AIO81" s="164"/>
      <c r="AIP81" s="164"/>
      <c r="AIQ81" s="164"/>
      <c r="AIR81" s="164"/>
      <c r="AIS81" s="164"/>
      <c r="AIT81" s="164"/>
      <c r="AIU81" s="164"/>
      <c r="AIV81" s="164"/>
      <c r="AIW81" s="164"/>
      <c r="AIX81" s="164"/>
      <c r="AIY81" s="164"/>
      <c r="AIZ81" s="164"/>
      <c r="AJA81" s="164"/>
      <c r="AJB81" s="164"/>
      <c r="AJC81" s="164"/>
      <c r="AJD81" s="164"/>
      <c r="AJE81" s="164"/>
      <c r="AJF81" s="164"/>
      <c r="AJG81" s="164"/>
      <c r="AJH81" s="164"/>
      <c r="AJI81" s="164"/>
      <c r="AJJ81" s="164"/>
      <c r="AJK81" s="164"/>
      <c r="AJL81" s="164"/>
      <c r="AJM81" s="164"/>
      <c r="AJN81" s="164"/>
      <c r="AJO81" s="164"/>
      <c r="AJP81" s="164"/>
      <c r="AJQ81" s="164"/>
      <c r="AJR81" s="164"/>
      <c r="AJS81" s="164"/>
      <c r="AJT81" s="164"/>
      <c r="AJU81" s="164"/>
      <c r="AJV81" s="164"/>
      <c r="AJW81" s="164"/>
      <c r="AJX81" s="164"/>
      <c r="AJY81" s="164"/>
      <c r="AJZ81" s="164"/>
      <c r="AKA81" s="164"/>
      <c r="AKB81" s="164"/>
    </row>
    <row r="82" customFormat="false" ht="21" hidden="false" customHeight="true" outlineLevel="0" collapsed="false">
      <c r="A82" s="233"/>
      <c r="B82" s="234"/>
      <c r="C82" s="235"/>
      <c r="D82" s="236"/>
      <c r="E82" s="237"/>
      <c r="F82" s="237"/>
      <c r="G82" s="263"/>
      <c r="H82" s="268" t="str">
        <f aca="false">IF(COUNTIFS(Titulados!$A$3:$A$1000,"="&amp;K82)&lt;&gt;1,"","Titulado")</f>
        <v/>
      </c>
      <c r="I82" s="242"/>
      <c r="J82" s="242"/>
      <c r="K82" s="258"/>
      <c r="L82" s="259"/>
      <c r="M82" s="260"/>
      <c r="N82" s="261"/>
      <c r="O82" s="247"/>
      <c r="P82" s="248"/>
      <c r="Q82" s="249"/>
      <c r="R82" s="174"/>
      <c r="S82" s="274"/>
      <c r="T82" s="275"/>
      <c r="AHV82" s="164"/>
      <c r="AHW82" s="164"/>
      <c r="AHX82" s="164"/>
      <c r="AHY82" s="164"/>
      <c r="AHZ82" s="164"/>
      <c r="AIA82" s="164"/>
      <c r="AIB82" s="164"/>
      <c r="AIC82" s="164"/>
      <c r="AID82" s="164"/>
      <c r="AIE82" s="164"/>
      <c r="AIF82" s="164"/>
      <c r="AIG82" s="164"/>
      <c r="AIH82" s="164"/>
      <c r="AII82" s="164"/>
      <c r="AIJ82" s="164"/>
      <c r="AIK82" s="164"/>
      <c r="AIL82" s="164"/>
      <c r="AIM82" s="164"/>
      <c r="AIN82" s="164"/>
      <c r="AIO82" s="164"/>
      <c r="AIP82" s="164"/>
      <c r="AIQ82" s="164"/>
      <c r="AIR82" s="164"/>
      <c r="AIS82" s="164"/>
      <c r="AIT82" s="164"/>
      <c r="AIU82" s="164"/>
      <c r="AIV82" s="164"/>
      <c r="AIW82" s="164"/>
      <c r="AIX82" s="164"/>
      <c r="AIY82" s="164"/>
      <c r="AIZ82" s="164"/>
      <c r="AJA82" s="164"/>
      <c r="AJB82" s="164"/>
      <c r="AJC82" s="164"/>
      <c r="AJD82" s="164"/>
      <c r="AJE82" s="164"/>
      <c r="AJF82" s="164"/>
      <c r="AJG82" s="164"/>
      <c r="AJH82" s="164"/>
      <c r="AJI82" s="164"/>
      <c r="AJJ82" s="164"/>
      <c r="AJK82" s="164"/>
      <c r="AJL82" s="164"/>
      <c r="AJM82" s="164"/>
      <c r="AJN82" s="164"/>
      <c r="AJO82" s="164"/>
      <c r="AJP82" s="164"/>
      <c r="AJQ82" s="164"/>
      <c r="AJR82" s="164"/>
      <c r="AJS82" s="164"/>
      <c r="AJT82" s="164"/>
      <c r="AJU82" s="164"/>
      <c r="AJV82" s="164"/>
      <c r="AJW82" s="164"/>
      <c r="AJX82" s="164"/>
      <c r="AJY82" s="164"/>
      <c r="AJZ82" s="164"/>
      <c r="AKA82" s="164"/>
      <c r="AKB82" s="164"/>
    </row>
    <row r="83" customFormat="false" ht="27" hidden="false" customHeight="true" outlineLevel="0" collapsed="false">
      <c r="A83" s="233" t="n">
        <f aca="false">A76+1</f>
        <v>12</v>
      </c>
      <c r="B83" s="234"/>
      <c r="C83" s="235"/>
      <c r="D83" s="236"/>
      <c r="E83" s="237" t="str">
        <f aca="false">IF(P83&gt;0,"Docente do PPG coautor","")</f>
        <v/>
      </c>
      <c r="F83" s="238" t="str">
        <f aca="false">IF(COUNTIFS(L83:L89,"&lt;&gt;"&amp;"")&gt;0,"Graduando coautor","")</f>
        <v/>
      </c>
      <c r="G83" s="263" t="str">
        <f aca="false">IF(COUNTIFS(K83:K89,"&lt;&gt;"&amp;"")&gt;0,"Pos-graduando coautor","")</f>
        <v/>
      </c>
      <c r="H83" s="264" t="str">
        <f aca="false">IF(COUNTIFS(Titulados!$A$3:$A$1000,"="&amp;K83)&lt;&gt;1,"","Titulado")</f>
        <v/>
      </c>
      <c r="I83" s="242"/>
      <c r="J83" s="242"/>
      <c r="K83" s="243"/>
      <c r="L83" s="244"/>
      <c r="M83" s="245"/>
      <c r="N83" s="246"/>
      <c r="O83" s="247"/>
      <c r="P83" s="248" t="n">
        <v>0</v>
      </c>
      <c r="Q83" s="249"/>
      <c r="R83" s="174"/>
      <c r="S83" s="274" t="n">
        <f aca="false">IF(B83="",0,INDEX(pesosqualis,MATCH(D83,INDEX(Qualis,,MATCH(B83,Tipos_Produtos)),0),MATCH(B83,Tipos_Produtos,0)))</f>
        <v>0</v>
      </c>
      <c r="T83" s="275" t="n">
        <f aca="false">IF(E83="",0,S83/P83)</f>
        <v>0</v>
      </c>
      <c r="AHV83" s="164"/>
      <c r="AHW83" s="164"/>
      <c r="AHX83" s="164"/>
      <c r="AHY83" s="164"/>
      <c r="AHZ83" s="164"/>
      <c r="AIA83" s="164"/>
      <c r="AIB83" s="164"/>
      <c r="AIC83" s="164"/>
      <c r="AID83" s="164"/>
      <c r="AIE83" s="164"/>
      <c r="AIF83" s="164"/>
      <c r="AIG83" s="164"/>
      <c r="AIH83" s="164"/>
      <c r="AII83" s="164"/>
      <c r="AIJ83" s="164"/>
      <c r="AIK83" s="164"/>
      <c r="AIL83" s="164"/>
      <c r="AIM83" s="164"/>
      <c r="AIN83" s="164"/>
      <c r="AIO83" s="164"/>
      <c r="AIP83" s="164"/>
      <c r="AIQ83" s="164"/>
      <c r="AIR83" s="164"/>
      <c r="AIS83" s="164"/>
      <c r="AIT83" s="164"/>
      <c r="AIU83" s="164"/>
      <c r="AIV83" s="164"/>
      <c r="AIW83" s="164"/>
      <c r="AIX83" s="164"/>
      <c r="AIY83" s="164"/>
      <c r="AIZ83" s="164"/>
      <c r="AJA83" s="164"/>
      <c r="AJB83" s="164"/>
      <c r="AJC83" s="164"/>
      <c r="AJD83" s="164"/>
      <c r="AJE83" s="164"/>
      <c r="AJF83" s="164"/>
      <c r="AJG83" s="164"/>
      <c r="AJH83" s="164"/>
      <c r="AJI83" s="164"/>
      <c r="AJJ83" s="164"/>
      <c r="AJK83" s="164"/>
      <c r="AJL83" s="164"/>
      <c r="AJM83" s="164"/>
      <c r="AJN83" s="164"/>
      <c r="AJO83" s="164"/>
      <c r="AJP83" s="164"/>
      <c r="AJQ83" s="164"/>
      <c r="AJR83" s="164"/>
      <c r="AJS83" s="164"/>
      <c r="AJT83" s="164"/>
      <c r="AJU83" s="164"/>
      <c r="AJV83" s="164"/>
      <c r="AJW83" s="164"/>
      <c r="AJX83" s="164"/>
      <c r="AJY83" s="164"/>
      <c r="AJZ83" s="164"/>
      <c r="AKA83" s="164"/>
      <c r="AKB83" s="164"/>
    </row>
    <row r="84" customFormat="false" ht="21" hidden="false" customHeight="true" outlineLevel="0" collapsed="false">
      <c r="A84" s="233"/>
      <c r="B84" s="234"/>
      <c r="C84" s="235"/>
      <c r="D84" s="236"/>
      <c r="E84" s="237"/>
      <c r="F84" s="237"/>
      <c r="G84" s="263"/>
      <c r="H84" s="267" t="str">
        <f aca="false">IF(COUNTIFS(Titulados!$A$3:$A$1000,"="&amp;K84)&lt;&gt;1,"","Titulado")</f>
        <v/>
      </c>
      <c r="I84" s="242"/>
      <c r="J84" s="242"/>
      <c r="K84" s="253"/>
      <c r="L84" s="254"/>
      <c r="M84" s="255"/>
      <c r="N84" s="256"/>
      <c r="O84" s="247"/>
      <c r="P84" s="248"/>
      <c r="Q84" s="249"/>
      <c r="R84" s="174"/>
      <c r="S84" s="274"/>
      <c r="T84" s="275"/>
      <c r="AHV84" s="164"/>
      <c r="AHW84" s="164"/>
      <c r="AHX84" s="164"/>
      <c r="AHY84" s="164"/>
      <c r="AHZ84" s="164"/>
      <c r="AIA84" s="164"/>
      <c r="AIB84" s="164"/>
      <c r="AIC84" s="164"/>
      <c r="AID84" s="164"/>
      <c r="AIE84" s="164"/>
      <c r="AIF84" s="164"/>
      <c r="AIG84" s="164"/>
      <c r="AIH84" s="164"/>
      <c r="AII84" s="164"/>
      <c r="AIJ84" s="164"/>
      <c r="AIK84" s="164"/>
      <c r="AIL84" s="164"/>
      <c r="AIM84" s="164"/>
      <c r="AIN84" s="164"/>
      <c r="AIO84" s="164"/>
      <c r="AIP84" s="164"/>
      <c r="AIQ84" s="164"/>
      <c r="AIR84" s="164"/>
      <c r="AIS84" s="164"/>
      <c r="AIT84" s="164"/>
      <c r="AIU84" s="164"/>
      <c r="AIV84" s="164"/>
      <c r="AIW84" s="164"/>
      <c r="AIX84" s="164"/>
      <c r="AIY84" s="164"/>
      <c r="AIZ84" s="164"/>
      <c r="AJA84" s="164"/>
      <c r="AJB84" s="164"/>
      <c r="AJC84" s="164"/>
      <c r="AJD84" s="164"/>
      <c r="AJE84" s="164"/>
      <c r="AJF84" s="164"/>
      <c r="AJG84" s="164"/>
      <c r="AJH84" s="164"/>
      <c r="AJI84" s="164"/>
      <c r="AJJ84" s="164"/>
      <c r="AJK84" s="164"/>
      <c r="AJL84" s="164"/>
      <c r="AJM84" s="164"/>
      <c r="AJN84" s="164"/>
      <c r="AJO84" s="164"/>
      <c r="AJP84" s="164"/>
      <c r="AJQ84" s="164"/>
      <c r="AJR84" s="164"/>
      <c r="AJS84" s="164"/>
      <c r="AJT84" s="164"/>
      <c r="AJU84" s="164"/>
      <c r="AJV84" s="164"/>
      <c r="AJW84" s="164"/>
      <c r="AJX84" s="164"/>
      <c r="AJY84" s="164"/>
      <c r="AJZ84" s="164"/>
      <c r="AKA84" s="164"/>
      <c r="AKB84" s="164"/>
    </row>
    <row r="85" customFormat="false" ht="21" hidden="false" customHeight="true" outlineLevel="0" collapsed="false">
      <c r="A85" s="233"/>
      <c r="B85" s="234"/>
      <c r="C85" s="235"/>
      <c r="D85" s="236"/>
      <c r="E85" s="237"/>
      <c r="F85" s="237"/>
      <c r="G85" s="263"/>
      <c r="H85" s="267" t="str">
        <f aca="false">IF(COUNTIFS(Titulados!$A$3:$A$1000,"="&amp;K85)&lt;&gt;1,"","Titulado")</f>
        <v/>
      </c>
      <c r="I85" s="242"/>
      <c r="J85" s="242"/>
      <c r="K85" s="253"/>
      <c r="L85" s="254"/>
      <c r="M85" s="255"/>
      <c r="N85" s="256"/>
      <c r="O85" s="247"/>
      <c r="P85" s="248"/>
      <c r="Q85" s="249"/>
      <c r="R85" s="174"/>
      <c r="S85" s="274"/>
      <c r="T85" s="275"/>
      <c r="AHV85" s="164"/>
      <c r="AHW85" s="164"/>
      <c r="AHX85" s="164"/>
      <c r="AHY85" s="164"/>
      <c r="AHZ85" s="164"/>
      <c r="AIA85" s="164"/>
      <c r="AIB85" s="164"/>
      <c r="AIC85" s="164"/>
      <c r="AID85" s="164"/>
      <c r="AIE85" s="164"/>
      <c r="AIF85" s="164"/>
      <c r="AIG85" s="164"/>
      <c r="AIH85" s="164"/>
      <c r="AII85" s="164"/>
      <c r="AIJ85" s="164"/>
      <c r="AIK85" s="164"/>
      <c r="AIL85" s="164"/>
      <c r="AIM85" s="164"/>
      <c r="AIN85" s="164"/>
      <c r="AIO85" s="164"/>
      <c r="AIP85" s="164"/>
      <c r="AIQ85" s="164"/>
      <c r="AIR85" s="164"/>
      <c r="AIS85" s="164"/>
      <c r="AIT85" s="164"/>
      <c r="AIU85" s="164"/>
      <c r="AIV85" s="164"/>
      <c r="AIW85" s="164"/>
      <c r="AIX85" s="164"/>
      <c r="AIY85" s="164"/>
      <c r="AIZ85" s="164"/>
      <c r="AJA85" s="164"/>
      <c r="AJB85" s="164"/>
      <c r="AJC85" s="164"/>
      <c r="AJD85" s="164"/>
      <c r="AJE85" s="164"/>
      <c r="AJF85" s="164"/>
      <c r="AJG85" s="164"/>
      <c r="AJH85" s="164"/>
      <c r="AJI85" s="164"/>
      <c r="AJJ85" s="164"/>
      <c r="AJK85" s="164"/>
      <c r="AJL85" s="164"/>
      <c r="AJM85" s="164"/>
      <c r="AJN85" s="164"/>
      <c r="AJO85" s="164"/>
      <c r="AJP85" s="164"/>
      <c r="AJQ85" s="164"/>
      <c r="AJR85" s="164"/>
      <c r="AJS85" s="164"/>
      <c r="AJT85" s="164"/>
      <c r="AJU85" s="164"/>
      <c r="AJV85" s="164"/>
      <c r="AJW85" s="164"/>
      <c r="AJX85" s="164"/>
      <c r="AJY85" s="164"/>
      <c r="AJZ85" s="164"/>
      <c r="AKA85" s="164"/>
      <c r="AKB85" s="164"/>
    </row>
    <row r="86" customFormat="false" ht="21" hidden="false" customHeight="true" outlineLevel="0" collapsed="false">
      <c r="A86" s="233"/>
      <c r="B86" s="234"/>
      <c r="C86" s="235"/>
      <c r="D86" s="236"/>
      <c r="E86" s="237"/>
      <c r="F86" s="237"/>
      <c r="G86" s="263"/>
      <c r="H86" s="267" t="str">
        <f aca="false">IF(COUNTIFS(Titulados!$A$3:$A$1000,"="&amp;K86)&lt;&gt;1,"","Titulado")</f>
        <v/>
      </c>
      <c r="I86" s="242"/>
      <c r="J86" s="242"/>
      <c r="K86" s="253"/>
      <c r="L86" s="254"/>
      <c r="M86" s="255"/>
      <c r="N86" s="256"/>
      <c r="O86" s="247"/>
      <c r="P86" s="248"/>
      <c r="Q86" s="249"/>
      <c r="R86" s="174"/>
      <c r="S86" s="274"/>
      <c r="T86" s="275"/>
      <c r="AHV86" s="164"/>
      <c r="AHW86" s="164"/>
      <c r="AHX86" s="164"/>
      <c r="AHY86" s="164"/>
      <c r="AHZ86" s="164"/>
      <c r="AIA86" s="164"/>
      <c r="AIB86" s="164"/>
      <c r="AIC86" s="164"/>
      <c r="AID86" s="164"/>
      <c r="AIE86" s="164"/>
      <c r="AIF86" s="164"/>
      <c r="AIG86" s="164"/>
      <c r="AIH86" s="164"/>
      <c r="AII86" s="164"/>
      <c r="AIJ86" s="164"/>
      <c r="AIK86" s="164"/>
      <c r="AIL86" s="164"/>
      <c r="AIM86" s="164"/>
      <c r="AIN86" s="164"/>
      <c r="AIO86" s="164"/>
      <c r="AIP86" s="164"/>
      <c r="AIQ86" s="164"/>
      <c r="AIR86" s="164"/>
      <c r="AIS86" s="164"/>
      <c r="AIT86" s="164"/>
      <c r="AIU86" s="164"/>
      <c r="AIV86" s="164"/>
      <c r="AIW86" s="164"/>
      <c r="AIX86" s="164"/>
      <c r="AIY86" s="164"/>
      <c r="AIZ86" s="164"/>
      <c r="AJA86" s="164"/>
      <c r="AJB86" s="164"/>
      <c r="AJC86" s="164"/>
      <c r="AJD86" s="164"/>
      <c r="AJE86" s="164"/>
      <c r="AJF86" s="164"/>
      <c r="AJG86" s="164"/>
      <c r="AJH86" s="164"/>
      <c r="AJI86" s="164"/>
      <c r="AJJ86" s="164"/>
      <c r="AJK86" s="164"/>
      <c r="AJL86" s="164"/>
      <c r="AJM86" s="164"/>
      <c r="AJN86" s="164"/>
      <c r="AJO86" s="164"/>
      <c r="AJP86" s="164"/>
      <c r="AJQ86" s="164"/>
      <c r="AJR86" s="164"/>
      <c r="AJS86" s="164"/>
      <c r="AJT86" s="164"/>
      <c r="AJU86" s="164"/>
      <c r="AJV86" s="164"/>
      <c r="AJW86" s="164"/>
      <c r="AJX86" s="164"/>
      <c r="AJY86" s="164"/>
      <c r="AJZ86" s="164"/>
      <c r="AKA86" s="164"/>
      <c r="AKB86" s="164"/>
    </row>
    <row r="87" customFormat="false" ht="21" hidden="false" customHeight="true" outlineLevel="0" collapsed="false">
      <c r="A87" s="233"/>
      <c r="B87" s="234"/>
      <c r="C87" s="235"/>
      <c r="D87" s="236"/>
      <c r="E87" s="237"/>
      <c r="F87" s="237"/>
      <c r="G87" s="263"/>
      <c r="H87" s="267" t="str">
        <f aca="false">IF(COUNTIFS(Titulados!$A$3:$A$1000,"="&amp;K87)&lt;&gt;1,"","Titulado")</f>
        <v/>
      </c>
      <c r="I87" s="242"/>
      <c r="J87" s="242"/>
      <c r="K87" s="253"/>
      <c r="L87" s="254"/>
      <c r="M87" s="255"/>
      <c r="N87" s="256"/>
      <c r="O87" s="247"/>
      <c r="P87" s="248"/>
      <c r="Q87" s="249"/>
      <c r="R87" s="174"/>
      <c r="S87" s="274"/>
      <c r="T87" s="275"/>
      <c r="AHV87" s="164"/>
      <c r="AHW87" s="164"/>
      <c r="AHX87" s="164"/>
      <c r="AHY87" s="164"/>
      <c r="AHZ87" s="164"/>
      <c r="AIA87" s="164"/>
      <c r="AIB87" s="164"/>
      <c r="AIC87" s="164"/>
      <c r="AID87" s="164"/>
      <c r="AIE87" s="164"/>
      <c r="AIF87" s="164"/>
      <c r="AIG87" s="164"/>
      <c r="AIH87" s="164"/>
      <c r="AII87" s="164"/>
      <c r="AIJ87" s="164"/>
      <c r="AIK87" s="164"/>
      <c r="AIL87" s="164"/>
      <c r="AIM87" s="164"/>
      <c r="AIN87" s="164"/>
      <c r="AIO87" s="164"/>
      <c r="AIP87" s="164"/>
      <c r="AIQ87" s="164"/>
      <c r="AIR87" s="164"/>
      <c r="AIS87" s="164"/>
      <c r="AIT87" s="164"/>
      <c r="AIU87" s="164"/>
      <c r="AIV87" s="164"/>
      <c r="AIW87" s="164"/>
      <c r="AIX87" s="164"/>
      <c r="AIY87" s="164"/>
      <c r="AIZ87" s="164"/>
      <c r="AJA87" s="164"/>
      <c r="AJB87" s="164"/>
      <c r="AJC87" s="164"/>
      <c r="AJD87" s="164"/>
      <c r="AJE87" s="164"/>
      <c r="AJF87" s="164"/>
      <c r="AJG87" s="164"/>
      <c r="AJH87" s="164"/>
      <c r="AJI87" s="164"/>
      <c r="AJJ87" s="164"/>
      <c r="AJK87" s="164"/>
      <c r="AJL87" s="164"/>
      <c r="AJM87" s="164"/>
      <c r="AJN87" s="164"/>
      <c r="AJO87" s="164"/>
      <c r="AJP87" s="164"/>
      <c r="AJQ87" s="164"/>
      <c r="AJR87" s="164"/>
      <c r="AJS87" s="164"/>
      <c r="AJT87" s="164"/>
      <c r="AJU87" s="164"/>
      <c r="AJV87" s="164"/>
      <c r="AJW87" s="164"/>
      <c r="AJX87" s="164"/>
      <c r="AJY87" s="164"/>
      <c r="AJZ87" s="164"/>
      <c r="AKA87" s="164"/>
      <c r="AKB87" s="164"/>
    </row>
    <row r="88" customFormat="false" ht="21" hidden="false" customHeight="true" outlineLevel="0" collapsed="false">
      <c r="A88" s="233"/>
      <c r="B88" s="234"/>
      <c r="C88" s="235"/>
      <c r="D88" s="236"/>
      <c r="E88" s="237"/>
      <c r="F88" s="237"/>
      <c r="G88" s="263"/>
      <c r="H88" s="267" t="str">
        <f aca="false">IF(COUNTIFS(Titulados!$A$3:$A$1000,"="&amp;K88)&lt;&gt;1,"","Titulado")</f>
        <v/>
      </c>
      <c r="I88" s="242"/>
      <c r="J88" s="242"/>
      <c r="K88" s="253"/>
      <c r="L88" s="254"/>
      <c r="M88" s="255"/>
      <c r="N88" s="256"/>
      <c r="O88" s="247"/>
      <c r="P88" s="248"/>
      <c r="Q88" s="249"/>
      <c r="R88" s="174"/>
      <c r="S88" s="274"/>
      <c r="T88" s="275"/>
      <c r="AHV88" s="164"/>
      <c r="AHW88" s="164"/>
      <c r="AHX88" s="164"/>
      <c r="AHY88" s="164"/>
      <c r="AHZ88" s="164"/>
      <c r="AIA88" s="164"/>
      <c r="AIB88" s="164"/>
      <c r="AIC88" s="164"/>
      <c r="AID88" s="164"/>
      <c r="AIE88" s="164"/>
      <c r="AIF88" s="164"/>
      <c r="AIG88" s="164"/>
      <c r="AIH88" s="164"/>
      <c r="AII88" s="164"/>
      <c r="AIJ88" s="164"/>
      <c r="AIK88" s="164"/>
      <c r="AIL88" s="164"/>
      <c r="AIM88" s="164"/>
      <c r="AIN88" s="164"/>
      <c r="AIO88" s="164"/>
      <c r="AIP88" s="164"/>
      <c r="AIQ88" s="164"/>
      <c r="AIR88" s="164"/>
      <c r="AIS88" s="164"/>
      <c r="AIT88" s="164"/>
      <c r="AIU88" s="164"/>
      <c r="AIV88" s="164"/>
      <c r="AIW88" s="164"/>
      <c r="AIX88" s="164"/>
      <c r="AIY88" s="164"/>
      <c r="AIZ88" s="164"/>
      <c r="AJA88" s="164"/>
      <c r="AJB88" s="164"/>
      <c r="AJC88" s="164"/>
      <c r="AJD88" s="164"/>
      <c r="AJE88" s="164"/>
      <c r="AJF88" s="164"/>
      <c r="AJG88" s="164"/>
      <c r="AJH88" s="164"/>
      <c r="AJI88" s="164"/>
      <c r="AJJ88" s="164"/>
      <c r="AJK88" s="164"/>
      <c r="AJL88" s="164"/>
      <c r="AJM88" s="164"/>
      <c r="AJN88" s="164"/>
      <c r="AJO88" s="164"/>
      <c r="AJP88" s="164"/>
      <c r="AJQ88" s="164"/>
      <c r="AJR88" s="164"/>
      <c r="AJS88" s="164"/>
      <c r="AJT88" s="164"/>
      <c r="AJU88" s="164"/>
      <c r="AJV88" s="164"/>
      <c r="AJW88" s="164"/>
      <c r="AJX88" s="164"/>
      <c r="AJY88" s="164"/>
      <c r="AJZ88" s="164"/>
      <c r="AKA88" s="164"/>
      <c r="AKB88" s="164"/>
    </row>
    <row r="89" customFormat="false" ht="21" hidden="false" customHeight="true" outlineLevel="0" collapsed="false">
      <c r="A89" s="233"/>
      <c r="B89" s="234"/>
      <c r="C89" s="235"/>
      <c r="D89" s="236"/>
      <c r="E89" s="237"/>
      <c r="F89" s="237"/>
      <c r="G89" s="263"/>
      <c r="H89" s="268" t="str">
        <f aca="false">IF(COUNTIFS(Titulados!$A$3:$A$1000,"="&amp;K89)&lt;&gt;1,"","Titulado")</f>
        <v/>
      </c>
      <c r="I89" s="242"/>
      <c r="J89" s="242"/>
      <c r="K89" s="258"/>
      <c r="L89" s="259"/>
      <c r="M89" s="260"/>
      <c r="N89" s="261"/>
      <c r="O89" s="247"/>
      <c r="P89" s="248"/>
      <c r="Q89" s="249"/>
      <c r="R89" s="174"/>
      <c r="S89" s="274"/>
      <c r="T89" s="275"/>
      <c r="AHV89" s="164"/>
      <c r="AHW89" s="164"/>
      <c r="AHX89" s="164"/>
      <c r="AHY89" s="164"/>
      <c r="AHZ89" s="164"/>
      <c r="AIA89" s="164"/>
      <c r="AIB89" s="164"/>
      <c r="AIC89" s="164"/>
      <c r="AID89" s="164"/>
      <c r="AIE89" s="164"/>
      <c r="AIF89" s="164"/>
      <c r="AIG89" s="164"/>
      <c r="AIH89" s="164"/>
      <c r="AII89" s="164"/>
      <c r="AIJ89" s="164"/>
      <c r="AIK89" s="164"/>
      <c r="AIL89" s="164"/>
      <c r="AIM89" s="164"/>
      <c r="AIN89" s="164"/>
      <c r="AIO89" s="164"/>
      <c r="AIP89" s="164"/>
      <c r="AIQ89" s="164"/>
      <c r="AIR89" s="164"/>
      <c r="AIS89" s="164"/>
      <c r="AIT89" s="164"/>
      <c r="AIU89" s="164"/>
      <c r="AIV89" s="164"/>
      <c r="AIW89" s="164"/>
      <c r="AIX89" s="164"/>
      <c r="AIY89" s="164"/>
      <c r="AIZ89" s="164"/>
      <c r="AJA89" s="164"/>
      <c r="AJB89" s="164"/>
      <c r="AJC89" s="164"/>
      <c r="AJD89" s="164"/>
      <c r="AJE89" s="164"/>
      <c r="AJF89" s="164"/>
      <c r="AJG89" s="164"/>
      <c r="AJH89" s="164"/>
      <c r="AJI89" s="164"/>
      <c r="AJJ89" s="164"/>
      <c r="AJK89" s="164"/>
      <c r="AJL89" s="164"/>
      <c r="AJM89" s="164"/>
      <c r="AJN89" s="164"/>
      <c r="AJO89" s="164"/>
      <c r="AJP89" s="164"/>
      <c r="AJQ89" s="164"/>
      <c r="AJR89" s="164"/>
      <c r="AJS89" s="164"/>
      <c r="AJT89" s="164"/>
      <c r="AJU89" s="164"/>
      <c r="AJV89" s="164"/>
      <c r="AJW89" s="164"/>
      <c r="AJX89" s="164"/>
      <c r="AJY89" s="164"/>
      <c r="AJZ89" s="164"/>
      <c r="AKA89" s="164"/>
      <c r="AKB89" s="164"/>
    </row>
    <row r="90" customFormat="false" ht="27" hidden="false" customHeight="true" outlineLevel="0" collapsed="false">
      <c r="A90" s="233" t="n">
        <f aca="false">A83+1</f>
        <v>13</v>
      </c>
      <c r="B90" s="234"/>
      <c r="C90" s="235"/>
      <c r="D90" s="236"/>
      <c r="E90" s="237" t="str">
        <f aca="false">IF(P90&gt;0,"Docente do PPG coautor","")</f>
        <v/>
      </c>
      <c r="F90" s="238" t="str">
        <f aca="false">IF(COUNTIFS(L90:L96,"&lt;&gt;"&amp;"")&gt;0,"Graduando coautor","")</f>
        <v/>
      </c>
      <c r="G90" s="263" t="str">
        <f aca="false">IF(COUNTIFS(K90:K96,"&lt;&gt;"&amp;"")&gt;0,"Pos-graduando coautor","")</f>
        <v/>
      </c>
      <c r="H90" s="264" t="str">
        <f aca="false">IF(COUNTIFS(Titulados!$A$3:$A$1000,"="&amp;K90)&lt;&gt;1,"","Titulado")</f>
        <v/>
      </c>
      <c r="I90" s="242"/>
      <c r="J90" s="242"/>
      <c r="K90" s="243"/>
      <c r="L90" s="244"/>
      <c r="M90" s="245"/>
      <c r="N90" s="246"/>
      <c r="O90" s="247"/>
      <c r="P90" s="248" t="n">
        <v>0</v>
      </c>
      <c r="Q90" s="249"/>
      <c r="R90" s="174"/>
      <c r="S90" s="274" t="n">
        <f aca="false">IF(B90="",0,INDEX(pesosqualis,MATCH(D90,INDEX(Qualis,,MATCH(B90,Tipos_Produtos)),0),MATCH(B90,Tipos_Produtos,0)))</f>
        <v>0</v>
      </c>
      <c r="T90" s="275" t="n">
        <f aca="false">IF(E90="",0,S90/P90)</f>
        <v>0</v>
      </c>
      <c r="AHV90" s="164"/>
      <c r="AHW90" s="164"/>
      <c r="AHX90" s="164"/>
      <c r="AHY90" s="164"/>
      <c r="AHZ90" s="164"/>
      <c r="AIA90" s="164"/>
      <c r="AIB90" s="164"/>
      <c r="AIC90" s="164"/>
      <c r="AID90" s="164"/>
      <c r="AIE90" s="164"/>
      <c r="AIF90" s="164"/>
      <c r="AIG90" s="164"/>
      <c r="AIH90" s="164"/>
      <c r="AII90" s="164"/>
      <c r="AIJ90" s="164"/>
      <c r="AIK90" s="164"/>
      <c r="AIL90" s="164"/>
      <c r="AIM90" s="164"/>
      <c r="AIN90" s="164"/>
      <c r="AIO90" s="164"/>
      <c r="AIP90" s="164"/>
      <c r="AIQ90" s="164"/>
      <c r="AIR90" s="164"/>
      <c r="AIS90" s="164"/>
      <c r="AIT90" s="164"/>
      <c r="AIU90" s="164"/>
      <c r="AIV90" s="164"/>
      <c r="AIW90" s="164"/>
      <c r="AIX90" s="164"/>
      <c r="AIY90" s="164"/>
      <c r="AIZ90" s="164"/>
      <c r="AJA90" s="164"/>
      <c r="AJB90" s="164"/>
      <c r="AJC90" s="164"/>
      <c r="AJD90" s="164"/>
      <c r="AJE90" s="164"/>
      <c r="AJF90" s="164"/>
      <c r="AJG90" s="164"/>
      <c r="AJH90" s="164"/>
      <c r="AJI90" s="164"/>
      <c r="AJJ90" s="164"/>
      <c r="AJK90" s="164"/>
      <c r="AJL90" s="164"/>
      <c r="AJM90" s="164"/>
      <c r="AJN90" s="164"/>
      <c r="AJO90" s="164"/>
      <c r="AJP90" s="164"/>
      <c r="AJQ90" s="164"/>
      <c r="AJR90" s="164"/>
      <c r="AJS90" s="164"/>
      <c r="AJT90" s="164"/>
      <c r="AJU90" s="164"/>
      <c r="AJV90" s="164"/>
      <c r="AJW90" s="164"/>
      <c r="AJX90" s="164"/>
      <c r="AJY90" s="164"/>
      <c r="AJZ90" s="164"/>
      <c r="AKA90" s="164"/>
      <c r="AKB90" s="164"/>
    </row>
    <row r="91" customFormat="false" ht="21" hidden="false" customHeight="true" outlineLevel="0" collapsed="false">
      <c r="A91" s="233"/>
      <c r="B91" s="234"/>
      <c r="C91" s="235"/>
      <c r="D91" s="236"/>
      <c r="E91" s="237"/>
      <c r="F91" s="237"/>
      <c r="G91" s="263"/>
      <c r="H91" s="267" t="str">
        <f aca="false">IF(COUNTIFS(Titulados!$A$3:$A$1000,"="&amp;K91)&lt;&gt;1,"","Titulado")</f>
        <v/>
      </c>
      <c r="I91" s="242"/>
      <c r="J91" s="242"/>
      <c r="K91" s="253"/>
      <c r="L91" s="254"/>
      <c r="M91" s="255"/>
      <c r="N91" s="256"/>
      <c r="O91" s="247"/>
      <c r="P91" s="248"/>
      <c r="Q91" s="249"/>
      <c r="R91" s="174"/>
      <c r="S91" s="274"/>
      <c r="T91" s="275"/>
      <c r="AHV91" s="164"/>
      <c r="AHW91" s="164"/>
      <c r="AHX91" s="164"/>
      <c r="AHY91" s="164"/>
      <c r="AHZ91" s="164"/>
      <c r="AIA91" s="164"/>
      <c r="AIB91" s="164"/>
      <c r="AIC91" s="164"/>
      <c r="AID91" s="164"/>
      <c r="AIE91" s="164"/>
      <c r="AIF91" s="164"/>
      <c r="AIG91" s="164"/>
      <c r="AIH91" s="164"/>
      <c r="AII91" s="164"/>
      <c r="AIJ91" s="164"/>
      <c r="AIK91" s="164"/>
      <c r="AIL91" s="164"/>
      <c r="AIM91" s="164"/>
      <c r="AIN91" s="164"/>
      <c r="AIO91" s="164"/>
      <c r="AIP91" s="164"/>
      <c r="AIQ91" s="164"/>
      <c r="AIR91" s="164"/>
      <c r="AIS91" s="164"/>
      <c r="AIT91" s="164"/>
      <c r="AIU91" s="164"/>
      <c r="AIV91" s="164"/>
      <c r="AIW91" s="164"/>
      <c r="AIX91" s="164"/>
      <c r="AIY91" s="164"/>
      <c r="AIZ91" s="164"/>
      <c r="AJA91" s="164"/>
      <c r="AJB91" s="164"/>
      <c r="AJC91" s="164"/>
      <c r="AJD91" s="164"/>
      <c r="AJE91" s="164"/>
      <c r="AJF91" s="164"/>
      <c r="AJG91" s="164"/>
      <c r="AJH91" s="164"/>
      <c r="AJI91" s="164"/>
      <c r="AJJ91" s="164"/>
      <c r="AJK91" s="164"/>
      <c r="AJL91" s="164"/>
      <c r="AJM91" s="164"/>
      <c r="AJN91" s="164"/>
      <c r="AJO91" s="164"/>
      <c r="AJP91" s="164"/>
      <c r="AJQ91" s="164"/>
      <c r="AJR91" s="164"/>
      <c r="AJS91" s="164"/>
      <c r="AJT91" s="164"/>
      <c r="AJU91" s="164"/>
      <c r="AJV91" s="164"/>
      <c r="AJW91" s="164"/>
      <c r="AJX91" s="164"/>
      <c r="AJY91" s="164"/>
      <c r="AJZ91" s="164"/>
      <c r="AKA91" s="164"/>
      <c r="AKB91" s="164"/>
    </row>
    <row r="92" customFormat="false" ht="21" hidden="false" customHeight="true" outlineLevel="0" collapsed="false">
      <c r="A92" s="233"/>
      <c r="B92" s="234"/>
      <c r="C92" s="235"/>
      <c r="D92" s="236"/>
      <c r="E92" s="237"/>
      <c r="F92" s="237"/>
      <c r="G92" s="263"/>
      <c r="H92" s="267" t="str">
        <f aca="false">IF(COUNTIFS(Titulados!$A$3:$A$1000,"="&amp;K92)&lt;&gt;1,"","Titulado")</f>
        <v/>
      </c>
      <c r="I92" s="242"/>
      <c r="J92" s="242"/>
      <c r="K92" s="253"/>
      <c r="L92" s="254"/>
      <c r="M92" s="255"/>
      <c r="N92" s="256"/>
      <c r="O92" s="247"/>
      <c r="P92" s="248"/>
      <c r="Q92" s="249"/>
      <c r="R92" s="174"/>
      <c r="S92" s="274"/>
      <c r="T92" s="275"/>
      <c r="AHV92" s="164"/>
      <c r="AHW92" s="164"/>
      <c r="AHX92" s="164"/>
      <c r="AHY92" s="164"/>
      <c r="AHZ92" s="164"/>
      <c r="AIA92" s="164"/>
      <c r="AIB92" s="164"/>
      <c r="AIC92" s="164"/>
      <c r="AID92" s="164"/>
      <c r="AIE92" s="164"/>
      <c r="AIF92" s="164"/>
      <c r="AIG92" s="164"/>
      <c r="AIH92" s="164"/>
      <c r="AII92" s="164"/>
      <c r="AIJ92" s="164"/>
      <c r="AIK92" s="164"/>
      <c r="AIL92" s="164"/>
      <c r="AIM92" s="164"/>
      <c r="AIN92" s="164"/>
      <c r="AIO92" s="164"/>
      <c r="AIP92" s="164"/>
      <c r="AIQ92" s="164"/>
      <c r="AIR92" s="164"/>
      <c r="AIS92" s="164"/>
      <c r="AIT92" s="164"/>
      <c r="AIU92" s="164"/>
      <c r="AIV92" s="164"/>
      <c r="AIW92" s="164"/>
      <c r="AIX92" s="164"/>
      <c r="AIY92" s="164"/>
      <c r="AIZ92" s="164"/>
      <c r="AJA92" s="164"/>
      <c r="AJB92" s="164"/>
      <c r="AJC92" s="164"/>
      <c r="AJD92" s="164"/>
      <c r="AJE92" s="164"/>
      <c r="AJF92" s="164"/>
      <c r="AJG92" s="164"/>
      <c r="AJH92" s="164"/>
      <c r="AJI92" s="164"/>
      <c r="AJJ92" s="164"/>
      <c r="AJK92" s="164"/>
      <c r="AJL92" s="164"/>
      <c r="AJM92" s="164"/>
      <c r="AJN92" s="164"/>
      <c r="AJO92" s="164"/>
      <c r="AJP92" s="164"/>
      <c r="AJQ92" s="164"/>
      <c r="AJR92" s="164"/>
      <c r="AJS92" s="164"/>
      <c r="AJT92" s="164"/>
      <c r="AJU92" s="164"/>
      <c r="AJV92" s="164"/>
      <c r="AJW92" s="164"/>
      <c r="AJX92" s="164"/>
      <c r="AJY92" s="164"/>
      <c r="AJZ92" s="164"/>
      <c r="AKA92" s="164"/>
      <c r="AKB92" s="164"/>
    </row>
    <row r="93" customFormat="false" ht="21" hidden="false" customHeight="true" outlineLevel="0" collapsed="false">
      <c r="A93" s="233"/>
      <c r="B93" s="234"/>
      <c r="C93" s="235"/>
      <c r="D93" s="236"/>
      <c r="E93" s="237"/>
      <c r="F93" s="237"/>
      <c r="G93" s="263"/>
      <c r="H93" s="267" t="str">
        <f aca="false">IF(COUNTIFS(Titulados!$A$3:$A$1000,"="&amp;K93)&lt;&gt;1,"","Titulado")</f>
        <v/>
      </c>
      <c r="I93" s="242"/>
      <c r="J93" s="242"/>
      <c r="K93" s="253"/>
      <c r="L93" s="254"/>
      <c r="M93" s="255"/>
      <c r="N93" s="256"/>
      <c r="O93" s="247"/>
      <c r="P93" s="248"/>
      <c r="Q93" s="249"/>
      <c r="R93" s="174"/>
      <c r="S93" s="274"/>
      <c r="T93" s="275"/>
      <c r="AHV93" s="164"/>
      <c r="AHW93" s="164"/>
      <c r="AHX93" s="164"/>
      <c r="AHY93" s="164"/>
      <c r="AHZ93" s="164"/>
      <c r="AIA93" s="164"/>
      <c r="AIB93" s="164"/>
      <c r="AIC93" s="164"/>
      <c r="AID93" s="164"/>
      <c r="AIE93" s="164"/>
      <c r="AIF93" s="164"/>
      <c r="AIG93" s="164"/>
      <c r="AIH93" s="164"/>
      <c r="AII93" s="164"/>
      <c r="AIJ93" s="164"/>
      <c r="AIK93" s="164"/>
      <c r="AIL93" s="164"/>
      <c r="AIM93" s="164"/>
      <c r="AIN93" s="164"/>
      <c r="AIO93" s="164"/>
      <c r="AIP93" s="164"/>
      <c r="AIQ93" s="164"/>
      <c r="AIR93" s="164"/>
      <c r="AIS93" s="164"/>
      <c r="AIT93" s="164"/>
      <c r="AIU93" s="164"/>
      <c r="AIV93" s="164"/>
      <c r="AIW93" s="164"/>
      <c r="AIX93" s="164"/>
      <c r="AIY93" s="164"/>
      <c r="AIZ93" s="164"/>
      <c r="AJA93" s="164"/>
      <c r="AJB93" s="164"/>
      <c r="AJC93" s="164"/>
      <c r="AJD93" s="164"/>
      <c r="AJE93" s="164"/>
      <c r="AJF93" s="164"/>
      <c r="AJG93" s="164"/>
      <c r="AJH93" s="164"/>
      <c r="AJI93" s="164"/>
      <c r="AJJ93" s="164"/>
      <c r="AJK93" s="164"/>
      <c r="AJL93" s="164"/>
      <c r="AJM93" s="164"/>
      <c r="AJN93" s="164"/>
      <c r="AJO93" s="164"/>
      <c r="AJP93" s="164"/>
      <c r="AJQ93" s="164"/>
      <c r="AJR93" s="164"/>
      <c r="AJS93" s="164"/>
      <c r="AJT93" s="164"/>
      <c r="AJU93" s="164"/>
      <c r="AJV93" s="164"/>
      <c r="AJW93" s="164"/>
      <c r="AJX93" s="164"/>
      <c r="AJY93" s="164"/>
      <c r="AJZ93" s="164"/>
      <c r="AKA93" s="164"/>
      <c r="AKB93" s="164"/>
    </row>
    <row r="94" customFormat="false" ht="21" hidden="false" customHeight="true" outlineLevel="0" collapsed="false">
      <c r="A94" s="233"/>
      <c r="B94" s="234"/>
      <c r="C94" s="235"/>
      <c r="D94" s="236"/>
      <c r="E94" s="237"/>
      <c r="F94" s="237"/>
      <c r="G94" s="263"/>
      <c r="H94" s="267" t="str">
        <f aca="false">IF(COUNTIFS(Titulados!$A$3:$A$1000,"="&amp;K94)&lt;&gt;1,"","Titulado")</f>
        <v/>
      </c>
      <c r="I94" s="242"/>
      <c r="J94" s="242"/>
      <c r="K94" s="253"/>
      <c r="L94" s="254"/>
      <c r="M94" s="255"/>
      <c r="N94" s="256"/>
      <c r="O94" s="247"/>
      <c r="P94" s="248"/>
      <c r="Q94" s="249"/>
      <c r="R94" s="174"/>
      <c r="S94" s="274"/>
      <c r="T94" s="275"/>
      <c r="AHV94" s="164"/>
      <c r="AHW94" s="164"/>
      <c r="AHX94" s="164"/>
      <c r="AHY94" s="164"/>
      <c r="AHZ94" s="164"/>
      <c r="AIA94" s="164"/>
      <c r="AIB94" s="164"/>
      <c r="AIC94" s="164"/>
      <c r="AID94" s="164"/>
      <c r="AIE94" s="164"/>
      <c r="AIF94" s="164"/>
      <c r="AIG94" s="164"/>
      <c r="AIH94" s="164"/>
      <c r="AII94" s="164"/>
      <c r="AIJ94" s="164"/>
      <c r="AIK94" s="164"/>
      <c r="AIL94" s="164"/>
      <c r="AIM94" s="164"/>
      <c r="AIN94" s="164"/>
      <c r="AIO94" s="164"/>
      <c r="AIP94" s="164"/>
      <c r="AIQ94" s="164"/>
      <c r="AIR94" s="164"/>
      <c r="AIS94" s="164"/>
      <c r="AIT94" s="164"/>
      <c r="AIU94" s="164"/>
      <c r="AIV94" s="164"/>
      <c r="AIW94" s="164"/>
      <c r="AIX94" s="164"/>
      <c r="AIY94" s="164"/>
      <c r="AIZ94" s="164"/>
      <c r="AJA94" s="164"/>
      <c r="AJB94" s="164"/>
      <c r="AJC94" s="164"/>
      <c r="AJD94" s="164"/>
      <c r="AJE94" s="164"/>
      <c r="AJF94" s="164"/>
      <c r="AJG94" s="164"/>
      <c r="AJH94" s="164"/>
      <c r="AJI94" s="164"/>
      <c r="AJJ94" s="164"/>
      <c r="AJK94" s="164"/>
      <c r="AJL94" s="164"/>
      <c r="AJM94" s="164"/>
      <c r="AJN94" s="164"/>
      <c r="AJO94" s="164"/>
      <c r="AJP94" s="164"/>
      <c r="AJQ94" s="164"/>
      <c r="AJR94" s="164"/>
      <c r="AJS94" s="164"/>
      <c r="AJT94" s="164"/>
      <c r="AJU94" s="164"/>
      <c r="AJV94" s="164"/>
      <c r="AJW94" s="164"/>
      <c r="AJX94" s="164"/>
      <c r="AJY94" s="164"/>
      <c r="AJZ94" s="164"/>
      <c r="AKA94" s="164"/>
      <c r="AKB94" s="164"/>
    </row>
    <row r="95" customFormat="false" ht="21" hidden="false" customHeight="true" outlineLevel="0" collapsed="false">
      <c r="A95" s="233"/>
      <c r="B95" s="234"/>
      <c r="C95" s="235"/>
      <c r="D95" s="236"/>
      <c r="E95" s="237"/>
      <c r="F95" s="237"/>
      <c r="G95" s="263"/>
      <c r="H95" s="267" t="str">
        <f aca="false">IF(COUNTIFS(Titulados!$A$3:$A$1000,"="&amp;K95)&lt;&gt;1,"","Titulado")</f>
        <v/>
      </c>
      <c r="I95" s="242"/>
      <c r="J95" s="242"/>
      <c r="K95" s="253"/>
      <c r="L95" s="254"/>
      <c r="M95" s="255"/>
      <c r="N95" s="256"/>
      <c r="O95" s="247"/>
      <c r="P95" s="248"/>
      <c r="Q95" s="249"/>
      <c r="R95" s="174"/>
      <c r="S95" s="274"/>
      <c r="T95" s="275"/>
      <c r="AHV95" s="164"/>
      <c r="AHW95" s="164"/>
      <c r="AHX95" s="164"/>
      <c r="AHY95" s="164"/>
      <c r="AHZ95" s="164"/>
      <c r="AIA95" s="164"/>
      <c r="AIB95" s="164"/>
      <c r="AIC95" s="164"/>
      <c r="AID95" s="164"/>
      <c r="AIE95" s="164"/>
      <c r="AIF95" s="164"/>
      <c r="AIG95" s="164"/>
      <c r="AIH95" s="164"/>
      <c r="AII95" s="164"/>
      <c r="AIJ95" s="164"/>
      <c r="AIK95" s="164"/>
      <c r="AIL95" s="164"/>
      <c r="AIM95" s="164"/>
      <c r="AIN95" s="164"/>
      <c r="AIO95" s="164"/>
      <c r="AIP95" s="164"/>
      <c r="AIQ95" s="164"/>
      <c r="AIR95" s="164"/>
      <c r="AIS95" s="164"/>
      <c r="AIT95" s="164"/>
      <c r="AIU95" s="164"/>
      <c r="AIV95" s="164"/>
      <c r="AIW95" s="164"/>
      <c r="AIX95" s="164"/>
      <c r="AIY95" s="164"/>
      <c r="AIZ95" s="164"/>
      <c r="AJA95" s="164"/>
      <c r="AJB95" s="164"/>
      <c r="AJC95" s="164"/>
      <c r="AJD95" s="164"/>
      <c r="AJE95" s="164"/>
      <c r="AJF95" s="164"/>
      <c r="AJG95" s="164"/>
      <c r="AJH95" s="164"/>
      <c r="AJI95" s="164"/>
      <c r="AJJ95" s="164"/>
      <c r="AJK95" s="164"/>
      <c r="AJL95" s="164"/>
      <c r="AJM95" s="164"/>
      <c r="AJN95" s="164"/>
      <c r="AJO95" s="164"/>
      <c r="AJP95" s="164"/>
      <c r="AJQ95" s="164"/>
      <c r="AJR95" s="164"/>
      <c r="AJS95" s="164"/>
      <c r="AJT95" s="164"/>
      <c r="AJU95" s="164"/>
      <c r="AJV95" s="164"/>
      <c r="AJW95" s="164"/>
      <c r="AJX95" s="164"/>
      <c r="AJY95" s="164"/>
      <c r="AJZ95" s="164"/>
      <c r="AKA95" s="164"/>
      <c r="AKB95" s="164"/>
    </row>
    <row r="96" customFormat="false" ht="21" hidden="false" customHeight="true" outlineLevel="0" collapsed="false">
      <c r="A96" s="233"/>
      <c r="B96" s="234"/>
      <c r="C96" s="235"/>
      <c r="D96" s="236"/>
      <c r="E96" s="237"/>
      <c r="F96" s="237"/>
      <c r="G96" s="263"/>
      <c r="H96" s="268" t="str">
        <f aca="false">IF(COUNTIFS(Titulados!$A$3:$A$1000,"="&amp;K96)&lt;&gt;1,"","Titulado")</f>
        <v/>
      </c>
      <c r="I96" s="242"/>
      <c r="J96" s="242"/>
      <c r="K96" s="258"/>
      <c r="L96" s="259"/>
      <c r="M96" s="260"/>
      <c r="N96" s="261"/>
      <c r="O96" s="247"/>
      <c r="P96" s="248"/>
      <c r="Q96" s="249"/>
      <c r="R96" s="174"/>
      <c r="S96" s="274"/>
      <c r="T96" s="275"/>
      <c r="AHV96" s="164"/>
      <c r="AHW96" s="164"/>
      <c r="AHX96" s="164"/>
      <c r="AHY96" s="164"/>
      <c r="AHZ96" s="164"/>
      <c r="AIA96" s="164"/>
      <c r="AIB96" s="164"/>
      <c r="AIC96" s="164"/>
      <c r="AID96" s="164"/>
      <c r="AIE96" s="164"/>
      <c r="AIF96" s="164"/>
      <c r="AIG96" s="164"/>
      <c r="AIH96" s="164"/>
      <c r="AII96" s="164"/>
      <c r="AIJ96" s="164"/>
      <c r="AIK96" s="164"/>
      <c r="AIL96" s="164"/>
      <c r="AIM96" s="164"/>
      <c r="AIN96" s="164"/>
      <c r="AIO96" s="164"/>
      <c r="AIP96" s="164"/>
      <c r="AIQ96" s="164"/>
      <c r="AIR96" s="164"/>
      <c r="AIS96" s="164"/>
      <c r="AIT96" s="164"/>
      <c r="AIU96" s="164"/>
      <c r="AIV96" s="164"/>
      <c r="AIW96" s="164"/>
      <c r="AIX96" s="164"/>
      <c r="AIY96" s="164"/>
      <c r="AIZ96" s="164"/>
      <c r="AJA96" s="164"/>
      <c r="AJB96" s="164"/>
      <c r="AJC96" s="164"/>
      <c r="AJD96" s="164"/>
      <c r="AJE96" s="164"/>
      <c r="AJF96" s="164"/>
      <c r="AJG96" s="164"/>
      <c r="AJH96" s="164"/>
      <c r="AJI96" s="164"/>
      <c r="AJJ96" s="164"/>
      <c r="AJK96" s="164"/>
      <c r="AJL96" s="164"/>
      <c r="AJM96" s="164"/>
      <c r="AJN96" s="164"/>
      <c r="AJO96" s="164"/>
      <c r="AJP96" s="164"/>
      <c r="AJQ96" s="164"/>
      <c r="AJR96" s="164"/>
      <c r="AJS96" s="164"/>
      <c r="AJT96" s="164"/>
      <c r="AJU96" s="164"/>
      <c r="AJV96" s="164"/>
      <c r="AJW96" s="164"/>
      <c r="AJX96" s="164"/>
      <c r="AJY96" s="164"/>
      <c r="AJZ96" s="164"/>
      <c r="AKA96" s="164"/>
      <c r="AKB96" s="164"/>
    </row>
    <row r="97" customFormat="false" ht="27" hidden="false" customHeight="true" outlineLevel="0" collapsed="false">
      <c r="A97" s="233" t="n">
        <f aca="false">A90+1</f>
        <v>14</v>
      </c>
      <c r="B97" s="234"/>
      <c r="C97" s="235"/>
      <c r="D97" s="236"/>
      <c r="E97" s="237" t="str">
        <f aca="false">IF(P97&gt;0,"Docente do PPG coautor","")</f>
        <v/>
      </c>
      <c r="F97" s="238" t="str">
        <f aca="false">IF(COUNTIFS(L97:L103,"&lt;&gt;"&amp;"")&gt;0,"Graduando coautor","")</f>
        <v/>
      </c>
      <c r="G97" s="263" t="str">
        <f aca="false">IF(COUNTIFS(K97:K103,"&lt;&gt;"&amp;"")&gt;0,"Pos-graduando coautor","")</f>
        <v/>
      </c>
      <c r="H97" s="264" t="str">
        <f aca="false">IF(COUNTIFS(Titulados!$A$3:$A$1000,"="&amp;K97)&lt;&gt;1,"","Titulado")</f>
        <v/>
      </c>
      <c r="I97" s="242"/>
      <c r="J97" s="242"/>
      <c r="K97" s="243"/>
      <c r="L97" s="244"/>
      <c r="M97" s="245"/>
      <c r="N97" s="246"/>
      <c r="O97" s="247"/>
      <c r="P97" s="248" t="n">
        <v>0</v>
      </c>
      <c r="Q97" s="249"/>
      <c r="R97" s="174"/>
      <c r="S97" s="274" t="n">
        <f aca="false">IF(B97="",0,INDEX(pesosqualis,MATCH(D97,INDEX(Qualis,,MATCH(B97,Tipos_Produtos)),0),MATCH(B97,Tipos_Produtos,0)))</f>
        <v>0</v>
      </c>
      <c r="T97" s="275" t="n">
        <f aca="false">IF(E97="",0,S97/P97)</f>
        <v>0</v>
      </c>
      <c r="AHV97" s="164"/>
      <c r="AHW97" s="164"/>
      <c r="AHX97" s="164"/>
      <c r="AHY97" s="164"/>
      <c r="AHZ97" s="164"/>
      <c r="AIA97" s="164"/>
      <c r="AIB97" s="164"/>
      <c r="AIC97" s="164"/>
      <c r="AID97" s="164"/>
      <c r="AIE97" s="164"/>
      <c r="AIF97" s="164"/>
      <c r="AIG97" s="164"/>
      <c r="AIH97" s="164"/>
      <c r="AII97" s="164"/>
      <c r="AIJ97" s="164"/>
      <c r="AIK97" s="164"/>
      <c r="AIL97" s="164"/>
      <c r="AIM97" s="164"/>
      <c r="AIN97" s="164"/>
      <c r="AIO97" s="164"/>
      <c r="AIP97" s="164"/>
      <c r="AIQ97" s="164"/>
      <c r="AIR97" s="164"/>
      <c r="AIS97" s="164"/>
      <c r="AIT97" s="164"/>
      <c r="AIU97" s="164"/>
      <c r="AIV97" s="164"/>
      <c r="AIW97" s="164"/>
      <c r="AIX97" s="164"/>
      <c r="AIY97" s="164"/>
      <c r="AIZ97" s="164"/>
      <c r="AJA97" s="164"/>
      <c r="AJB97" s="164"/>
      <c r="AJC97" s="164"/>
      <c r="AJD97" s="164"/>
      <c r="AJE97" s="164"/>
      <c r="AJF97" s="164"/>
      <c r="AJG97" s="164"/>
      <c r="AJH97" s="164"/>
      <c r="AJI97" s="164"/>
      <c r="AJJ97" s="164"/>
      <c r="AJK97" s="164"/>
      <c r="AJL97" s="164"/>
      <c r="AJM97" s="164"/>
      <c r="AJN97" s="164"/>
      <c r="AJO97" s="164"/>
      <c r="AJP97" s="164"/>
      <c r="AJQ97" s="164"/>
      <c r="AJR97" s="164"/>
      <c r="AJS97" s="164"/>
      <c r="AJT97" s="164"/>
      <c r="AJU97" s="164"/>
      <c r="AJV97" s="164"/>
      <c r="AJW97" s="164"/>
      <c r="AJX97" s="164"/>
      <c r="AJY97" s="164"/>
      <c r="AJZ97" s="164"/>
      <c r="AKA97" s="164"/>
      <c r="AKB97" s="164"/>
    </row>
    <row r="98" customFormat="false" ht="21" hidden="false" customHeight="true" outlineLevel="0" collapsed="false">
      <c r="A98" s="233"/>
      <c r="B98" s="234"/>
      <c r="C98" s="235"/>
      <c r="D98" s="236"/>
      <c r="E98" s="237"/>
      <c r="F98" s="237"/>
      <c r="G98" s="263"/>
      <c r="H98" s="267" t="str">
        <f aca="false">IF(COUNTIFS(Titulados!$A$3:$A$1000,"="&amp;K98)&lt;&gt;1,"","Titulado")</f>
        <v/>
      </c>
      <c r="I98" s="242"/>
      <c r="J98" s="242"/>
      <c r="K98" s="253"/>
      <c r="L98" s="254"/>
      <c r="M98" s="255"/>
      <c r="N98" s="256"/>
      <c r="O98" s="247"/>
      <c r="P98" s="248"/>
      <c r="Q98" s="249"/>
      <c r="R98" s="174"/>
      <c r="S98" s="274"/>
      <c r="T98" s="275"/>
      <c r="AHV98" s="164"/>
      <c r="AHW98" s="164"/>
      <c r="AHX98" s="164"/>
      <c r="AHY98" s="164"/>
      <c r="AHZ98" s="164"/>
      <c r="AIA98" s="164"/>
      <c r="AIB98" s="164"/>
      <c r="AIC98" s="164"/>
      <c r="AID98" s="164"/>
      <c r="AIE98" s="164"/>
      <c r="AIF98" s="164"/>
      <c r="AIG98" s="164"/>
      <c r="AIH98" s="164"/>
      <c r="AII98" s="164"/>
      <c r="AIJ98" s="164"/>
      <c r="AIK98" s="164"/>
      <c r="AIL98" s="164"/>
      <c r="AIM98" s="164"/>
      <c r="AIN98" s="164"/>
      <c r="AIO98" s="164"/>
      <c r="AIP98" s="164"/>
      <c r="AIQ98" s="164"/>
      <c r="AIR98" s="164"/>
      <c r="AIS98" s="164"/>
      <c r="AIT98" s="164"/>
      <c r="AIU98" s="164"/>
      <c r="AIV98" s="164"/>
      <c r="AIW98" s="164"/>
      <c r="AIX98" s="164"/>
      <c r="AIY98" s="164"/>
      <c r="AIZ98" s="164"/>
      <c r="AJA98" s="164"/>
      <c r="AJB98" s="164"/>
      <c r="AJC98" s="164"/>
      <c r="AJD98" s="164"/>
      <c r="AJE98" s="164"/>
      <c r="AJF98" s="164"/>
      <c r="AJG98" s="164"/>
      <c r="AJH98" s="164"/>
      <c r="AJI98" s="164"/>
      <c r="AJJ98" s="164"/>
      <c r="AJK98" s="164"/>
      <c r="AJL98" s="164"/>
      <c r="AJM98" s="164"/>
      <c r="AJN98" s="164"/>
      <c r="AJO98" s="164"/>
      <c r="AJP98" s="164"/>
      <c r="AJQ98" s="164"/>
      <c r="AJR98" s="164"/>
      <c r="AJS98" s="164"/>
      <c r="AJT98" s="164"/>
      <c r="AJU98" s="164"/>
      <c r="AJV98" s="164"/>
      <c r="AJW98" s="164"/>
      <c r="AJX98" s="164"/>
      <c r="AJY98" s="164"/>
      <c r="AJZ98" s="164"/>
      <c r="AKA98" s="164"/>
      <c r="AKB98" s="164"/>
    </row>
    <row r="99" customFormat="false" ht="21" hidden="false" customHeight="true" outlineLevel="0" collapsed="false">
      <c r="A99" s="233"/>
      <c r="B99" s="234"/>
      <c r="C99" s="235"/>
      <c r="D99" s="236"/>
      <c r="E99" s="237"/>
      <c r="F99" s="237"/>
      <c r="G99" s="263"/>
      <c r="H99" s="267" t="str">
        <f aca="false">IF(COUNTIFS(Titulados!$A$3:$A$1000,"="&amp;K99)&lt;&gt;1,"","Titulado")</f>
        <v/>
      </c>
      <c r="I99" s="242"/>
      <c r="J99" s="242"/>
      <c r="K99" s="253"/>
      <c r="L99" s="254"/>
      <c r="M99" s="255"/>
      <c r="N99" s="256"/>
      <c r="O99" s="247"/>
      <c r="P99" s="248"/>
      <c r="Q99" s="249"/>
      <c r="R99" s="174"/>
      <c r="S99" s="274"/>
      <c r="T99" s="275"/>
      <c r="AHV99" s="164"/>
      <c r="AHW99" s="164"/>
      <c r="AHX99" s="164"/>
      <c r="AHY99" s="164"/>
      <c r="AHZ99" s="164"/>
      <c r="AIA99" s="164"/>
      <c r="AIB99" s="164"/>
      <c r="AIC99" s="164"/>
      <c r="AID99" s="164"/>
      <c r="AIE99" s="164"/>
      <c r="AIF99" s="164"/>
      <c r="AIG99" s="164"/>
      <c r="AIH99" s="164"/>
      <c r="AII99" s="164"/>
      <c r="AIJ99" s="164"/>
      <c r="AIK99" s="164"/>
      <c r="AIL99" s="164"/>
      <c r="AIM99" s="164"/>
      <c r="AIN99" s="164"/>
      <c r="AIO99" s="164"/>
      <c r="AIP99" s="164"/>
      <c r="AIQ99" s="164"/>
      <c r="AIR99" s="164"/>
      <c r="AIS99" s="164"/>
      <c r="AIT99" s="164"/>
      <c r="AIU99" s="164"/>
      <c r="AIV99" s="164"/>
      <c r="AIW99" s="164"/>
      <c r="AIX99" s="164"/>
      <c r="AIY99" s="164"/>
      <c r="AIZ99" s="164"/>
      <c r="AJA99" s="164"/>
      <c r="AJB99" s="164"/>
      <c r="AJC99" s="164"/>
      <c r="AJD99" s="164"/>
      <c r="AJE99" s="164"/>
      <c r="AJF99" s="164"/>
      <c r="AJG99" s="164"/>
      <c r="AJH99" s="164"/>
      <c r="AJI99" s="164"/>
      <c r="AJJ99" s="164"/>
      <c r="AJK99" s="164"/>
      <c r="AJL99" s="164"/>
      <c r="AJM99" s="164"/>
      <c r="AJN99" s="164"/>
      <c r="AJO99" s="164"/>
      <c r="AJP99" s="164"/>
      <c r="AJQ99" s="164"/>
      <c r="AJR99" s="164"/>
      <c r="AJS99" s="164"/>
      <c r="AJT99" s="164"/>
      <c r="AJU99" s="164"/>
      <c r="AJV99" s="164"/>
      <c r="AJW99" s="164"/>
      <c r="AJX99" s="164"/>
      <c r="AJY99" s="164"/>
      <c r="AJZ99" s="164"/>
      <c r="AKA99" s="164"/>
      <c r="AKB99" s="164"/>
    </row>
    <row r="100" customFormat="false" ht="21" hidden="false" customHeight="true" outlineLevel="0" collapsed="false">
      <c r="A100" s="233"/>
      <c r="B100" s="234"/>
      <c r="C100" s="235"/>
      <c r="D100" s="236"/>
      <c r="E100" s="237"/>
      <c r="F100" s="237"/>
      <c r="G100" s="263"/>
      <c r="H100" s="267" t="str">
        <f aca="false">IF(COUNTIFS(Titulados!$A$3:$A$1000,"="&amp;K100)&lt;&gt;1,"","Titulado")</f>
        <v/>
      </c>
      <c r="I100" s="242"/>
      <c r="J100" s="242"/>
      <c r="K100" s="253"/>
      <c r="L100" s="254"/>
      <c r="M100" s="255"/>
      <c r="N100" s="256"/>
      <c r="O100" s="247"/>
      <c r="P100" s="248"/>
      <c r="Q100" s="249"/>
      <c r="R100" s="174"/>
      <c r="S100" s="274"/>
      <c r="T100" s="275"/>
      <c r="AHV100" s="164"/>
      <c r="AHW100" s="164"/>
      <c r="AHX100" s="164"/>
      <c r="AHY100" s="164"/>
      <c r="AHZ100" s="164"/>
      <c r="AIA100" s="164"/>
      <c r="AIB100" s="164"/>
      <c r="AIC100" s="164"/>
      <c r="AID100" s="164"/>
      <c r="AIE100" s="164"/>
      <c r="AIF100" s="164"/>
      <c r="AIG100" s="164"/>
      <c r="AIH100" s="164"/>
      <c r="AII100" s="164"/>
      <c r="AIJ100" s="164"/>
      <c r="AIK100" s="164"/>
      <c r="AIL100" s="164"/>
      <c r="AIM100" s="164"/>
      <c r="AIN100" s="164"/>
      <c r="AIO100" s="164"/>
      <c r="AIP100" s="164"/>
      <c r="AIQ100" s="164"/>
      <c r="AIR100" s="164"/>
      <c r="AIS100" s="164"/>
      <c r="AIT100" s="164"/>
      <c r="AIU100" s="164"/>
      <c r="AIV100" s="164"/>
      <c r="AIW100" s="164"/>
      <c r="AIX100" s="164"/>
      <c r="AIY100" s="164"/>
      <c r="AIZ100" s="164"/>
      <c r="AJA100" s="164"/>
      <c r="AJB100" s="164"/>
      <c r="AJC100" s="164"/>
      <c r="AJD100" s="164"/>
      <c r="AJE100" s="164"/>
      <c r="AJF100" s="164"/>
      <c r="AJG100" s="164"/>
      <c r="AJH100" s="164"/>
      <c r="AJI100" s="164"/>
      <c r="AJJ100" s="164"/>
      <c r="AJK100" s="164"/>
      <c r="AJL100" s="164"/>
      <c r="AJM100" s="164"/>
      <c r="AJN100" s="164"/>
      <c r="AJO100" s="164"/>
      <c r="AJP100" s="164"/>
      <c r="AJQ100" s="164"/>
      <c r="AJR100" s="164"/>
      <c r="AJS100" s="164"/>
      <c r="AJT100" s="164"/>
      <c r="AJU100" s="164"/>
      <c r="AJV100" s="164"/>
      <c r="AJW100" s="164"/>
      <c r="AJX100" s="164"/>
      <c r="AJY100" s="164"/>
      <c r="AJZ100" s="164"/>
      <c r="AKA100" s="164"/>
      <c r="AKB100" s="164"/>
    </row>
    <row r="101" customFormat="false" ht="21" hidden="false" customHeight="true" outlineLevel="0" collapsed="false">
      <c r="A101" s="233"/>
      <c r="B101" s="234"/>
      <c r="C101" s="235"/>
      <c r="D101" s="236"/>
      <c r="E101" s="237"/>
      <c r="F101" s="237"/>
      <c r="G101" s="263"/>
      <c r="H101" s="267" t="str">
        <f aca="false">IF(COUNTIFS(Titulados!$A$3:$A$1000,"="&amp;K101)&lt;&gt;1,"","Titulado")</f>
        <v/>
      </c>
      <c r="I101" s="242"/>
      <c r="J101" s="242"/>
      <c r="K101" s="253"/>
      <c r="L101" s="254"/>
      <c r="M101" s="255"/>
      <c r="N101" s="256"/>
      <c r="O101" s="247"/>
      <c r="P101" s="248"/>
      <c r="Q101" s="249"/>
      <c r="R101" s="174"/>
      <c r="S101" s="274"/>
      <c r="T101" s="275"/>
      <c r="AHV101" s="164"/>
      <c r="AHW101" s="164"/>
      <c r="AHX101" s="164"/>
      <c r="AHY101" s="164"/>
      <c r="AHZ101" s="164"/>
      <c r="AIA101" s="164"/>
      <c r="AIB101" s="164"/>
      <c r="AIC101" s="164"/>
      <c r="AID101" s="164"/>
      <c r="AIE101" s="164"/>
      <c r="AIF101" s="164"/>
      <c r="AIG101" s="164"/>
      <c r="AIH101" s="164"/>
      <c r="AII101" s="164"/>
      <c r="AIJ101" s="164"/>
      <c r="AIK101" s="164"/>
      <c r="AIL101" s="164"/>
      <c r="AIM101" s="164"/>
      <c r="AIN101" s="164"/>
      <c r="AIO101" s="164"/>
      <c r="AIP101" s="164"/>
      <c r="AIQ101" s="164"/>
      <c r="AIR101" s="164"/>
      <c r="AIS101" s="164"/>
      <c r="AIT101" s="164"/>
      <c r="AIU101" s="164"/>
      <c r="AIV101" s="164"/>
      <c r="AIW101" s="164"/>
      <c r="AIX101" s="164"/>
      <c r="AIY101" s="164"/>
      <c r="AIZ101" s="164"/>
      <c r="AJA101" s="164"/>
      <c r="AJB101" s="164"/>
      <c r="AJC101" s="164"/>
      <c r="AJD101" s="164"/>
      <c r="AJE101" s="164"/>
      <c r="AJF101" s="164"/>
      <c r="AJG101" s="164"/>
      <c r="AJH101" s="164"/>
      <c r="AJI101" s="164"/>
      <c r="AJJ101" s="164"/>
      <c r="AJK101" s="164"/>
      <c r="AJL101" s="164"/>
      <c r="AJM101" s="164"/>
      <c r="AJN101" s="164"/>
      <c r="AJO101" s="164"/>
      <c r="AJP101" s="164"/>
      <c r="AJQ101" s="164"/>
      <c r="AJR101" s="164"/>
      <c r="AJS101" s="164"/>
      <c r="AJT101" s="164"/>
      <c r="AJU101" s="164"/>
      <c r="AJV101" s="164"/>
      <c r="AJW101" s="164"/>
      <c r="AJX101" s="164"/>
      <c r="AJY101" s="164"/>
      <c r="AJZ101" s="164"/>
      <c r="AKA101" s="164"/>
      <c r="AKB101" s="164"/>
    </row>
    <row r="102" customFormat="false" ht="21" hidden="false" customHeight="true" outlineLevel="0" collapsed="false">
      <c r="A102" s="233"/>
      <c r="B102" s="234"/>
      <c r="C102" s="235"/>
      <c r="D102" s="236"/>
      <c r="E102" s="237"/>
      <c r="F102" s="237"/>
      <c r="G102" s="263"/>
      <c r="H102" s="267" t="str">
        <f aca="false">IF(COUNTIFS(Titulados!$A$3:$A$1000,"="&amp;K102)&lt;&gt;1,"","Titulado")</f>
        <v/>
      </c>
      <c r="I102" s="242"/>
      <c r="J102" s="242"/>
      <c r="K102" s="253"/>
      <c r="L102" s="254"/>
      <c r="M102" s="255"/>
      <c r="N102" s="256"/>
      <c r="O102" s="247"/>
      <c r="P102" s="248"/>
      <c r="Q102" s="249"/>
      <c r="R102" s="174"/>
      <c r="S102" s="274"/>
      <c r="T102" s="275"/>
      <c r="AHV102" s="164"/>
      <c r="AHW102" s="164"/>
      <c r="AHX102" s="164"/>
      <c r="AHY102" s="164"/>
      <c r="AHZ102" s="164"/>
      <c r="AIA102" s="164"/>
      <c r="AIB102" s="164"/>
      <c r="AIC102" s="164"/>
      <c r="AID102" s="164"/>
      <c r="AIE102" s="164"/>
      <c r="AIF102" s="164"/>
      <c r="AIG102" s="164"/>
      <c r="AIH102" s="164"/>
      <c r="AII102" s="164"/>
      <c r="AIJ102" s="164"/>
      <c r="AIK102" s="164"/>
      <c r="AIL102" s="164"/>
      <c r="AIM102" s="164"/>
      <c r="AIN102" s="164"/>
      <c r="AIO102" s="164"/>
      <c r="AIP102" s="164"/>
      <c r="AIQ102" s="164"/>
      <c r="AIR102" s="164"/>
      <c r="AIS102" s="164"/>
      <c r="AIT102" s="164"/>
      <c r="AIU102" s="164"/>
      <c r="AIV102" s="164"/>
      <c r="AIW102" s="164"/>
      <c r="AIX102" s="164"/>
      <c r="AIY102" s="164"/>
      <c r="AIZ102" s="164"/>
      <c r="AJA102" s="164"/>
      <c r="AJB102" s="164"/>
      <c r="AJC102" s="164"/>
      <c r="AJD102" s="164"/>
      <c r="AJE102" s="164"/>
      <c r="AJF102" s="164"/>
      <c r="AJG102" s="164"/>
      <c r="AJH102" s="164"/>
      <c r="AJI102" s="164"/>
      <c r="AJJ102" s="164"/>
      <c r="AJK102" s="164"/>
      <c r="AJL102" s="164"/>
      <c r="AJM102" s="164"/>
      <c r="AJN102" s="164"/>
      <c r="AJO102" s="164"/>
      <c r="AJP102" s="164"/>
      <c r="AJQ102" s="164"/>
      <c r="AJR102" s="164"/>
      <c r="AJS102" s="164"/>
      <c r="AJT102" s="164"/>
      <c r="AJU102" s="164"/>
      <c r="AJV102" s="164"/>
      <c r="AJW102" s="164"/>
      <c r="AJX102" s="164"/>
      <c r="AJY102" s="164"/>
      <c r="AJZ102" s="164"/>
      <c r="AKA102" s="164"/>
      <c r="AKB102" s="164"/>
    </row>
    <row r="103" customFormat="false" ht="21" hidden="false" customHeight="true" outlineLevel="0" collapsed="false">
      <c r="A103" s="233"/>
      <c r="B103" s="234"/>
      <c r="C103" s="235"/>
      <c r="D103" s="236"/>
      <c r="E103" s="237"/>
      <c r="F103" s="237"/>
      <c r="G103" s="263"/>
      <c r="H103" s="268" t="str">
        <f aca="false">IF(COUNTIFS(Titulados!$A$3:$A$1000,"="&amp;K103)&lt;&gt;1,"","Titulado")</f>
        <v/>
      </c>
      <c r="I103" s="242"/>
      <c r="J103" s="242"/>
      <c r="K103" s="258"/>
      <c r="L103" s="259"/>
      <c r="M103" s="260"/>
      <c r="N103" s="261"/>
      <c r="O103" s="247"/>
      <c r="P103" s="248"/>
      <c r="Q103" s="249"/>
      <c r="R103" s="174"/>
      <c r="S103" s="274"/>
      <c r="T103" s="275"/>
      <c r="AHV103" s="164"/>
      <c r="AHW103" s="164"/>
      <c r="AHX103" s="164"/>
      <c r="AHY103" s="164"/>
      <c r="AHZ103" s="164"/>
      <c r="AIA103" s="164"/>
      <c r="AIB103" s="164"/>
      <c r="AIC103" s="164"/>
      <c r="AID103" s="164"/>
      <c r="AIE103" s="164"/>
      <c r="AIF103" s="164"/>
      <c r="AIG103" s="164"/>
      <c r="AIH103" s="164"/>
      <c r="AII103" s="164"/>
      <c r="AIJ103" s="164"/>
      <c r="AIK103" s="164"/>
      <c r="AIL103" s="164"/>
      <c r="AIM103" s="164"/>
      <c r="AIN103" s="164"/>
      <c r="AIO103" s="164"/>
      <c r="AIP103" s="164"/>
      <c r="AIQ103" s="164"/>
      <c r="AIR103" s="164"/>
      <c r="AIS103" s="164"/>
      <c r="AIT103" s="164"/>
      <c r="AIU103" s="164"/>
      <c r="AIV103" s="164"/>
      <c r="AIW103" s="164"/>
      <c r="AIX103" s="164"/>
      <c r="AIY103" s="164"/>
      <c r="AIZ103" s="164"/>
      <c r="AJA103" s="164"/>
      <c r="AJB103" s="164"/>
      <c r="AJC103" s="164"/>
      <c r="AJD103" s="164"/>
      <c r="AJE103" s="164"/>
      <c r="AJF103" s="164"/>
      <c r="AJG103" s="164"/>
      <c r="AJH103" s="164"/>
      <c r="AJI103" s="164"/>
      <c r="AJJ103" s="164"/>
      <c r="AJK103" s="164"/>
      <c r="AJL103" s="164"/>
      <c r="AJM103" s="164"/>
      <c r="AJN103" s="164"/>
      <c r="AJO103" s="164"/>
      <c r="AJP103" s="164"/>
      <c r="AJQ103" s="164"/>
      <c r="AJR103" s="164"/>
      <c r="AJS103" s="164"/>
      <c r="AJT103" s="164"/>
      <c r="AJU103" s="164"/>
      <c r="AJV103" s="164"/>
      <c r="AJW103" s="164"/>
      <c r="AJX103" s="164"/>
      <c r="AJY103" s="164"/>
      <c r="AJZ103" s="164"/>
      <c r="AKA103" s="164"/>
      <c r="AKB103" s="164"/>
    </row>
    <row r="104" customFormat="false" ht="27" hidden="false" customHeight="true" outlineLevel="0" collapsed="false">
      <c r="A104" s="233" t="n">
        <f aca="false">A97+1</f>
        <v>15</v>
      </c>
      <c r="B104" s="234"/>
      <c r="C104" s="235"/>
      <c r="D104" s="236"/>
      <c r="E104" s="237" t="str">
        <f aca="false">IF(P104&gt;0,"Docente do PPG coautor","")</f>
        <v/>
      </c>
      <c r="F104" s="238" t="str">
        <f aca="false">IF(COUNTIFS(L104:L110,"&lt;&gt;"&amp;"")&gt;0,"Graduando coautor","")</f>
        <v/>
      </c>
      <c r="G104" s="263" t="str">
        <f aca="false">IF(COUNTIFS(K104:K110,"&lt;&gt;"&amp;"")&gt;0,"Pos-graduando coautor","")</f>
        <v/>
      </c>
      <c r="H104" s="264" t="str">
        <f aca="false">IF(COUNTIFS(Titulados!$A$3:$A$1000,"="&amp;K104)&lt;&gt;1,"","Titulado")</f>
        <v/>
      </c>
      <c r="I104" s="242"/>
      <c r="J104" s="242"/>
      <c r="K104" s="243"/>
      <c r="L104" s="244"/>
      <c r="M104" s="245"/>
      <c r="N104" s="246"/>
      <c r="O104" s="247"/>
      <c r="P104" s="248" t="n">
        <v>0</v>
      </c>
      <c r="Q104" s="249"/>
      <c r="R104" s="174"/>
      <c r="S104" s="274" t="n">
        <f aca="false">IF(B104="",0,INDEX(pesosqualis,MATCH(D104,INDEX(Qualis,,MATCH(B104,Tipos_Produtos)),0),MATCH(B104,Tipos_Produtos,0)))</f>
        <v>0</v>
      </c>
      <c r="T104" s="275" t="n">
        <f aca="false">IF(E104="",0,S104/P104)</f>
        <v>0</v>
      </c>
      <c r="AHV104" s="164"/>
      <c r="AHW104" s="164"/>
      <c r="AHX104" s="164"/>
      <c r="AHY104" s="164"/>
      <c r="AHZ104" s="164"/>
      <c r="AIA104" s="164"/>
      <c r="AIB104" s="164"/>
      <c r="AIC104" s="164"/>
      <c r="AID104" s="164"/>
      <c r="AIE104" s="164"/>
      <c r="AIF104" s="164"/>
      <c r="AIG104" s="164"/>
      <c r="AIH104" s="164"/>
      <c r="AII104" s="164"/>
      <c r="AIJ104" s="164"/>
      <c r="AIK104" s="164"/>
      <c r="AIL104" s="164"/>
      <c r="AIM104" s="164"/>
      <c r="AIN104" s="164"/>
      <c r="AIO104" s="164"/>
      <c r="AIP104" s="164"/>
      <c r="AIQ104" s="164"/>
      <c r="AIR104" s="164"/>
      <c r="AIS104" s="164"/>
      <c r="AIT104" s="164"/>
      <c r="AIU104" s="164"/>
      <c r="AIV104" s="164"/>
      <c r="AIW104" s="164"/>
      <c r="AIX104" s="164"/>
      <c r="AIY104" s="164"/>
      <c r="AIZ104" s="164"/>
      <c r="AJA104" s="164"/>
      <c r="AJB104" s="164"/>
      <c r="AJC104" s="164"/>
      <c r="AJD104" s="164"/>
      <c r="AJE104" s="164"/>
      <c r="AJF104" s="164"/>
      <c r="AJG104" s="164"/>
      <c r="AJH104" s="164"/>
      <c r="AJI104" s="164"/>
      <c r="AJJ104" s="164"/>
      <c r="AJK104" s="164"/>
      <c r="AJL104" s="164"/>
      <c r="AJM104" s="164"/>
      <c r="AJN104" s="164"/>
      <c r="AJO104" s="164"/>
      <c r="AJP104" s="164"/>
      <c r="AJQ104" s="164"/>
      <c r="AJR104" s="164"/>
      <c r="AJS104" s="164"/>
      <c r="AJT104" s="164"/>
      <c r="AJU104" s="164"/>
      <c r="AJV104" s="164"/>
      <c r="AJW104" s="164"/>
      <c r="AJX104" s="164"/>
      <c r="AJY104" s="164"/>
      <c r="AJZ104" s="164"/>
      <c r="AKA104" s="164"/>
      <c r="AKB104" s="164"/>
    </row>
    <row r="105" customFormat="false" ht="21" hidden="false" customHeight="true" outlineLevel="0" collapsed="false">
      <c r="A105" s="233"/>
      <c r="B105" s="234"/>
      <c r="C105" s="235"/>
      <c r="D105" s="236"/>
      <c r="E105" s="237"/>
      <c r="F105" s="237"/>
      <c r="G105" s="263"/>
      <c r="H105" s="267" t="str">
        <f aca="false">IF(COUNTIFS(Titulados!$A$3:$A$1000,"="&amp;K105)&lt;&gt;1,"","Titulado")</f>
        <v/>
      </c>
      <c r="I105" s="242"/>
      <c r="J105" s="242"/>
      <c r="K105" s="253"/>
      <c r="L105" s="254"/>
      <c r="M105" s="255"/>
      <c r="N105" s="256"/>
      <c r="O105" s="247"/>
      <c r="P105" s="248"/>
      <c r="Q105" s="249"/>
      <c r="R105" s="174"/>
      <c r="S105" s="274"/>
      <c r="T105" s="275"/>
      <c r="AHV105" s="164"/>
      <c r="AHW105" s="164"/>
      <c r="AHX105" s="164"/>
      <c r="AHY105" s="164"/>
      <c r="AHZ105" s="164"/>
      <c r="AIA105" s="164"/>
      <c r="AIB105" s="164"/>
      <c r="AIC105" s="164"/>
      <c r="AID105" s="164"/>
      <c r="AIE105" s="164"/>
      <c r="AIF105" s="164"/>
      <c r="AIG105" s="164"/>
      <c r="AIH105" s="164"/>
      <c r="AII105" s="164"/>
      <c r="AIJ105" s="164"/>
      <c r="AIK105" s="164"/>
      <c r="AIL105" s="164"/>
      <c r="AIM105" s="164"/>
      <c r="AIN105" s="164"/>
      <c r="AIO105" s="164"/>
      <c r="AIP105" s="164"/>
      <c r="AIQ105" s="164"/>
      <c r="AIR105" s="164"/>
      <c r="AIS105" s="164"/>
      <c r="AIT105" s="164"/>
      <c r="AIU105" s="164"/>
      <c r="AIV105" s="164"/>
      <c r="AIW105" s="164"/>
      <c r="AIX105" s="164"/>
      <c r="AIY105" s="164"/>
      <c r="AIZ105" s="164"/>
      <c r="AJA105" s="164"/>
      <c r="AJB105" s="164"/>
      <c r="AJC105" s="164"/>
      <c r="AJD105" s="164"/>
      <c r="AJE105" s="164"/>
      <c r="AJF105" s="164"/>
      <c r="AJG105" s="164"/>
      <c r="AJH105" s="164"/>
      <c r="AJI105" s="164"/>
      <c r="AJJ105" s="164"/>
      <c r="AJK105" s="164"/>
      <c r="AJL105" s="164"/>
      <c r="AJM105" s="164"/>
      <c r="AJN105" s="164"/>
      <c r="AJO105" s="164"/>
      <c r="AJP105" s="164"/>
      <c r="AJQ105" s="164"/>
      <c r="AJR105" s="164"/>
      <c r="AJS105" s="164"/>
      <c r="AJT105" s="164"/>
      <c r="AJU105" s="164"/>
      <c r="AJV105" s="164"/>
      <c r="AJW105" s="164"/>
      <c r="AJX105" s="164"/>
      <c r="AJY105" s="164"/>
      <c r="AJZ105" s="164"/>
      <c r="AKA105" s="164"/>
      <c r="AKB105" s="164"/>
    </row>
    <row r="106" customFormat="false" ht="21" hidden="false" customHeight="true" outlineLevel="0" collapsed="false">
      <c r="A106" s="233"/>
      <c r="B106" s="234"/>
      <c r="C106" s="235"/>
      <c r="D106" s="236"/>
      <c r="E106" s="237"/>
      <c r="F106" s="237"/>
      <c r="G106" s="263"/>
      <c r="H106" s="267" t="str">
        <f aca="false">IF(COUNTIFS(Titulados!$A$3:$A$1000,"="&amp;K106)&lt;&gt;1,"","Titulado")</f>
        <v/>
      </c>
      <c r="I106" s="242"/>
      <c r="J106" s="242"/>
      <c r="K106" s="253"/>
      <c r="L106" s="254"/>
      <c r="M106" s="255"/>
      <c r="N106" s="256"/>
      <c r="O106" s="247"/>
      <c r="P106" s="248"/>
      <c r="Q106" s="249"/>
      <c r="R106" s="174"/>
      <c r="S106" s="274"/>
      <c r="T106" s="275"/>
      <c r="AHV106" s="164"/>
      <c r="AHW106" s="164"/>
      <c r="AHX106" s="164"/>
      <c r="AHY106" s="164"/>
      <c r="AHZ106" s="164"/>
      <c r="AIA106" s="164"/>
      <c r="AIB106" s="164"/>
      <c r="AIC106" s="164"/>
      <c r="AID106" s="164"/>
      <c r="AIE106" s="164"/>
      <c r="AIF106" s="164"/>
      <c r="AIG106" s="164"/>
      <c r="AIH106" s="164"/>
      <c r="AII106" s="164"/>
      <c r="AIJ106" s="164"/>
      <c r="AIK106" s="164"/>
      <c r="AIL106" s="164"/>
      <c r="AIM106" s="164"/>
      <c r="AIN106" s="164"/>
      <c r="AIO106" s="164"/>
      <c r="AIP106" s="164"/>
      <c r="AIQ106" s="164"/>
      <c r="AIR106" s="164"/>
      <c r="AIS106" s="164"/>
      <c r="AIT106" s="164"/>
      <c r="AIU106" s="164"/>
      <c r="AIV106" s="164"/>
      <c r="AIW106" s="164"/>
      <c r="AIX106" s="164"/>
      <c r="AIY106" s="164"/>
      <c r="AIZ106" s="164"/>
      <c r="AJA106" s="164"/>
      <c r="AJB106" s="164"/>
      <c r="AJC106" s="164"/>
      <c r="AJD106" s="164"/>
      <c r="AJE106" s="164"/>
      <c r="AJF106" s="164"/>
      <c r="AJG106" s="164"/>
      <c r="AJH106" s="164"/>
      <c r="AJI106" s="164"/>
      <c r="AJJ106" s="164"/>
      <c r="AJK106" s="164"/>
      <c r="AJL106" s="164"/>
      <c r="AJM106" s="164"/>
      <c r="AJN106" s="164"/>
      <c r="AJO106" s="164"/>
      <c r="AJP106" s="164"/>
      <c r="AJQ106" s="164"/>
      <c r="AJR106" s="164"/>
      <c r="AJS106" s="164"/>
      <c r="AJT106" s="164"/>
      <c r="AJU106" s="164"/>
      <c r="AJV106" s="164"/>
      <c r="AJW106" s="164"/>
      <c r="AJX106" s="164"/>
      <c r="AJY106" s="164"/>
      <c r="AJZ106" s="164"/>
      <c r="AKA106" s="164"/>
      <c r="AKB106" s="164"/>
    </row>
    <row r="107" customFormat="false" ht="21" hidden="false" customHeight="true" outlineLevel="0" collapsed="false">
      <c r="A107" s="233"/>
      <c r="B107" s="234"/>
      <c r="C107" s="235"/>
      <c r="D107" s="236"/>
      <c r="E107" s="237"/>
      <c r="F107" s="237"/>
      <c r="G107" s="263"/>
      <c r="H107" s="267" t="str">
        <f aca="false">IF(COUNTIFS(Titulados!$A$3:$A$1000,"="&amp;K107)&lt;&gt;1,"","Titulado")</f>
        <v/>
      </c>
      <c r="I107" s="242"/>
      <c r="J107" s="242"/>
      <c r="K107" s="253"/>
      <c r="L107" s="254"/>
      <c r="M107" s="255"/>
      <c r="N107" s="256"/>
      <c r="O107" s="247"/>
      <c r="P107" s="248"/>
      <c r="Q107" s="249"/>
      <c r="R107" s="174"/>
      <c r="S107" s="274"/>
      <c r="T107" s="275"/>
      <c r="AHV107" s="164"/>
      <c r="AHW107" s="164"/>
      <c r="AHX107" s="164"/>
      <c r="AHY107" s="164"/>
      <c r="AHZ107" s="164"/>
      <c r="AIA107" s="164"/>
      <c r="AIB107" s="164"/>
      <c r="AIC107" s="164"/>
      <c r="AID107" s="164"/>
      <c r="AIE107" s="164"/>
      <c r="AIF107" s="164"/>
      <c r="AIG107" s="164"/>
      <c r="AIH107" s="164"/>
      <c r="AII107" s="164"/>
      <c r="AIJ107" s="164"/>
      <c r="AIK107" s="164"/>
      <c r="AIL107" s="164"/>
      <c r="AIM107" s="164"/>
      <c r="AIN107" s="164"/>
      <c r="AIO107" s="164"/>
      <c r="AIP107" s="164"/>
      <c r="AIQ107" s="164"/>
      <c r="AIR107" s="164"/>
      <c r="AIS107" s="164"/>
      <c r="AIT107" s="164"/>
      <c r="AIU107" s="164"/>
      <c r="AIV107" s="164"/>
      <c r="AIW107" s="164"/>
      <c r="AIX107" s="164"/>
      <c r="AIY107" s="164"/>
      <c r="AIZ107" s="164"/>
      <c r="AJA107" s="164"/>
      <c r="AJB107" s="164"/>
      <c r="AJC107" s="164"/>
      <c r="AJD107" s="164"/>
      <c r="AJE107" s="164"/>
      <c r="AJF107" s="164"/>
      <c r="AJG107" s="164"/>
      <c r="AJH107" s="164"/>
      <c r="AJI107" s="164"/>
      <c r="AJJ107" s="164"/>
      <c r="AJK107" s="164"/>
      <c r="AJL107" s="164"/>
      <c r="AJM107" s="164"/>
      <c r="AJN107" s="164"/>
      <c r="AJO107" s="164"/>
      <c r="AJP107" s="164"/>
      <c r="AJQ107" s="164"/>
      <c r="AJR107" s="164"/>
      <c r="AJS107" s="164"/>
      <c r="AJT107" s="164"/>
      <c r="AJU107" s="164"/>
      <c r="AJV107" s="164"/>
      <c r="AJW107" s="164"/>
      <c r="AJX107" s="164"/>
      <c r="AJY107" s="164"/>
      <c r="AJZ107" s="164"/>
      <c r="AKA107" s="164"/>
      <c r="AKB107" s="164"/>
    </row>
    <row r="108" customFormat="false" ht="21" hidden="false" customHeight="true" outlineLevel="0" collapsed="false">
      <c r="A108" s="233"/>
      <c r="B108" s="234"/>
      <c r="C108" s="235"/>
      <c r="D108" s="236"/>
      <c r="E108" s="237"/>
      <c r="F108" s="237"/>
      <c r="G108" s="263"/>
      <c r="H108" s="267" t="str">
        <f aca="false">IF(COUNTIFS(Titulados!$A$3:$A$1000,"="&amp;K108)&lt;&gt;1,"","Titulado")</f>
        <v/>
      </c>
      <c r="I108" s="242"/>
      <c r="J108" s="242"/>
      <c r="K108" s="253"/>
      <c r="L108" s="254"/>
      <c r="M108" s="255"/>
      <c r="N108" s="256"/>
      <c r="O108" s="247"/>
      <c r="P108" s="248"/>
      <c r="Q108" s="249"/>
      <c r="R108" s="174"/>
      <c r="S108" s="274"/>
      <c r="T108" s="275"/>
      <c r="AHV108" s="164"/>
      <c r="AHW108" s="164"/>
      <c r="AHX108" s="164"/>
      <c r="AHY108" s="164"/>
      <c r="AHZ108" s="164"/>
      <c r="AIA108" s="164"/>
      <c r="AIB108" s="164"/>
      <c r="AIC108" s="164"/>
      <c r="AID108" s="164"/>
      <c r="AIE108" s="164"/>
      <c r="AIF108" s="164"/>
      <c r="AIG108" s="164"/>
      <c r="AIH108" s="164"/>
      <c r="AII108" s="164"/>
      <c r="AIJ108" s="164"/>
      <c r="AIK108" s="164"/>
      <c r="AIL108" s="164"/>
      <c r="AIM108" s="164"/>
      <c r="AIN108" s="164"/>
      <c r="AIO108" s="164"/>
      <c r="AIP108" s="164"/>
      <c r="AIQ108" s="164"/>
      <c r="AIR108" s="164"/>
      <c r="AIS108" s="164"/>
      <c r="AIT108" s="164"/>
      <c r="AIU108" s="164"/>
      <c r="AIV108" s="164"/>
      <c r="AIW108" s="164"/>
      <c r="AIX108" s="164"/>
      <c r="AIY108" s="164"/>
      <c r="AIZ108" s="164"/>
      <c r="AJA108" s="164"/>
      <c r="AJB108" s="164"/>
      <c r="AJC108" s="164"/>
      <c r="AJD108" s="164"/>
      <c r="AJE108" s="164"/>
      <c r="AJF108" s="164"/>
      <c r="AJG108" s="164"/>
      <c r="AJH108" s="164"/>
      <c r="AJI108" s="164"/>
      <c r="AJJ108" s="164"/>
      <c r="AJK108" s="164"/>
      <c r="AJL108" s="164"/>
      <c r="AJM108" s="164"/>
      <c r="AJN108" s="164"/>
      <c r="AJO108" s="164"/>
      <c r="AJP108" s="164"/>
      <c r="AJQ108" s="164"/>
      <c r="AJR108" s="164"/>
      <c r="AJS108" s="164"/>
      <c r="AJT108" s="164"/>
      <c r="AJU108" s="164"/>
      <c r="AJV108" s="164"/>
      <c r="AJW108" s="164"/>
      <c r="AJX108" s="164"/>
      <c r="AJY108" s="164"/>
      <c r="AJZ108" s="164"/>
      <c r="AKA108" s="164"/>
      <c r="AKB108" s="164"/>
    </row>
    <row r="109" customFormat="false" ht="21" hidden="false" customHeight="true" outlineLevel="0" collapsed="false">
      <c r="A109" s="233"/>
      <c r="B109" s="234"/>
      <c r="C109" s="235"/>
      <c r="D109" s="236"/>
      <c r="E109" s="237"/>
      <c r="F109" s="237"/>
      <c r="G109" s="263"/>
      <c r="H109" s="267" t="str">
        <f aca="false">IF(COUNTIFS(Titulados!$A$3:$A$1000,"="&amp;K109)&lt;&gt;1,"","Titulado")</f>
        <v/>
      </c>
      <c r="I109" s="242"/>
      <c r="J109" s="242"/>
      <c r="K109" s="253"/>
      <c r="L109" s="254"/>
      <c r="M109" s="255"/>
      <c r="N109" s="256"/>
      <c r="O109" s="247"/>
      <c r="P109" s="248"/>
      <c r="Q109" s="249"/>
      <c r="R109" s="174"/>
      <c r="S109" s="274"/>
      <c r="T109" s="275"/>
      <c r="AHV109" s="164"/>
      <c r="AHW109" s="164"/>
      <c r="AHX109" s="164"/>
      <c r="AHY109" s="164"/>
      <c r="AHZ109" s="164"/>
      <c r="AIA109" s="164"/>
      <c r="AIB109" s="164"/>
      <c r="AIC109" s="164"/>
      <c r="AID109" s="164"/>
      <c r="AIE109" s="164"/>
      <c r="AIF109" s="164"/>
      <c r="AIG109" s="164"/>
      <c r="AIH109" s="164"/>
      <c r="AII109" s="164"/>
      <c r="AIJ109" s="164"/>
      <c r="AIK109" s="164"/>
      <c r="AIL109" s="164"/>
      <c r="AIM109" s="164"/>
      <c r="AIN109" s="164"/>
      <c r="AIO109" s="164"/>
      <c r="AIP109" s="164"/>
      <c r="AIQ109" s="164"/>
      <c r="AIR109" s="164"/>
      <c r="AIS109" s="164"/>
      <c r="AIT109" s="164"/>
      <c r="AIU109" s="164"/>
      <c r="AIV109" s="164"/>
      <c r="AIW109" s="164"/>
      <c r="AIX109" s="164"/>
      <c r="AIY109" s="164"/>
      <c r="AIZ109" s="164"/>
      <c r="AJA109" s="164"/>
      <c r="AJB109" s="164"/>
      <c r="AJC109" s="164"/>
      <c r="AJD109" s="164"/>
      <c r="AJE109" s="164"/>
      <c r="AJF109" s="164"/>
      <c r="AJG109" s="164"/>
      <c r="AJH109" s="164"/>
      <c r="AJI109" s="164"/>
      <c r="AJJ109" s="164"/>
      <c r="AJK109" s="164"/>
      <c r="AJL109" s="164"/>
      <c r="AJM109" s="164"/>
      <c r="AJN109" s="164"/>
      <c r="AJO109" s="164"/>
      <c r="AJP109" s="164"/>
      <c r="AJQ109" s="164"/>
      <c r="AJR109" s="164"/>
      <c r="AJS109" s="164"/>
      <c r="AJT109" s="164"/>
      <c r="AJU109" s="164"/>
      <c r="AJV109" s="164"/>
      <c r="AJW109" s="164"/>
      <c r="AJX109" s="164"/>
      <c r="AJY109" s="164"/>
      <c r="AJZ109" s="164"/>
      <c r="AKA109" s="164"/>
      <c r="AKB109" s="164"/>
    </row>
    <row r="110" customFormat="false" ht="21" hidden="false" customHeight="true" outlineLevel="0" collapsed="false">
      <c r="A110" s="233"/>
      <c r="B110" s="234"/>
      <c r="C110" s="235"/>
      <c r="D110" s="236"/>
      <c r="E110" s="237"/>
      <c r="F110" s="237"/>
      <c r="G110" s="263"/>
      <c r="H110" s="268" t="str">
        <f aca="false">IF(COUNTIFS(Titulados!$A$3:$A$1000,"="&amp;K110)&lt;&gt;1,"","Titulado")</f>
        <v/>
      </c>
      <c r="I110" s="242"/>
      <c r="J110" s="242"/>
      <c r="K110" s="258"/>
      <c r="L110" s="259"/>
      <c r="M110" s="260"/>
      <c r="N110" s="261"/>
      <c r="O110" s="247"/>
      <c r="P110" s="248"/>
      <c r="Q110" s="249"/>
      <c r="R110" s="174"/>
      <c r="S110" s="274"/>
      <c r="T110" s="275"/>
      <c r="AHV110" s="164"/>
      <c r="AHW110" s="164"/>
      <c r="AHX110" s="164"/>
      <c r="AHY110" s="164"/>
      <c r="AHZ110" s="164"/>
      <c r="AIA110" s="164"/>
      <c r="AIB110" s="164"/>
      <c r="AIC110" s="164"/>
      <c r="AID110" s="164"/>
      <c r="AIE110" s="164"/>
      <c r="AIF110" s="164"/>
      <c r="AIG110" s="164"/>
      <c r="AIH110" s="164"/>
      <c r="AII110" s="164"/>
      <c r="AIJ110" s="164"/>
      <c r="AIK110" s="164"/>
      <c r="AIL110" s="164"/>
      <c r="AIM110" s="164"/>
      <c r="AIN110" s="164"/>
      <c r="AIO110" s="164"/>
      <c r="AIP110" s="164"/>
      <c r="AIQ110" s="164"/>
      <c r="AIR110" s="164"/>
      <c r="AIS110" s="164"/>
      <c r="AIT110" s="164"/>
      <c r="AIU110" s="164"/>
      <c r="AIV110" s="164"/>
      <c r="AIW110" s="164"/>
      <c r="AIX110" s="164"/>
      <c r="AIY110" s="164"/>
      <c r="AIZ110" s="164"/>
      <c r="AJA110" s="164"/>
      <c r="AJB110" s="164"/>
      <c r="AJC110" s="164"/>
      <c r="AJD110" s="164"/>
      <c r="AJE110" s="164"/>
      <c r="AJF110" s="164"/>
      <c r="AJG110" s="164"/>
      <c r="AJH110" s="164"/>
      <c r="AJI110" s="164"/>
      <c r="AJJ110" s="164"/>
      <c r="AJK110" s="164"/>
      <c r="AJL110" s="164"/>
      <c r="AJM110" s="164"/>
      <c r="AJN110" s="164"/>
      <c r="AJO110" s="164"/>
      <c r="AJP110" s="164"/>
      <c r="AJQ110" s="164"/>
      <c r="AJR110" s="164"/>
      <c r="AJS110" s="164"/>
      <c r="AJT110" s="164"/>
      <c r="AJU110" s="164"/>
      <c r="AJV110" s="164"/>
      <c r="AJW110" s="164"/>
      <c r="AJX110" s="164"/>
      <c r="AJY110" s="164"/>
      <c r="AJZ110" s="164"/>
      <c r="AKA110" s="164"/>
      <c r="AKB110" s="164"/>
    </row>
    <row r="111" customFormat="false" ht="27" hidden="false" customHeight="true" outlineLevel="0" collapsed="false">
      <c r="A111" s="233" t="n">
        <f aca="false">A104+1</f>
        <v>16</v>
      </c>
      <c r="B111" s="234"/>
      <c r="C111" s="235"/>
      <c r="D111" s="236"/>
      <c r="E111" s="237" t="str">
        <f aca="false">IF(P111&gt;0,"Docente do PPG coautor","")</f>
        <v/>
      </c>
      <c r="F111" s="238" t="str">
        <f aca="false">IF(COUNTIFS(L111:L117,"&lt;&gt;"&amp;"")&gt;0,"Graduando coautor","")</f>
        <v/>
      </c>
      <c r="G111" s="263" t="str">
        <f aca="false">IF(COUNTIFS(K111:K117,"&lt;&gt;"&amp;"")&gt;0,"Pos-graduando coautor","")</f>
        <v/>
      </c>
      <c r="H111" s="264" t="str">
        <f aca="false">IF(COUNTIFS(Titulados!$A$3:$A$1000,"="&amp;K111)&lt;&gt;1,"","Titulado")</f>
        <v/>
      </c>
      <c r="I111" s="242"/>
      <c r="J111" s="242"/>
      <c r="K111" s="243"/>
      <c r="L111" s="244"/>
      <c r="M111" s="245"/>
      <c r="N111" s="246"/>
      <c r="O111" s="247"/>
      <c r="P111" s="248" t="n">
        <v>0</v>
      </c>
      <c r="Q111" s="249"/>
      <c r="R111" s="174"/>
      <c r="S111" s="274" t="n">
        <f aca="false">IF(B111="",0,INDEX(pesosqualis,MATCH(D111,INDEX(Qualis,,MATCH(B111,Tipos_Produtos)),0),MATCH(B111,Tipos_Produtos,0)))</f>
        <v>0</v>
      </c>
      <c r="T111" s="275" t="n">
        <f aca="false">IF(E111="",0,S111/P111)</f>
        <v>0</v>
      </c>
      <c r="AHV111" s="164"/>
      <c r="AHW111" s="164"/>
      <c r="AHX111" s="164"/>
      <c r="AHY111" s="164"/>
      <c r="AHZ111" s="164"/>
      <c r="AIA111" s="164"/>
      <c r="AIB111" s="164"/>
      <c r="AIC111" s="164"/>
      <c r="AID111" s="164"/>
      <c r="AIE111" s="164"/>
      <c r="AIF111" s="164"/>
      <c r="AIG111" s="164"/>
      <c r="AIH111" s="164"/>
      <c r="AII111" s="164"/>
      <c r="AIJ111" s="164"/>
      <c r="AIK111" s="164"/>
      <c r="AIL111" s="164"/>
      <c r="AIM111" s="164"/>
      <c r="AIN111" s="164"/>
      <c r="AIO111" s="164"/>
      <c r="AIP111" s="164"/>
      <c r="AIQ111" s="164"/>
      <c r="AIR111" s="164"/>
      <c r="AIS111" s="164"/>
      <c r="AIT111" s="164"/>
      <c r="AIU111" s="164"/>
      <c r="AIV111" s="164"/>
      <c r="AIW111" s="164"/>
      <c r="AIX111" s="164"/>
      <c r="AIY111" s="164"/>
      <c r="AIZ111" s="164"/>
      <c r="AJA111" s="164"/>
      <c r="AJB111" s="164"/>
      <c r="AJC111" s="164"/>
      <c r="AJD111" s="164"/>
      <c r="AJE111" s="164"/>
      <c r="AJF111" s="164"/>
      <c r="AJG111" s="164"/>
      <c r="AJH111" s="164"/>
      <c r="AJI111" s="164"/>
      <c r="AJJ111" s="164"/>
      <c r="AJK111" s="164"/>
      <c r="AJL111" s="164"/>
      <c r="AJM111" s="164"/>
      <c r="AJN111" s="164"/>
      <c r="AJO111" s="164"/>
      <c r="AJP111" s="164"/>
      <c r="AJQ111" s="164"/>
      <c r="AJR111" s="164"/>
      <c r="AJS111" s="164"/>
      <c r="AJT111" s="164"/>
      <c r="AJU111" s="164"/>
      <c r="AJV111" s="164"/>
      <c r="AJW111" s="164"/>
      <c r="AJX111" s="164"/>
      <c r="AJY111" s="164"/>
      <c r="AJZ111" s="164"/>
      <c r="AKA111" s="164"/>
      <c r="AKB111" s="164"/>
    </row>
    <row r="112" customFormat="false" ht="21" hidden="false" customHeight="true" outlineLevel="0" collapsed="false">
      <c r="A112" s="233"/>
      <c r="B112" s="234"/>
      <c r="C112" s="235"/>
      <c r="D112" s="236"/>
      <c r="E112" s="237"/>
      <c r="F112" s="237"/>
      <c r="G112" s="263"/>
      <c r="H112" s="267" t="str">
        <f aca="false">IF(COUNTIFS(Titulados!$A$3:$A$1000,"="&amp;K112)&lt;&gt;1,"","Titulado")</f>
        <v/>
      </c>
      <c r="I112" s="242"/>
      <c r="J112" s="242"/>
      <c r="K112" s="253"/>
      <c r="L112" s="254"/>
      <c r="M112" s="255"/>
      <c r="N112" s="256"/>
      <c r="O112" s="247"/>
      <c r="P112" s="248"/>
      <c r="Q112" s="249"/>
      <c r="R112" s="174"/>
      <c r="S112" s="274"/>
      <c r="T112" s="275"/>
      <c r="AHV112" s="164"/>
      <c r="AHW112" s="164"/>
      <c r="AHX112" s="164"/>
      <c r="AHY112" s="164"/>
      <c r="AHZ112" s="164"/>
      <c r="AIA112" s="164"/>
      <c r="AIB112" s="164"/>
      <c r="AIC112" s="164"/>
      <c r="AID112" s="164"/>
      <c r="AIE112" s="164"/>
      <c r="AIF112" s="164"/>
      <c r="AIG112" s="164"/>
      <c r="AIH112" s="164"/>
      <c r="AII112" s="164"/>
      <c r="AIJ112" s="164"/>
      <c r="AIK112" s="164"/>
      <c r="AIL112" s="164"/>
      <c r="AIM112" s="164"/>
      <c r="AIN112" s="164"/>
      <c r="AIO112" s="164"/>
      <c r="AIP112" s="164"/>
      <c r="AIQ112" s="164"/>
      <c r="AIR112" s="164"/>
      <c r="AIS112" s="164"/>
      <c r="AIT112" s="164"/>
      <c r="AIU112" s="164"/>
      <c r="AIV112" s="164"/>
      <c r="AIW112" s="164"/>
      <c r="AIX112" s="164"/>
      <c r="AIY112" s="164"/>
      <c r="AIZ112" s="164"/>
      <c r="AJA112" s="164"/>
      <c r="AJB112" s="164"/>
      <c r="AJC112" s="164"/>
      <c r="AJD112" s="164"/>
      <c r="AJE112" s="164"/>
      <c r="AJF112" s="164"/>
      <c r="AJG112" s="164"/>
      <c r="AJH112" s="164"/>
      <c r="AJI112" s="164"/>
      <c r="AJJ112" s="164"/>
      <c r="AJK112" s="164"/>
      <c r="AJL112" s="164"/>
      <c r="AJM112" s="164"/>
      <c r="AJN112" s="164"/>
      <c r="AJO112" s="164"/>
      <c r="AJP112" s="164"/>
      <c r="AJQ112" s="164"/>
      <c r="AJR112" s="164"/>
      <c r="AJS112" s="164"/>
      <c r="AJT112" s="164"/>
      <c r="AJU112" s="164"/>
      <c r="AJV112" s="164"/>
      <c r="AJW112" s="164"/>
      <c r="AJX112" s="164"/>
      <c r="AJY112" s="164"/>
      <c r="AJZ112" s="164"/>
      <c r="AKA112" s="164"/>
      <c r="AKB112" s="164"/>
    </row>
    <row r="113" customFormat="false" ht="21" hidden="false" customHeight="true" outlineLevel="0" collapsed="false">
      <c r="A113" s="233"/>
      <c r="B113" s="234"/>
      <c r="C113" s="235"/>
      <c r="D113" s="236"/>
      <c r="E113" s="237"/>
      <c r="F113" s="237"/>
      <c r="G113" s="263"/>
      <c r="H113" s="267" t="str">
        <f aca="false">IF(COUNTIFS(Titulados!$A$3:$A$1000,"="&amp;K113)&lt;&gt;1,"","Titulado")</f>
        <v/>
      </c>
      <c r="I113" s="242"/>
      <c r="J113" s="242"/>
      <c r="K113" s="253"/>
      <c r="L113" s="254"/>
      <c r="M113" s="255"/>
      <c r="N113" s="256"/>
      <c r="O113" s="247"/>
      <c r="P113" s="248"/>
      <c r="Q113" s="249"/>
      <c r="R113" s="174"/>
      <c r="S113" s="274"/>
      <c r="T113" s="275"/>
      <c r="AHV113" s="164"/>
      <c r="AHW113" s="164"/>
      <c r="AHX113" s="164"/>
      <c r="AHY113" s="164"/>
      <c r="AHZ113" s="164"/>
      <c r="AIA113" s="164"/>
      <c r="AIB113" s="164"/>
      <c r="AIC113" s="164"/>
      <c r="AID113" s="164"/>
      <c r="AIE113" s="164"/>
      <c r="AIF113" s="164"/>
      <c r="AIG113" s="164"/>
      <c r="AIH113" s="164"/>
      <c r="AII113" s="164"/>
      <c r="AIJ113" s="164"/>
      <c r="AIK113" s="164"/>
      <c r="AIL113" s="164"/>
      <c r="AIM113" s="164"/>
      <c r="AIN113" s="164"/>
      <c r="AIO113" s="164"/>
      <c r="AIP113" s="164"/>
      <c r="AIQ113" s="164"/>
      <c r="AIR113" s="164"/>
      <c r="AIS113" s="164"/>
      <c r="AIT113" s="164"/>
      <c r="AIU113" s="164"/>
      <c r="AIV113" s="164"/>
      <c r="AIW113" s="164"/>
      <c r="AIX113" s="164"/>
      <c r="AIY113" s="164"/>
      <c r="AIZ113" s="164"/>
      <c r="AJA113" s="164"/>
      <c r="AJB113" s="164"/>
      <c r="AJC113" s="164"/>
      <c r="AJD113" s="164"/>
      <c r="AJE113" s="164"/>
      <c r="AJF113" s="164"/>
      <c r="AJG113" s="164"/>
      <c r="AJH113" s="164"/>
      <c r="AJI113" s="164"/>
      <c r="AJJ113" s="164"/>
      <c r="AJK113" s="164"/>
      <c r="AJL113" s="164"/>
      <c r="AJM113" s="164"/>
      <c r="AJN113" s="164"/>
      <c r="AJO113" s="164"/>
      <c r="AJP113" s="164"/>
      <c r="AJQ113" s="164"/>
      <c r="AJR113" s="164"/>
      <c r="AJS113" s="164"/>
      <c r="AJT113" s="164"/>
      <c r="AJU113" s="164"/>
      <c r="AJV113" s="164"/>
      <c r="AJW113" s="164"/>
      <c r="AJX113" s="164"/>
      <c r="AJY113" s="164"/>
      <c r="AJZ113" s="164"/>
      <c r="AKA113" s="164"/>
      <c r="AKB113" s="164"/>
    </row>
    <row r="114" customFormat="false" ht="21" hidden="false" customHeight="true" outlineLevel="0" collapsed="false">
      <c r="A114" s="233"/>
      <c r="B114" s="234"/>
      <c r="C114" s="235"/>
      <c r="D114" s="236"/>
      <c r="E114" s="237"/>
      <c r="F114" s="237"/>
      <c r="G114" s="263"/>
      <c r="H114" s="267" t="str">
        <f aca="false">IF(COUNTIFS(Titulados!$A$3:$A$1000,"="&amp;K114)&lt;&gt;1,"","Titulado")</f>
        <v/>
      </c>
      <c r="I114" s="242"/>
      <c r="J114" s="242"/>
      <c r="K114" s="253"/>
      <c r="L114" s="254"/>
      <c r="M114" s="255"/>
      <c r="N114" s="256"/>
      <c r="O114" s="247"/>
      <c r="P114" s="248"/>
      <c r="Q114" s="249"/>
      <c r="R114" s="174"/>
      <c r="S114" s="274"/>
      <c r="T114" s="275"/>
      <c r="AHV114" s="164"/>
      <c r="AHW114" s="164"/>
      <c r="AHX114" s="164"/>
      <c r="AHY114" s="164"/>
      <c r="AHZ114" s="164"/>
      <c r="AIA114" s="164"/>
      <c r="AIB114" s="164"/>
      <c r="AIC114" s="164"/>
      <c r="AID114" s="164"/>
      <c r="AIE114" s="164"/>
      <c r="AIF114" s="164"/>
      <c r="AIG114" s="164"/>
      <c r="AIH114" s="164"/>
      <c r="AII114" s="164"/>
      <c r="AIJ114" s="164"/>
      <c r="AIK114" s="164"/>
      <c r="AIL114" s="164"/>
      <c r="AIM114" s="164"/>
      <c r="AIN114" s="164"/>
      <c r="AIO114" s="164"/>
      <c r="AIP114" s="164"/>
      <c r="AIQ114" s="164"/>
      <c r="AIR114" s="164"/>
      <c r="AIS114" s="164"/>
      <c r="AIT114" s="164"/>
      <c r="AIU114" s="164"/>
      <c r="AIV114" s="164"/>
      <c r="AIW114" s="164"/>
      <c r="AIX114" s="164"/>
      <c r="AIY114" s="164"/>
      <c r="AIZ114" s="164"/>
      <c r="AJA114" s="164"/>
      <c r="AJB114" s="164"/>
      <c r="AJC114" s="164"/>
      <c r="AJD114" s="164"/>
      <c r="AJE114" s="164"/>
      <c r="AJF114" s="164"/>
      <c r="AJG114" s="164"/>
      <c r="AJH114" s="164"/>
      <c r="AJI114" s="164"/>
      <c r="AJJ114" s="164"/>
      <c r="AJK114" s="164"/>
      <c r="AJL114" s="164"/>
      <c r="AJM114" s="164"/>
      <c r="AJN114" s="164"/>
      <c r="AJO114" s="164"/>
      <c r="AJP114" s="164"/>
      <c r="AJQ114" s="164"/>
      <c r="AJR114" s="164"/>
      <c r="AJS114" s="164"/>
      <c r="AJT114" s="164"/>
      <c r="AJU114" s="164"/>
      <c r="AJV114" s="164"/>
      <c r="AJW114" s="164"/>
      <c r="AJX114" s="164"/>
      <c r="AJY114" s="164"/>
      <c r="AJZ114" s="164"/>
      <c r="AKA114" s="164"/>
      <c r="AKB114" s="164"/>
    </row>
    <row r="115" customFormat="false" ht="21" hidden="false" customHeight="true" outlineLevel="0" collapsed="false">
      <c r="A115" s="233"/>
      <c r="B115" s="234"/>
      <c r="C115" s="235"/>
      <c r="D115" s="236"/>
      <c r="E115" s="237"/>
      <c r="F115" s="237"/>
      <c r="G115" s="263"/>
      <c r="H115" s="267" t="str">
        <f aca="false">IF(COUNTIFS(Titulados!$A$3:$A$1000,"="&amp;K115)&lt;&gt;1,"","Titulado")</f>
        <v/>
      </c>
      <c r="I115" s="242"/>
      <c r="J115" s="242"/>
      <c r="K115" s="253"/>
      <c r="L115" s="254"/>
      <c r="M115" s="255"/>
      <c r="N115" s="256"/>
      <c r="O115" s="247"/>
      <c r="P115" s="248"/>
      <c r="Q115" s="249"/>
      <c r="R115" s="174"/>
      <c r="S115" s="274"/>
      <c r="T115" s="275"/>
      <c r="AHV115" s="164"/>
      <c r="AHW115" s="164"/>
      <c r="AHX115" s="164"/>
      <c r="AHY115" s="164"/>
      <c r="AHZ115" s="164"/>
      <c r="AIA115" s="164"/>
      <c r="AIB115" s="164"/>
      <c r="AIC115" s="164"/>
      <c r="AID115" s="164"/>
      <c r="AIE115" s="164"/>
      <c r="AIF115" s="164"/>
      <c r="AIG115" s="164"/>
      <c r="AIH115" s="164"/>
      <c r="AII115" s="164"/>
      <c r="AIJ115" s="164"/>
      <c r="AIK115" s="164"/>
      <c r="AIL115" s="164"/>
      <c r="AIM115" s="164"/>
      <c r="AIN115" s="164"/>
      <c r="AIO115" s="164"/>
      <c r="AIP115" s="164"/>
      <c r="AIQ115" s="164"/>
      <c r="AIR115" s="164"/>
      <c r="AIS115" s="164"/>
      <c r="AIT115" s="164"/>
      <c r="AIU115" s="164"/>
      <c r="AIV115" s="164"/>
      <c r="AIW115" s="164"/>
      <c r="AIX115" s="164"/>
      <c r="AIY115" s="164"/>
      <c r="AIZ115" s="164"/>
      <c r="AJA115" s="164"/>
      <c r="AJB115" s="164"/>
      <c r="AJC115" s="164"/>
      <c r="AJD115" s="164"/>
      <c r="AJE115" s="164"/>
      <c r="AJF115" s="164"/>
      <c r="AJG115" s="164"/>
      <c r="AJH115" s="164"/>
      <c r="AJI115" s="164"/>
      <c r="AJJ115" s="164"/>
      <c r="AJK115" s="164"/>
      <c r="AJL115" s="164"/>
      <c r="AJM115" s="164"/>
      <c r="AJN115" s="164"/>
      <c r="AJO115" s="164"/>
      <c r="AJP115" s="164"/>
      <c r="AJQ115" s="164"/>
      <c r="AJR115" s="164"/>
      <c r="AJS115" s="164"/>
      <c r="AJT115" s="164"/>
      <c r="AJU115" s="164"/>
      <c r="AJV115" s="164"/>
      <c r="AJW115" s="164"/>
      <c r="AJX115" s="164"/>
      <c r="AJY115" s="164"/>
      <c r="AJZ115" s="164"/>
      <c r="AKA115" s="164"/>
      <c r="AKB115" s="164"/>
    </row>
    <row r="116" customFormat="false" ht="21" hidden="false" customHeight="true" outlineLevel="0" collapsed="false">
      <c r="A116" s="233"/>
      <c r="B116" s="234"/>
      <c r="C116" s="235"/>
      <c r="D116" s="236"/>
      <c r="E116" s="237"/>
      <c r="F116" s="237"/>
      <c r="G116" s="263"/>
      <c r="H116" s="267" t="str">
        <f aca="false">IF(COUNTIFS(Titulados!$A$3:$A$1000,"="&amp;K116)&lt;&gt;1,"","Titulado")</f>
        <v/>
      </c>
      <c r="I116" s="242"/>
      <c r="J116" s="242"/>
      <c r="K116" s="253"/>
      <c r="L116" s="254"/>
      <c r="M116" s="255"/>
      <c r="N116" s="256"/>
      <c r="O116" s="247"/>
      <c r="P116" s="248"/>
      <c r="Q116" s="249"/>
      <c r="R116" s="174"/>
      <c r="S116" s="274"/>
      <c r="T116" s="275"/>
      <c r="AHV116" s="164"/>
      <c r="AHW116" s="164"/>
      <c r="AHX116" s="164"/>
      <c r="AHY116" s="164"/>
      <c r="AHZ116" s="164"/>
      <c r="AIA116" s="164"/>
      <c r="AIB116" s="164"/>
      <c r="AIC116" s="164"/>
      <c r="AID116" s="164"/>
      <c r="AIE116" s="164"/>
      <c r="AIF116" s="164"/>
      <c r="AIG116" s="164"/>
      <c r="AIH116" s="164"/>
      <c r="AII116" s="164"/>
      <c r="AIJ116" s="164"/>
      <c r="AIK116" s="164"/>
      <c r="AIL116" s="164"/>
      <c r="AIM116" s="164"/>
      <c r="AIN116" s="164"/>
      <c r="AIO116" s="164"/>
      <c r="AIP116" s="164"/>
      <c r="AIQ116" s="164"/>
      <c r="AIR116" s="164"/>
      <c r="AIS116" s="164"/>
      <c r="AIT116" s="164"/>
      <c r="AIU116" s="164"/>
      <c r="AIV116" s="164"/>
      <c r="AIW116" s="164"/>
      <c r="AIX116" s="164"/>
      <c r="AIY116" s="164"/>
      <c r="AIZ116" s="164"/>
      <c r="AJA116" s="164"/>
      <c r="AJB116" s="164"/>
      <c r="AJC116" s="164"/>
      <c r="AJD116" s="164"/>
      <c r="AJE116" s="164"/>
      <c r="AJF116" s="164"/>
      <c r="AJG116" s="164"/>
      <c r="AJH116" s="164"/>
      <c r="AJI116" s="164"/>
      <c r="AJJ116" s="164"/>
      <c r="AJK116" s="164"/>
      <c r="AJL116" s="164"/>
      <c r="AJM116" s="164"/>
      <c r="AJN116" s="164"/>
      <c r="AJO116" s="164"/>
      <c r="AJP116" s="164"/>
      <c r="AJQ116" s="164"/>
      <c r="AJR116" s="164"/>
      <c r="AJS116" s="164"/>
      <c r="AJT116" s="164"/>
      <c r="AJU116" s="164"/>
      <c r="AJV116" s="164"/>
      <c r="AJW116" s="164"/>
      <c r="AJX116" s="164"/>
      <c r="AJY116" s="164"/>
      <c r="AJZ116" s="164"/>
      <c r="AKA116" s="164"/>
      <c r="AKB116" s="164"/>
    </row>
    <row r="117" customFormat="false" ht="21" hidden="false" customHeight="true" outlineLevel="0" collapsed="false">
      <c r="A117" s="233"/>
      <c r="B117" s="234"/>
      <c r="C117" s="235"/>
      <c r="D117" s="236"/>
      <c r="E117" s="237"/>
      <c r="F117" s="237"/>
      <c r="G117" s="263"/>
      <c r="H117" s="268" t="str">
        <f aca="false">IF(COUNTIFS(Titulados!$A$3:$A$1000,"="&amp;K117)&lt;&gt;1,"","Titulado")</f>
        <v/>
      </c>
      <c r="I117" s="242"/>
      <c r="J117" s="242"/>
      <c r="K117" s="258"/>
      <c r="L117" s="259"/>
      <c r="M117" s="260"/>
      <c r="N117" s="261"/>
      <c r="O117" s="247"/>
      <c r="P117" s="248"/>
      <c r="Q117" s="249"/>
      <c r="R117" s="174"/>
      <c r="S117" s="274"/>
      <c r="T117" s="275"/>
      <c r="AHV117" s="164"/>
      <c r="AHW117" s="164"/>
      <c r="AHX117" s="164"/>
      <c r="AHY117" s="164"/>
      <c r="AHZ117" s="164"/>
      <c r="AIA117" s="164"/>
      <c r="AIB117" s="164"/>
      <c r="AIC117" s="164"/>
      <c r="AID117" s="164"/>
      <c r="AIE117" s="164"/>
      <c r="AIF117" s="164"/>
      <c r="AIG117" s="164"/>
      <c r="AIH117" s="164"/>
      <c r="AII117" s="164"/>
      <c r="AIJ117" s="164"/>
      <c r="AIK117" s="164"/>
      <c r="AIL117" s="164"/>
      <c r="AIM117" s="164"/>
      <c r="AIN117" s="164"/>
      <c r="AIO117" s="164"/>
      <c r="AIP117" s="164"/>
      <c r="AIQ117" s="164"/>
      <c r="AIR117" s="164"/>
      <c r="AIS117" s="164"/>
      <c r="AIT117" s="164"/>
      <c r="AIU117" s="164"/>
      <c r="AIV117" s="164"/>
      <c r="AIW117" s="164"/>
      <c r="AIX117" s="164"/>
      <c r="AIY117" s="164"/>
      <c r="AIZ117" s="164"/>
      <c r="AJA117" s="164"/>
      <c r="AJB117" s="164"/>
      <c r="AJC117" s="164"/>
      <c r="AJD117" s="164"/>
      <c r="AJE117" s="164"/>
      <c r="AJF117" s="164"/>
      <c r="AJG117" s="164"/>
      <c r="AJH117" s="164"/>
      <c r="AJI117" s="164"/>
      <c r="AJJ117" s="164"/>
      <c r="AJK117" s="164"/>
      <c r="AJL117" s="164"/>
      <c r="AJM117" s="164"/>
      <c r="AJN117" s="164"/>
      <c r="AJO117" s="164"/>
      <c r="AJP117" s="164"/>
      <c r="AJQ117" s="164"/>
      <c r="AJR117" s="164"/>
      <c r="AJS117" s="164"/>
      <c r="AJT117" s="164"/>
      <c r="AJU117" s="164"/>
      <c r="AJV117" s="164"/>
      <c r="AJW117" s="164"/>
      <c r="AJX117" s="164"/>
      <c r="AJY117" s="164"/>
      <c r="AJZ117" s="164"/>
      <c r="AKA117" s="164"/>
      <c r="AKB117" s="164"/>
    </row>
    <row r="118" customFormat="false" ht="27" hidden="false" customHeight="true" outlineLevel="0" collapsed="false">
      <c r="A118" s="233" t="n">
        <f aca="false">A111+1</f>
        <v>17</v>
      </c>
      <c r="B118" s="234"/>
      <c r="C118" s="235"/>
      <c r="D118" s="236"/>
      <c r="E118" s="237" t="str">
        <f aca="false">IF(P118&gt;0,"Docente do PPG coautor","")</f>
        <v/>
      </c>
      <c r="F118" s="238" t="str">
        <f aca="false">IF(COUNTIFS(L118:L124,"&lt;&gt;"&amp;"")&gt;0,"Graduando coautor","")</f>
        <v/>
      </c>
      <c r="G118" s="263" t="str">
        <f aca="false">IF(COUNTIFS(K118:K124,"&lt;&gt;"&amp;"")&gt;0,"Pos-graduando coautor","")</f>
        <v/>
      </c>
      <c r="H118" s="264" t="str">
        <f aca="false">IF(COUNTIFS(Titulados!$A$3:$A$1000,"="&amp;K118)&lt;&gt;1,"","Titulado")</f>
        <v/>
      </c>
      <c r="I118" s="242"/>
      <c r="J118" s="242"/>
      <c r="K118" s="243"/>
      <c r="L118" s="244"/>
      <c r="M118" s="245"/>
      <c r="N118" s="246"/>
      <c r="O118" s="247"/>
      <c r="P118" s="248" t="n">
        <v>0</v>
      </c>
      <c r="Q118" s="249"/>
      <c r="R118" s="174"/>
      <c r="S118" s="274" t="n">
        <f aca="false">IF(B118="",0,INDEX(pesosqualis,MATCH(D118,INDEX(Qualis,,MATCH(B118,Tipos_Produtos)),0),MATCH(B118,Tipos_Produtos,0)))</f>
        <v>0</v>
      </c>
      <c r="T118" s="275" t="n">
        <f aca="false">IF(E118="",0,S118/P118)</f>
        <v>0</v>
      </c>
      <c r="AHV118" s="164"/>
      <c r="AHW118" s="164"/>
      <c r="AHX118" s="164"/>
      <c r="AHY118" s="164"/>
      <c r="AHZ118" s="164"/>
      <c r="AIA118" s="164"/>
      <c r="AIB118" s="164"/>
      <c r="AIC118" s="164"/>
      <c r="AID118" s="164"/>
      <c r="AIE118" s="164"/>
      <c r="AIF118" s="164"/>
      <c r="AIG118" s="164"/>
      <c r="AIH118" s="164"/>
      <c r="AII118" s="164"/>
      <c r="AIJ118" s="164"/>
      <c r="AIK118" s="164"/>
      <c r="AIL118" s="164"/>
      <c r="AIM118" s="164"/>
      <c r="AIN118" s="164"/>
      <c r="AIO118" s="164"/>
      <c r="AIP118" s="164"/>
      <c r="AIQ118" s="164"/>
      <c r="AIR118" s="164"/>
      <c r="AIS118" s="164"/>
      <c r="AIT118" s="164"/>
      <c r="AIU118" s="164"/>
      <c r="AIV118" s="164"/>
      <c r="AIW118" s="164"/>
      <c r="AIX118" s="164"/>
      <c r="AIY118" s="164"/>
      <c r="AIZ118" s="164"/>
      <c r="AJA118" s="164"/>
      <c r="AJB118" s="164"/>
      <c r="AJC118" s="164"/>
      <c r="AJD118" s="164"/>
      <c r="AJE118" s="164"/>
      <c r="AJF118" s="164"/>
      <c r="AJG118" s="164"/>
      <c r="AJH118" s="164"/>
      <c r="AJI118" s="164"/>
      <c r="AJJ118" s="164"/>
      <c r="AJK118" s="164"/>
      <c r="AJL118" s="164"/>
      <c r="AJM118" s="164"/>
      <c r="AJN118" s="164"/>
      <c r="AJO118" s="164"/>
      <c r="AJP118" s="164"/>
      <c r="AJQ118" s="164"/>
      <c r="AJR118" s="164"/>
      <c r="AJS118" s="164"/>
      <c r="AJT118" s="164"/>
      <c r="AJU118" s="164"/>
      <c r="AJV118" s="164"/>
      <c r="AJW118" s="164"/>
      <c r="AJX118" s="164"/>
      <c r="AJY118" s="164"/>
      <c r="AJZ118" s="164"/>
      <c r="AKA118" s="164"/>
      <c r="AKB118" s="164"/>
    </row>
    <row r="119" customFormat="false" ht="21" hidden="false" customHeight="true" outlineLevel="0" collapsed="false">
      <c r="A119" s="233"/>
      <c r="B119" s="234"/>
      <c r="C119" s="235"/>
      <c r="D119" s="236"/>
      <c r="E119" s="237"/>
      <c r="F119" s="237"/>
      <c r="G119" s="263"/>
      <c r="H119" s="267" t="str">
        <f aca="false">IF(COUNTIFS(Titulados!$A$3:$A$1000,"="&amp;K119)&lt;&gt;1,"","Titulado")</f>
        <v/>
      </c>
      <c r="I119" s="242"/>
      <c r="J119" s="242"/>
      <c r="K119" s="253"/>
      <c r="L119" s="254"/>
      <c r="M119" s="255"/>
      <c r="N119" s="256"/>
      <c r="O119" s="247"/>
      <c r="P119" s="248"/>
      <c r="Q119" s="249"/>
      <c r="R119" s="174"/>
      <c r="S119" s="274"/>
      <c r="T119" s="275"/>
      <c r="AHV119" s="164"/>
      <c r="AHW119" s="164"/>
      <c r="AHX119" s="164"/>
      <c r="AHY119" s="164"/>
      <c r="AHZ119" s="164"/>
      <c r="AIA119" s="164"/>
      <c r="AIB119" s="164"/>
      <c r="AIC119" s="164"/>
      <c r="AID119" s="164"/>
      <c r="AIE119" s="164"/>
      <c r="AIF119" s="164"/>
      <c r="AIG119" s="164"/>
      <c r="AIH119" s="164"/>
      <c r="AII119" s="164"/>
      <c r="AIJ119" s="164"/>
      <c r="AIK119" s="164"/>
      <c r="AIL119" s="164"/>
      <c r="AIM119" s="164"/>
      <c r="AIN119" s="164"/>
      <c r="AIO119" s="164"/>
      <c r="AIP119" s="164"/>
      <c r="AIQ119" s="164"/>
      <c r="AIR119" s="164"/>
      <c r="AIS119" s="164"/>
      <c r="AIT119" s="164"/>
      <c r="AIU119" s="164"/>
      <c r="AIV119" s="164"/>
      <c r="AIW119" s="164"/>
      <c r="AIX119" s="164"/>
      <c r="AIY119" s="164"/>
      <c r="AIZ119" s="164"/>
      <c r="AJA119" s="164"/>
      <c r="AJB119" s="164"/>
      <c r="AJC119" s="164"/>
      <c r="AJD119" s="164"/>
      <c r="AJE119" s="164"/>
      <c r="AJF119" s="164"/>
      <c r="AJG119" s="164"/>
      <c r="AJH119" s="164"/>
      <c r="AJI119" s="164"/>
      <c r="AJJ119" s="164"/>
      <c r="AJK119" s="164"/>
      <c r="AJL119" s="164"/>
      <c r="AJM119" s="164"/>
      <c r="AJN119" s="164"/>
      <c r="AJO119" s="164"/>
      <c r="AJP119" s="164"/>
      <c r="AJQ119" s="164"/>
      <c r="AJR119" s="164"/>
      <c r="AJS119" s="164"/>
      <c r="AJT119" s="164"/>
      <c r="AJU119" s="164"/>
      <c r="AJV119" s="164"/>
      <c r="AJW119" s="164"/>
      <c r="AJX119" s="164"/>
      <c r="AJY119" s="164"/>
      <c r="AJZ119" s="164"/>
      <c r="AKA119" s="164"/>
      <c r="AKB119" s="164"/>
    </row>
    <row r="120" customFormat="false" ht="21" hidden="false" customHeight="true" outlineLevel="0" collapsed="false">
      <c r="A120" s="233"/>
      <c r="B120" s="234"/>
      <c r="C120" s="235"/>
      <c r="D120" s="236"/>
      <c r="E120" s="237"/>
      <c r="F120" s="237"/>
      <c r="G120" s="263"/>
      <c r="H120" s="267" t="str">
        <f aca="false">IF(COUNTIFS(Titulados!$A$3:$A$1000,"="&amp;K120)&lt;&gt;1,"","Titulado")</f>
        <v/>
      </c>
      <c r="I120" s="242"/>
      <c r="J120" s="242"/>
      <c r="K120" s="253"/>
      <c r="L120" s="254"/>
      <c r="M120" s="255"/>
      <c r="N120" s="256"/>
      <c r="O120" s="247"/>
      <c r="P120" s="248"/>
      <c r="Q120" s="249"/>
      <c r="R120" s="174"/>
      <c r="S120" s="274"/>
      <c r="T120" s="275"/>
      <c r="AHV120" s="164"/>
      <c r="AHW120" s="164"/>
      <c r="AHX120" s="164"/>
      <c r="AHY120" s="164"/>
      <c r="AHZ120" s="164"/>
      <c r="AIA120" s="164"/>
      <c r="AIB120" s="164"/>
      <c r="AIC120" s="164"/>
      <c r="AID120" s="164"/>
      <c r="AIE120" s="164"/>
      <c r="AIF120" s="164"/>
      <c r="AIG120" s="164"/>
      <c r="AIH120" s="164"/>
      <c r="AII120" s="164"/>
      <c r="AIJ120" s="164"/>
      <c r="AIK120" s="164"/>
      <c r="AIL120" s="164"/>
      <c r="AIM120" s="164"/>
      <c r="AIN120" s="164"/>
      <c r="AIO120" s="164"/>
      <c r="AIP120" s="164"/>
      <c r="AIQ120" s="164"/>
      <c r="AIR120" s="164"/>
      <c r="AIS120" s="164"/>
      <c r="AIT120" s="164"/>
      <c r="AIU120" s="164"/>
      <c r="AIV120" s="164"/>
      <c r="AIW120" s="164"/>
      <c r="AIX120" s="164"/>
      <c r="AIY120" s="164"/>
      <c r="AIZ120" s="164"/>
      <c r="AJA120" s="164"/>
      <c r="AJB120" s="164"/>
      <c r="AJC120" s="164"/>
      <c r="AJD120" s="164"/>
      <c r="AJE120" s="164"/>
      <c r="AJF120" s="164"/>
      <c r="AJG120" s="164"/>
      <c r="AJH120" s="164"/>
      <c r="AJI120" s="164"/>
      <c r="AJJ120" s="164"/>
      <c r="AJK120" s="164"/>
      <c r="AJL120" s="164"/>
      <c r="AJM120" s="164"/>
      <c r="AJN120" s="164"/>
      <c r="AJO120" s="164"/>
      <c r="AJP120" s="164"/>
      <c r="AJQ120" s="164"/>
      <c r="AJR120" s="164"/>
      <c r="AJS120" s="164"/>
      <c r="AJT120" s="164"/>
      <c r="AJU120" s="164"/>
      <c r="AJV120" s="164"/>
      <c r="AJW120" s="164"/>
      <c r="AJX120" s="164"/>
      <c r="AJY120" s="164"/>
      <c r="AJZ120" s="164"/>
      <c r="AKA120" s="164"/>
      <c r="AKB120" s="164"/>
    </row>
    <row r="121" customFormat="false" ht="21" hidden="false" customHeight="true" outlineLevel="0" collapsed="false">
      <c r="A121" s="233"/>
      <c r="B121" s="234"/>
      <c r="C121" s="235"/>
      <c r="D121" s="236"/>
      <c r="E121" s="237"/>
      <c r="F121" s="237"/>
      <c r="G121" s="263"/>
      <c r="H121" s="267" t="str">
        <f aca="false">IF(COUNTIFS(Titulados!$A$3:$A$1000,"="&amp;K121)&lt;&gt;1,"","Titulado")</f>
        <v/>
      </c>
      <c r="I121" s="242"/>
      <c r="J121" s="242"/>
      <c r="K121" s="253"/>
      <c r="L121" s="254"/>
      <c r="M121" s="255"/>
      <c r="N121" s="256"/>
      <c r="O121" s="247"/>
      <c r="P121" s="248"/>
      <c r="Q121" s="249"/>
      <c r="R121" s="174"/>
      <c r="S121" s="274"/>
      <c r="T121" s="275"/>
      <c r="AHV121" s="164"/>
      <c r="AHW121" s="164"/>
      <c r="AHX121" s="164"/>
      <c r="AHY121" s="164"/>
      <c r="AHZ121" s="164"/>
      <c r="AIA121" s="164"/>
      <c r="AIB121" s="164"/>
      <c r="AIC121" s="164"/>
      <c r="AID121" s="164"/>
      <c r="AIE121" s="164"/>
      <c r="AIF121" s="164"/>
      <c r="AIG121" s="164"/>
      <c r="AIH121" s="164"/>
      <c r="AII121" s="164"/>
      <c r="AIJ121" s="164"/>
      <c r="AIK121" s="164"/>
      <c r="AIL121" s="164"/>
      <c r="AIM121" s="164"/>
      <c r="AIN121" s="164"/>
      <c r="AIO121" s="164"/>
      <c r="AIP121" s="164"/>
      <c r="AIQ121" s="164"/>
      <c r="AIR121" s="164"/>
      <c r="AIS121" s="164"/>
      <c r="AIT121" s="164"/>
      <c r="AIU121" s="164"/>
      <c r="AIV121" s="164"/>
      <c r="AIW121" s="164"/>
      <c r="AIX121" s="164"/>
      <c r="AIY121" s="164"/>
      <c r="AIZ121" s="164"/>
      <c r="AJA121" s="164"/>
      <c r="AJB121" s="164"/>
      <c r="AJC121" s="164"/>
      <c r="AJD121" s="164"/>
      <c r="AJE121" s="164"/>
      <c r="AJF121" s="164"/>
      <c r="AJG121" s="164"/>
      <c r="AJH121" s="164"/>
      <c r="AJI121" s="164"/>
      <c r="AJJ121" s="164"/>
      <c r="AJK121" s="164"/>
      <c r="AJL121" s="164"/>
      <c r="AJM121" s="164"/>
      <c r="AJN121" s="164"/>
      <c r="AJO121" s="164"/>
      <c r="AJP121" s="164"/>
      <c r="AJQ121" s="164"/>
      <c r="AJR121" s="164"/>
      <c r="AJS121" s="164"/>
      <c r="AJT121" s="164"/>
      <c r="AJU121" s="164"/>
      <c r="AJV121" s="164"/>
      <c r="AJW121" s="164"/>
      <c r="AJX121" s="164"/>
      <c r="AJY121" s="164"/>
      <c r="AJZ121" s="164"/>
      <c r="AKA121" s="164"/>
      <c r="AKB121" s="164"/>
    </row>
    <row r="122" customFormat="false" ht="21" hidden="false" customHeight="true" outlineLevel="0" collapsed="false">
      <c r="A122" s="233"/>
      <c r="B122" s="234"/>
      <c r="C122" s="235"/>
      <c r="D122" s="236"/>
      <c r="E122" s="237"/>
      <c r="F122" s="237"/>
      <c r="G122" s="263"/>
      <c r="H122" s="267" t="str">
        <f aca="false">IF(COUNTIFS(Titulados!$A$3:$A$1000,"="&amp;K122)&lt;&gt;1,"","Titulado")</f>
        <v/>
      </c>
      <c r="I122" s="242"/>
      <c r="J122" s="242"/>
      <c r="K122" s="253"/>
      <c r="L122" s="254"/>
      <c r="M122" s="255"/>
      <c r="N122" s="256"/>
      <c r="O122" s="247"/>
      <c r="P122" s="248"/>
      <c r="Q122" s="249"/>
      <c r="R122" s="174"/>
      <c r="S122" s="274"/>
      <c r="T122" s="275"/>
      <c r="AHV122" s="164"/>
      <c r="AHW122" s="164"/>
      <c r="AHX122" s="164"/>
      <c r="AHY122" s="164"/>
      <c r="AHZ122" s="164"/>
      <c r="AIA122" s="164"/>
      <c r="AIB122" s="164"/>
      <c r="AIC122" s="164"/>
      <c r="AID122" s="164"/>
      <c r="AIE122" s="164"/>
      <c r="AIF122" s="164"/>
      <c r="AIG122" s="164"/>
      <c r="AIH122" s="164"/>
      <c r="AII122" s="164"/>
      <c r="AIJ122" s="164"/>
      <c r="AIK122" s="164"/>
      <c r="AIL122" s="164"/>
      <c r="AIM122" s="164"/>
      <c r="AIN122" s="164"/>
      <c r="AIO122" s="164"/>
      <c r="AIP122" s="164"/>
      <c r="AIQ122" s="164"/>
      <c r="AIR122" s="164"/>
      <c r="AIS122" s="164"/>
      <c r="AIT122" s="164"/>
      <c r="AIU122" s="164"/>
      <c r="AIV122" s="164"/>
      <c r="AIW122" s="164"/>
      <c r="AIX122" s="164"/>
      <c r="AIY122" s="164"/>
      <c r="AIZ122" s="164"/>
      <c r="AJA122" s="164"/>
      <c r="AJB122" s="164"/>
      <c r="AJC122" s="164"/>
      <c r="AJD122" s="164"/>
      <c r="AJE122" s="164"/>
      <c r="AJF122" s="164"/>
      <c r="AJG122" s="164"/>
      <c r="AJH122" s="164"/>
      <c r="AJI122" s="164"/>
      <c r="AJJ122" s="164"/>
      <c r="AJK122" s="164"/>
      <c r="AJL122" s="164"/>
      <c r="AJM122" s="164"/>
      <c r="AJN122" s="164"/>
      <c r="AJO122" s="164"/>
      <c r="AJP122" s="164"/>
      <c r="AJQ122" s="164"/>
      <c r="AJR122" s="164"/>
      <c r="AJS122" s="164"/>
      <c r="AJT122" s="164"/>
      <c r="AJU122" s="164"/>
      <c r="AJV122" s="164"/>
      <c r="AJW122" s="164"/>
      <c r="AJX122" s="164"/>
      <c r="AJY122" s="164"/>
      <c r="AJZ122" s="164"/>
      <c r="AKA122" s="164"/>
      <c r="AKB122" s="164"/>
    </row>
    <row r="123" customFormat="false" ht="21" hidden="false" customHeight="true" outlineLevel="0" collapsed="false">
      <c r="A123" s="233"/>
      <c r="B123" s="234"/>
      <c r="C123" s="235"/>
      <c r="D123" s="236"/>
      <c r="E123" s="237"/>
      <c r="F123" s="237"/>
      <c r="G123" s="263"/>
      <c r="H123" s="267" t="str">
        <f aca="false">IF(COUNTIFS(Titulados!$A$3:$A$1000,"="&amp;K123)&lt;&gt;1,"","Titulado")</f>
        <v/>
      </c>
      <c r="I123" s="242"/>
      <c r="J123" s="242"/>
      <c r="K123" s="253"/>
      <c r="L123" s="254"/>
      <c r="M123" s="255"/>
      <c r="N123" s="256"/>
      <c r="O123" s="247"/>
      <c r="P123" s="248"/>
      <c r="Q123" s="249"/>
      <c r="R123" s="174"/>
      <c r="S123" s="274"/>
      <c r="T123" s="275"/>
      <c r="AHV123" s="164"/>
      <c r="AHW123" s="164"/>
      <c r="AHX123" s="164"/>
      <c r="AHY123" s="164"/>
      <c r="AHZ123" s="164"/>
      <c r="AIA123" s="164"/>
      <c r="AIB123" s="164"/>
      <c r="AIC123" s="164"/>
      <c r="AID123" s="164"/>
      <c r="AIE123" s="164"/>
      <c r="AIF123" s="164"/>
      <c r="AIG123" s="164"/>
      <c r="AIH123" s="164"/>
      <c r="AII123" s="164"/>
      <c r="AIJ123" s="164"/>
      <c r="AIK123" s="164"/>
      <c r="AIL123" s="164"/>
      <c r="AIM123" s="164"/>
      <c r="AIN123" s="164"/>
      <c r="AIO123" s="164"/>
      <c r="AIP123" s="164"/>
      <c r="AIQ123" s="164"/>
      <c r="AIR123" s="164"/>
      <c r="AIS123" s="164"/>
      <c r="AIT123" s="164"/>
      <c r="AIU123" s="164"/>
      <c r="AIV123" s="164"/>
      <c r="AIW123" s="164"/>
      <c r="AIX123" s="164"/>
      <c r="AIY123" s="164"/>
      <c r="AIZ123" s="164"/>
      <c r="AJA123" s="164"/>
      <c r="AJB123" s="164"/>
      <c r="AJC123" s="164"/>
      <c r="AJD123" s="164"/>
      <c r="AJE123" s="164"/>
      <c r="AJF123" s="164"/>
      <c r="AJG123" s="164"/>
      <c r="AJH123" s="164"/>
      <c r="AJI123" s="164"/>
      <c r="AJJ123" s="164"/>
      <c r="AJK123" s="164"/>
      <c r="AJL123" s="164"/>
      <c r="AJM123" s="164"/>
      <c r="AJN123" s="164"/>
      <c r="AJO123" s="164"/>
      <c r="AJP123" s="164"/>
      <c r="AJQ123" s="164"/>
      <c r="AJR123" s="164"/>
      <c r="AJS123" s="164"/>
      <c r="AJT123" s="164"/>
      <c r="AJU123" s="164"/>
      <c r="AJV123" s="164"/>
      <c r="AJW123" s="164"/>
      <c r="AJX123" s="164"/>
      <c r="AJY123" s="164"/>
      <c r="AJZ123" s="164"/>
      <c r="AKA123" s="164"/>
      <c r="AKB123" s="164"/>
    </row>
    <row r="124" customFormat="false" ht="21" hidden="false" customHeight="true" outlineLevel="0" collapsed="false">
      <c r="A124" s="233"/>
      <c r="B124" s="234"/>
      <c r="C124" s="235"/>
      <c r="D124" s="236"/>
      <c r="E124" s="237"/>
      <c r="F124" s="237"/>
      <c r="G124" s="263"/>
      <c r="H124" s="268" t="str">
        <f aca="false">IF(COUNTIFS(Titulados!$A$3:$A$1000,"="&amp;K124)&lt;&gt;1,"","Titulado")</f>
        <v/>
      </c>
      <c r="I124" s="242"/>
      <c r="J124" s="242"/>
      <c r="K124" s="258"/>
      <c r="L124" s="259"/>
      <c r="M124" s="260"/>
      <c r="N124" s="261"/>
      <c r="O124" s="247"/>
      <c r="P124" s="248"/>
      <c r="Q124" s="249"/>
      <c r="R124" s="174"/>
      <c r="S124" s="274"/>
      <c r="T124" s="275"/>
      <c r="AHV124" s="164"/>
      <c r="AHW124" s="164"/>
      <c r="AHX124" s="164"/>
      <c r="AHY124" s="164"/>
      <c r="AHZ124" s="164"/>
      <c r="AIA124" s="164"/>
      <c r="AIB124" s="164"/>
      <c r="AIC124" s="164"/>
      <c r="AID124" s="164"/>
      <c r="AIE124" s="164"/>
      <c r="AIF124" s="164"/>
      <c r="AIG124" s="164"/>
      <c r="AIH124" s="164"/>
      <c r="AII124" s="164"/>
      <c r="AIJ124" s="164"/>
      <c r="AIK124" s="164"/>
      <c r="AIL124" s="164"/>
      <c r="AIM124" s="164"/>
      <c r="AIN124" s="164"/>
      <c r="AIO124" s="164"/>
      <c r="AIP124" s="164"/>
      <c r="AIQ124" s="164"/>
      <c r="AIR124" s="164"/>
      <c r="AIS124" s="164"/>
      <c r="AIT124" s="164"/>
      <c r="AIU124" s="164"/>
      <c r="AIV124" s="164"/>
      <c r="AIW124" s="164"/>
      <c r="AIX124" s="164"/>
      <c r="AIY124" s="164"/>
      <c r="AIZ124" s="164"/>
      <c r="AJA124" s="164"/>
      <c r="AJB124" s="164"/>
      <c r="AJC124" s="164"/>
      <c r="AJD124" s="164"/>
      <c r="AJE124" s="164"/>
      <c r="AJF124" s="164"/>
      <c r="AJG124" s="164"/>
      <c r="AJH124" s="164"/>
      <c r="AJI124" s="164"/>
      <c r="AJJ124" s="164"/>
      <c r="AJK124" s="164"/>
      <c r="AJL124" s="164"/>
      <c r="AJM124" s="164"/>
      <c r="AJN124" s="164"/>
      <c r="AJO124" s="164"/>
      <c r="AJP124" s="164"/>
      <c r="AJQ124" s="164"/>
      <c r="AJR124" s="164"/>
      <c r="AJS124" s="164"/>
      <c r="AJT124" s="164"/>
      <c r="AJU124" s="164"/>
      <c r="AJV124" s="164"/>
      <c r="AJW124" s="164"/>
      <c r="AJX124" s="164"/>
      <c r="AJY124" s="164"/>
      <c r="AJZ124" s="164"/>
      <c r="AKA124" s="164"/>
      <c r="AKB124" s="164"/>
    </row>
    <row r="125" customFormat="false" ht="27" hidden="false" customHeight="true" outlineLevel="0" collapsed="false">
      <c r="A125" s="233" t="n">
        <f aca="false">A118+1</f>
        <v>18</v>
      </c>
      <c r="B125" s="234"/>
      <c r="C125" s="235"/>
      <c r="D125" s="236"/>
      <c r="E125" s="237" t="str">
        <f aca="false">IF(P125&gt;0,"Docente do PPG coautor","")</f>
        <v/>
      </c>
      <c r="F125" s="238" t="str">
        <f aca="false">IF(COUNTIFS(L125:L131,"&lt;&gt;"&amp;"")&gt;0,"Graduando coautor","")</f>
        <v/>
      </c>
      <c r="G125" s="263" t="str">
        <f aca="false">IF(COUNTIFS(K125:K131,"&lt;&gt;"&amp;"")&gt;0,"Pos-graduando coautor","")</f>
        <v/>
      </c>
      <c r="H125" s="264" t="str">
        <f aca="false">IF(COUNTIFS(Titulados!$A$3:$A$1000,"="&amp;K125)&lt;&gt;1,"","Titulado")</f>
        <v/>
      </c>
      <c r="I125" s="242"/>
      <c r="J125" s="242"/>
      <c r="K125" s="243"/>
      <c r="L125" s="244"/>
      <c r="M125" s="245"/>
      <c r="N125" s="246"/>
      <c r="O125" s="247"/>
      <c r="P125" s="248" t="n">
        <v>0</v>
      </c>
      <c r="Q125" s="249"/>
      <c r="R125" s="174"/>
      <c r="S125" s="274" t="n">
        <f aca="false">IF(B125="",0,INDEX(pesosqualis,MATCH(D125,INDEX(Qualis,,MATCH(B125,Tipos_Produtos)),0),MATCH(B125,Tipos_Produtos,0)))</f>
        <v>0</v>
      </c>
      <c r="T125" s="275" t="n">
        <f aca="false">IF(E125="",0,S125/P125)</f>
        <v>0</v>
      </c>
      <c r="AHV125" s="164"/>
      <c r="AHW125" s="164"/>
      <c r="AHX125" s="164"/>
      <c r="AHY125" s="164"/>
      <c r="AHZ125" s="164"/>
      <c r="AIA125" s="164"/>
      <c r="AIB125" s="164"/>
      <c r="AIC125" s="164"/>
      <c r="AID125" s="164"/>
      <c r="AIE125" s="164"/>
      <c r="AIF125" s="164"/>
      <c r="AIG125" s="164"/>
      <c r="AIH125" s="164"/>
      <c r="AII125" s="164"/>
      <c r="AIJ125" s="164"/>
      <c r="AIK125" s="164"/>
      <c r="AIL125" s="164"/>
      <c r="AIM125" s="164"/>
      <c r="AIN125" s="164"/>
      <c r="AIO125" s="164"/>
      <c r="AIP125" s="164"/>
      <c r="AIQ125" s="164"/>
      <c r="AIR125" s="164"/>
      <c r="AIS125" s="164"/>
      <c r="AIT125" s="164"/>
      <c r="AIU125" s="164"/>
      <c r="AIV125" s="164"/>
      <c r="AIW125" s="164"/>
      <c r="AIX125" s="164"/>
      <c r="AIY125" s="164"/>
      <c r="AIZ125" s="164"/>
      <c r="AJA125" s="164"/>
      <c r="AJB125" s="164"/>
      <c r="AJC125" s="164"/>
      <c r="AJD125" s="164"/>
      <c r="AJE125" s="164"/>
      <c r="AJF125" s="164"/>
      <c r="AJG125" s="164"/>
      <c r="AJH125" s="164"/>
      <c r="AJI125" s="164"/>
      <c r="AJJ125" s="164"/>
      <c r="AJK125" s="164"/>
      <c r="AJL125" s="164"/>
      <c r="AJM125" s="164"/>
      <c r="AJN125" s="164"/>
      <c r="AJO125" s="164"/>
      <c r="AJP125" s="164"/>
      <c r="AJQ125" s="164"/>
      <c r="AJR125" s="164"/>
      <c r="AJS125" s="164"/>
      <c r="AJT125" s="164"/>
      <c r="AJU125" s="164"/>
      <c r="AJV125" s="164"/>
      <c r="AJW125" s="164"/>
      <c r="AJX125" s="164"/>
      <c r="AJY125" s="164"/>
      <c r="AJZ125" s="164"/>
      <c r="AKA125" s="164"/>
      <c r="AKB125" s="164"/>
    </row>
    <row r="126" customFormat="false" ht="21" hidden="false" customHeight="true" outlineLevel="0" collapsed="false">
      <c r="A126" s="233"/>
      <c r="B126" s="234"/>
      <c r="C126" s="235"/>
      <c r="D126" s="236"/>
      <c r="E126" s="237"/>
      <c r="F126" s="237"/>
      <c r="G126" s="263"/>
      <c r="H126" s="267" t="str">
        <f aca="false">IF(COUNTIFS(Titulados!$A$3:$A$1000,"="&amp;K126)&lt;&gt;1,"","Titulado")</f>
        <v/>
      </c>
      <c r="I126" s="242"/>
      <c r="J126" s="242"/>
      <c r="K126" s="253"/>
      <c r="L126" s="254"/>
      <c r="M126" s="255"/>
      <c r="N126" s="256"/>
      <c r="O126" s="247"/>
      <c r="P126" s="248"/>
      <c r="Q126" s="249"/>
      <c r="R126" s="174"/>
      <c r="S126" s="274"/>
      <c r="T126" s="275"/>
      <c r="AHV126" s="164"/>
      <c r="AHW126" s="164"/>
      <c r="AHX126" s="164"/>
      <c r="AHY126" s="164"/>
      <c r="AHZ126" s="164"/>
      <c r="AIA126" s="164"/>
      <c r="AIB126" s="164"/>
      <c r="AIC126" s="164"/>
      <c r="AID126" s="164"/>
      <c r="AIE126" s="164"/>
      <c r="AIF126" s="164"/>
      <c r="AIG126" s="164"/>
      <c r="AIH126" s="164"/>
      <c r="AII126" s="164"/>
      <c r="AIJ126" s="164"/>
      <c r="AIK126" s="164"/>
      <c r="AIL126" s="164"/>
      <c r="AIM126" s="164"/>
      <c r="AIN126" s="164"/>
      <c r="AIO126" s="164"/>
      <c r="AIP126" s="164"/>
      <c r="AIQ126" s="164"/>
      <c r="AIR126" s="164"/>
      <c r="AIS126" s="164"/>
      <c r="AIT126" s="164"/>
      <c r="AIU126" s="164"/>
      <c r="AIV126" s="164"/>
      <c r="AIW126" s="164"/>
      <c r="AIX126" s="164"/>
      <c r="AIY126" s="164"/>
      <c r="AIZ126" s="164"/>
      <c r="AJA126" s="164"/>
      <c r="AJB126" s="164"/>
      <c r="AJC126" s="164"/>
      <c r="AJD126" s="164"/>
      <c r="AJE126" s="164"/>
      <c r="AJF126" s="164"/>
      <c r="AJG126" s="164"/>
      <c r="AJH126" s="164"/>
      <c r="AJI126" s="164"/>
      <c r="AJJ126" s="164"/>
      <c r="AJK126" s="164"/>
      <c r="AJL126" s="164"/>
      <c r="AJM126" s="164"/>
      <c r="AJN126" s="164"/>
      <c r="AJO126" s="164"/>
      <c r="AJP126" s="164"/>
      <c r="AJQ126" s="164"/>
      <c r="AJR126" s="164"/>
      <c r="AJS126" s="164"/>
      <c r="AJT126" s="164"/>
      <c r="AJU126" s="164"/>
      <c r="AJV126" s="164"/>
      <c r="AJW126" s="164"/>
      <c r="AJX126" s="164"/>
      <c r="AJY126" s="164"/>
      <c r="AJZ126" s="164"/>
      <c r="AKA126" s="164"/>
      <c r="AKB126" s="164"/>
    </row>
    <row r="127" customFormat="false" ht="21" hidden="false" customHeight="true" outlineLevel="0" collapsed="false">
      <c r="A127" s="233"/>
      <c r="B127" s="234"/>
      <c r="C127" s="235"/>
      <c r="D127" s="236"/>
      <c r="E127" s="237"/>
      <c r="F127" s="237"/>
      <c r="G127" s="263"/>
      <c r="H127" s="267" t="str">
        <f aca="false">IF(COUNTIFS(Titulados!$A$3:$A$1000,"="&amp;K127)&lt;&gt;1,"","Titulado")</f>
        <v/>
      </c>
      <c r="I127" s="242"/>
      <c r="J127" s="242"/>
      <c r="K127" s="253"/>
      <c r="L127" s="254"/>
      <c r="M127" s="255"/>
      <c r="N127" s="256"/>
      <c r="O127" s="247"/>
      <c r="P127" s="248"/>
      <c r="Q127" s="249"/>
      <c r="R127" s="174"/>
      <c r="S127" s="274"/>
      <c r="T127" s="275"/>
      <c r="AHV127" s="164"/>
      <c r="AHW127" s="164"/>
      <c r="AHX127" s="164"/>
      <c r="AHY127" s="164"/>
      <c r="AHZ127" s="164"/>
      <c r="AIA127" s="164"/>
      <c r="AIB127" s="164"/>
      <c r="AIC127" s="164"/>
      <c r="AID127" s="164"/>
      <c r="AIE127" s="164"/>
      <c r="AIF127" s="164"/>
      <c r="AIG127" s="164"/>
      <c r="AIH127" s="164"/>
      <c r="AII127" s="164"/>
      <c r="AIJ127" s="164"/>
      <c r="AIK127" s="164"/>
      <c r="AIL127" s="164"/>
      <c r="AIM127" s="164"/>
      <c r="AIN127" s="164"/>
      <c r="AIO127" s="164"/>
      <c r="AIP127" s="164"/>
      <c r="AIQ127" s="164"/>
      <c r="AIR127" s="164"/>
      <c r="AIS127" s="164"/>
      <c r="AIT127" s="164"/>
      <c r="AIU127" s="164"/>
      <c r="AIV127" s="164"/>
      <c r="AIW127" s="164"/>
      <c r="AIX127" s="164"/>
      <c r="AIY127" s="164"/>
      <c r="AIZ127" s="164"/>
      <c r="AJA127" s="164"/>
      <c r="AJB127" s="164"/>
      <c r="AJC127" s="164"/>
      <c r="AJD127" s="164"/>
      <c r="AJE127" s="164"/>
      <c r="AJF127" s="164"/>
      <c r="AJG127" s="164"/>
      <c r="AJH127" s="164"/>
      <c r="AJI127" s="164"/>
      <c r="AJJ127" s="164"/>
      <c r="AJK127" s="164"/>
      <c r="AJL127" s="164"/>
      <c r="AJM127" s="164"/>
      <c r="AJN127" s="164"/>
      <c r="AJO127" s="164"/>
      <c r="AJP127" s="164"/>
      <c r="AJQ127" s="164"/>
      <c r="AJR127" s="164"/>
      <c r="AJS127" s="164"/>
      <c r="AJT127" s="164"/>
      <c r="AJU127" s="164"/>
      <c r="AJV127" s="164"/>
      <c r="AJW127" s="164"/>
      <c r="AJX127" s="164"/>
      <c r="AJY127" s="164"/>
      <c r="AJZ127" s="164"/>
      <c r="AKA127" s="164"/>
      <c r="AKB127" s="164"/>
    </row>
    <row r="128" customFormat="false" ht="21" hidden="false" customHeight="true" outlineLevel="0" collapsed="false">
      <c r="A128" s="233"/>
      <c r="B128" s="234"/>
      <c r="C128" s="235"/>
      <c r="D128" s="236"/>
      <c r="E128" s="237"/>
      <c r="F128" s="237"/>
      <c r="G128" s="263"/>
      <c r="H128" s="267" t="str">
        <f aca="false">IF(COUNTIFS(Titulados!$A$3:$A$1000,"="&amp;K128)&lt;&gt;1,"","Titulado")</f>
        <v/>
      </c>
      <c r="I128" s="242"/>
      <c r="J128" s="242"/>
      <c r="K128" s="253"/>
      <c r="L128" s="254"/>
      <c r="M128" s="255"/>
      <c r="N128" s="256"/>
      <c r="O128" s="247"/>
      <c r="P128" s="248"/>
      <c r="Q128" s="249"/>
      <c r="R128" s="174"/>
      <c r="S128" s="274"/>
      <c r="T128" s="275"/>
      <c r="AHV128" s="164"/>
      <c r="AHW128" s="164"/>
      <c r="AHX128" s="164"/>
      <c r="AHY128" s="164"/>
      <c r="AHZ128" s="164"/>
      <c r="AIA128" s="164"/>
      <c r="AIB128" s="164"/>
      <c r="AIC128" s="164"/>
      <c r="AID128" s="164"/>
      <c r="AIE128" s="164"/>
      <c r="AIF128" s="164"/>
      <c r="AIG128" s="164"/>
      <c r="AIH128" s="164"/>
      <c r="AII128" s="164"/>
      <c r="AIJ128" s="164"/>
      <c r="AIK128" s="164"/>
      <c r="AIL128" s="164"/>
      <c r="AIM128" s="164"/>
      <c r="AIN128" s="164"/>
      <c r="AIO128" s="164"/>
      <c r="AIP128" s="164"/>
      <c r="AIQ128" s="164"/>
      <c r="AIR128" s="164"/>
      <c r="AIS128" s="164"/>
      <c r="AIT128" s="164"/>
      <c r="AIU128" s="164"/>
      <c r="AIV128" s="164"/>
      <c r="AIW128" s="164"/>
      <c r="AIX128" s="164"/>
      <c r="AIY128" s="164"/>
      <c r="AIZ128" s="164"/>
      <c r="AJA128" s="164"/>
      <c r="AJB128" s="164"/>
      <c r="AJC128" s="164"/>
      <c r="AJD128" s="164"/>
      <c r="AJE128" s="164"/>
      <c r="AJF128" s="164"/>
      <c r="AJG128" s="164"/>
      <c r="AJH128" s="164"/>
      <c r="AJI128" s="164"/>
      <c r="AJJ128" s="164"/>
      <c r="AJK128" s="164"/>
      <c r="AJL128" s="164"/>
      <c r="AJM128" s="164"/>
      <c r="AJN128" s="164"/>
      <c r="AJO128" s="164"/>
      <c r="AJP128" s="164"/>
      <c r="AJQ128" s="164"/>
      <c r="AJR128" s="164"/>
      <c r="AJS128" s="164"/>
      <c r="AJT128" s="164"/>
      <c r="AJU128" s="164"/>
      <c r="AJV128" s="164"/>
      <c r="AJW128" s="164"/>
      <c r="AJX128" s="164"/>
      <c r="AJY128" s="164"/>
      <c r="AJZ128" s="164"/>
      <c r="AKA128" s="164"/>
      <c r="AKB128" s="164"/>
    </row>
    <row r="129" customFormat="false" ht="21" hidden="false" customHeight="true" outlineLevel="0" collapsed="false">
      <c r="A129" s="233"/>
      <c r="B129" s="234"/>
      <c r="C129" s="235"/>
      <c r="D129" s="236"/>
      <c r="E129" s="237"/>
      <c r="F129" s="237"/>
      <c r="G129" s="263"/>
      <c r="H129" s="267" t="str">
        <f aca="false">IF(COUNTIFS(Titulados!$A$3:$A$1000,"="&amp;K129)&lt;&gt;1,"","Titulado")</f>
        <v/>
      </c>
      <c r="I129" s="242"/>
      <c r="J129" s="242"/>
      <c r="K129" s="253"/>
      <c r="L129" s="254"/>
      <c r="M129" s="255"/>
      <c r="N129" s="256"/>
      <c r="O129" s="247"/>
      <c r="P129" s="248"/>
      <c r="Q129" s="249"/>
      <c r="R129" s="174"/>
      <c r="S129" s="274"/>
      <c r="T129" s="275"/>
      <c r="AHV129" s="164"/>
      <c r="AHW129" s="164"/>
      <c r="AHX129" s="164"/>
      <c r="AHY129" s="164"/>
      <c r="AHZ129" s="164"/>
      <c r="AIA129" s="164"/>
      <c r="AIB129" s="164"/>
      <c r="AIC129" s="164"/>
      <c r="AID129" s="164"/>
      <c r="AIE129" s="164"/>
      <c r="AIF129" s="164"/>
      <c r="AIG129" s="164"/>
      <c r="AIH129" s="164"/>
      <c r="AII129" s="164"/>
      <c r="AIJ129" s="164"/>
      <c r="AIK129" s="164"/>
      <c r="AIL129" s="164"/>
      <c r="AIM129" s="164"/>
      <c r="AIN129" s="164"/>
      <c r="AIO129" s="164"/>
      <c r="AIP129" s="164"/>
      <c r="AIQ129" s="164"/>
      <c r="AIR129" s="164"/>
      <c r="AIS129" s="164"/>
      <c r="AIT129" s="164"/>
      <c r="AIU129" s="164"/>
      <c r="AIV129" s="164"/>
      <c r="AIW129" s="164"/>
      <c r="AIX129" s="164"/>
      <c r="AIY129" s="164"/>
      <c r="AIZ129" s="164"/>
      <c r="AJA129" s="164"/>
      <c r="AJB129" s="164"/>
      <c r="AJC129" s="164"/>
      <c r="AJD129" s="164"/>
      <c r="AJE129" s="164"/>
      <c r="AJF129" s="164"/>
      <c r="AJG129" s="164"/>
      <c r="AJH129" s="164"/>
      <c r="AJI129" s="164"/>
      <c r="AJJ129" s="164"/>
      <c r="AJK129" s="164"/>
      <c r="AJL129" s="164"/>
      <c r="AJM129" s="164"/>
      <c r="AJN129" s="164"/>
      <c r="AJO129" s="164"/>
      <c r="AJP129" s="164"/>
      <c r="AJQ129" s="164"/>
      <c r="AJR129" s="164"/>
      <c r="AJS129" s="164"/>
      <c r="AJT129" s="164"/>
      <c r="AJU129" s="164"/>
      <c r="AJV129" s="164"/>
      <c r="AJW129" s="164"/>
      <c r="AJX129" s="164"/>
      <c r="AJY129" s="164"/>
      <c r="AJZ129" s="164"/>
      <c r="AKA129" s="164"/>
      <c r="AKB129" s="164"/>
    </row>
    <row r="130" customFormat="false" ht="21" hidden="false" customHeight="true" outlineLevel="0" collapsed="false">
      <c r="A130" s="233"/>
      <c r="B130" s="234"/>
      <c r="C130" s="235"/>
      <c r="D130" s="236"/>
      <c r="E130" s="237"/>
      <c r="F130" s="237"/>
      <c r="G130" s="263"/>
      <c r="H130" s="267" t="str">
        <f aca="false">IF(COUNTIFS(Titulados!$A$3:$A$1000,"="&amp;K130)&lt;&gt;1,"","Titulado")</f>
        <v/>
      </c>
      <c r="I130" s="242"/>
      <c r="J130" s="242"/>
      <c r="K130" s="253"/>
      <c r="L130" s="254"/>
      <c r="M130" s="255"/>
      <c r="N130" s="256"/>
      <c r="O130" s="247"/>
      <c r="P130" s="248"/>
      <c r="Q130" s="249"/>
      <c r="R130" s="174"/>
      <c r="S130" s="274"/>
      <c r="T130" s="275"/>
      <c r="AHV130" s="164"/>
      <c r="AHW130" s="164"/>
      <c r="AHX130" s="164"/>
      <c r="AHY130" s="164"/>
      <c r="AHZ130" s="164"/>
      <c r="AIA130" s="164"/>
      <c r="AIB130" s="164"/>
      <c r="AIC130" s="164"/>
      <c r="AID130" s="164"/>
      <c r="AIE130" s="164"/>
      <c r="AIF130" s="164"/>
      <c r="AIG130" s="164"/>
      <c r="AIH130" s="164"/>
      <c r="AII130" s="164"/>
      <c r="AIJ130" s="164"/>
      <c r="AIK130" s="164"/>
      <c r="AIL130" s="164"/>
      <c r="AIM130" s="164"/>
      <c r="AIN130" s="164"/>
      <c r="AIO130" s="164"/>
      <c r="AIP130" s="164"/>
      <c r="AIQ130" s="164"/>
      <c r="AIR130" s="164"/>
      <c r="AIS130" s="164"/>
      <c r="AIT130" s="164"/>
      <c r="AIU130" s="164"/>
      <c r="AIV130" s="164"/>
      <c r="AIW130" s="164"/>
      <c r="AIX130" s="164"/>
      <c r="AIY130" s="164"/>
      <c r="AIZ130" s="164"/>
      <c r="AJA130" s="164"/>
      <c r="AJB130" s="164"/>
      <c r="AJC130" s="164"/>
      <c r="AJD130" s="164"/>
      <c r="AJE130" s="164"/>
      <c r="AJF130" s="164"/>
      <c r="AJG130" s="164"/>
      <c r="AJH130" s="164"/>
      <c r="AJI130" s="164"/>
      <c r="AJJ130" s="164"/>
      <c r="AJK130" s="164"/>
      <c r="AJL130" s="164"/>
      <c r="AJM130" s="164"/>
      <c r="AJN130" s="164"/>
      <c r="AJO130" s="164"/>
      <c r="AJP130" s="164"/>
      <c r="AJQ130" s="164"/>
      <c r="AJR130" s="164"/>
      <c r="AJS130" s="164"/>
      <c r="AJT130" s="164"/>
      <c r="AJU130" s="164"/>
      <c r="AJV130" s="164"/>
      <c r="AJW130" s="164"/>
      <c r="AJX130" s="164"/>
      <c r="AJY130" s="164"/>
      <c r="AJZ130" s="164"/>
      <c r="AKA130" s="164"/>
      <c r="AKB130" s="164"/>
    </row>
    <row r="131" customFormat="false" ht="21" hidden="false" customHeight="true" outlineLevel="0" collapsed="false">
      <c r="A131" s="233"/>
      <c r="B131" s="234"/>
      <c r="C131" s="235"/>
      <c r="D131" s="236"/>
      <c r="E131" s="237"/>
      <c r="F131" s="237"/>
      <c r="G131" s="263"/>
      <c r="H131" s="268" t="str">
        <f aca="false">IF(COUNTIFS(Titulados!$A$3:$A$1000,"="&amp;K131)&lt;&gt;1,"","Titulado")</f>
        <v/>
      </c>
      <c r="I131" s="242"/>
      <c r="J131" s="242"/>
      <c r="K131" s="258"/>
      <c r="L131" s="259"/>
      <c r="M131" s="260"/>
      <c r="N131" s="261"/>
      <c r="O131" s="247"/>
      <c r="P131" s="248"/>
      <c r="Q131" s="249"/>
      <c r="R131" s="174"/>
      <c r="S131" s="274"/>
      <c r="T131" s="275"/>
      <c r="AHV131" s="164"/>
      <c r="AHW131" s="164"/>
      <c r="AHX131" s="164"/>
      <c r="AHY131" s="164"/>
      <c r="AHZ131" s="164"/>
      <c r="AIA131" s="164"/>
      <c r="AIB131" s="164"/>
      <c r="AIC131" s="164"/>
      <c r="AID131" s="164"/>
      <c r="AIE131" s="164"/>
      <c r="AIF131" s="164"/>
      <c r="AIG131" s="164"/>
      <c r="AIH131" s="164"/>
      <c r="AII131" s="164"/>
      <c r="AIJ131" s="164"/>
      <c r="AIK131" s="164"/>
      <c r="AIL131" s="164"/>
      <c r="AIM131" s="164"/>
      <c r="AIN131" s="164"/>
      <c r="AIO131" s="164"/>
      <c r="AIP131" s="164"/>
      <c r="AIQ131" s="164"/>
      <c r="AIR131" s="164"/>
      <c r="AIS131" s="164"/>
      <c r="AIT131" s="164"/>
      <c r="AIU131" s="164"/>
      <c r="AIV131" s="164"/>
      <c r="AIW131" s="164"/>
      <c r="AIX131" s="164"/>
      <c r="AIY131" s="164"/>
      <c r="AIZ131" s="164"/>
      <c r="AJA131" s="164"/>
      <c r="AJB131" s="164"/>
      <c r="AJC131" s="164"/>
      <c r="AJD131" s="164"/>
      <c r="AJE131" s="164"/>
      <c r="AJF131" s="164"/>
      <c r="AJG131" s="164"/>
      <c r="AJH131" s="164"/>
      <c r="AJI131" s="164"/>
      <c r="AJJ131" s="164"/>
      <c r="AJK131" s="164"/>
      <c r="AJL131" s="164"/>
      <c r="AJM131" s="164"/>
      <c r="AJN131" s="164"/>
      <c r="AJO131" s="164"/>
      <c r="AJP131" s="164"/>
      <c r="AJQ131" s="164"/>
      <c r="AJR131" s="164"/>
      <c r="AJS131" s="164"/>
      <c r="AJT131" s="164"/>
      <c r="AJU131" s="164"/>
      <c r="AJV131" s="164"/>
      <c r="AJW131" s="164"/>
      <c r="AJX131" s="164"/>
      <c r="AJY131" s="164"/>
      <c r="AJZ131" s="164"/>
      <c r="AKA131" s="164"/>
      <c r="AKB131" s="164"/>
    </row>
    <row r="132" customFormat="false" ht="27" hidden="false" customHeight="true" outlineLevel="0" collapsed="false">
      <c r="A132" s="233" t="n">
        <f aca="false">A125+1</f>
        <v>19</v>
      </c>
      <c r="B132" s="234"/>
      <c r="C132" s="235"/>
      <c r="D132" s="236"/>
      <c r="E132" s="237" t="str">
        <f aca="false">IF(P132&gt;0,"Docente do PPG coautor","")</f>
        <v/>
      </c>
      <c r="F132" s="238" t="str">
        <f aca="false">IF(COUNTIFS(L132:L138,"&lt;&gt;"&amp;"")&gt;0,"Graduando coautor","")</f>
        <v/>
      </c>
      <c r="G132" s="263" t="str">
        <f aca="false">IF(COUNTIFS(K132:K138,"&lt;&gt;"&amp;"")&gt;0,"Pos-graduando coautor","")</f>
        <v/>
      </c>
      <c r="H132" s="264" t="str">
        <f aca="false">IF(COUNTIFS(Titulados!$A$3:$A$1000,"="&amp;K132)&lt;&gt;1,"","Titulado")</f>
        <v/>
      </c>
      <c r="I132" s="242"/>
      <c r="J132" s="242"/>
      <c r="K132" s="243"/>
      <c r="L132" s="244"/>
      <c r="M132" s="245"/>
      <c r="N132" s="246"/>
      <c r="O132" s="247"/>
      <c r="P132" s="248" t="n">
        <v>0</v>
      </c>
      <c r="Q132" s="249"/>
      <c r="R132" s="174"/>
      <c r="S132" s="274" t="n">
        <f aca="false">IF(B132="",0,INDEX(pesosqualis,MATCH(D132,INDEX(Qualis,,MATCH(B132,Tipos_Produtos)),0),MATCH(B132,Tipos_Produtos,0)))</f>
        <v>0</v>
      </c>
      <c r="T132" s="275" t="n">
        <f aca="false">IF(E132="",0,S132/P132)</f>
        <v>0</v>
      </c>
      <c r="AHV132" s="164"/>
      <c r="AHW132" s="164"/>
      <c r="AHX132" s="164"/>
      <c r="AHY132" s="164"/>
      <c r="AHZ132" s="164"/>
      <c r="AIA132" s="164"/>
      <c r="AIB132" s="164"/>
      <c r="AIC132" s="164"/>
      <c r="AID132" s="164"/>
      <c r="AIE132" s="164"/>
      <c r="AIF132" s="164"/>
      <c r="AIG132" s="164"/>
      <c r="AIH132" s="164"/>
      <c r="AII132" s="164"/>
      <c r="AIJ132" s="164"/>
      <c r="AIK132" s="164"/>
      <c r="AIL132" s="164"/>
      <c r="AIM132" s="164"/>
      <c r="AIN132" s="164"/>
      <c r="AIO132" s="164"/>
      <c r="AIP132" s="164"/>
      <c r="AIQ132" s="164"/>
      <c r="AIR132" s="164"/>
      <c r="AIS132" s="164"/>
      <c r="AIT132" s="164"/>
      <c r="AIU132" s="164"/>
      <c r="AIV132" s="164"/>
      <c r="AIW132" s="164"/>
      <c r="AIX132" s="164"/>
      <c r="AIY132" s="164"/>
      <c r="AIZ132" s="164"/>
      <c r="AJA132" s="164"/>
      <c r="AJB132" s="164"/>
      <c r="AJC132" s="164"/>
      <c r="AJD132" s="164"/>
      <c r="AJE132" s="164"/>
      <c r="AJF132" s="164"/>
      <c r="AJG132" s="164"/>
      <c r="AJH132" s="164"/>
      <c r="AJI132" s="164"/>
      <c r="AJJ132" s="164"/>
      <c r="AJK132" s="164"/>
      <c r="AJL132" s="164"/>
      <c r="AJM132" s="164"/>
      <c r="AJN132" s="164"/>
      <c r="AJO132" s="164"/>
      <c r="AJP132" s="164"/>
      <c r="AJQ132" s="164"/>
      <c r="AJR132" s="164"/>
      <c r="AJS132" s="164"/>
      <c r="AJT132" s="164"/>
      <c r="AJU132" s="164"/>
      <c r="AJV132" s="164"/>
      <c r="AJW132" s="164"/>
      <c r="AJX132" s="164"/>
      <c r="AJY132" s="164"/>
      <c r="AJZ132" s="164"/>
      <c r="AKA132" s="164"/>
      <c r="AKB132" s="164"/>
    </row>
    <row r="133" customFormat="false" ht="21" hidden="false" customHeight="true" outlineLevel="0" collapsed="false">
      <c r="A133" s="233"/>
      <c r="B133" s="234"/>
      <c r="C133" s="235"/>
      <c r="D133" s="236"/>
      <c r="E133" s="237"/>
      <c r="F133" s="237"/>
      <c r="G133" s="263"/>
      <c r="H133" s="267" t="str">
        <f aca="false">IF(COUNTIFS(Titulados!$A$3:$A$1000,"="&amp;K133)&lt;&gt;1,"","Titulado")</f>
        <v/>
      </c>
      <c r="I133" s="242"/>
      <c r="J133" s="242"/>
      <c r="K133" s="253"/>
      <c r="L133" s="254"/>
      <c r="M133" s="255"/>
      <c r="N133" s="256"/>
      <c r="O133" s="247"/>
      <c r="P133" s="248"/>
      <c r="Q133" s="249"/>
      <c r="R133" s="174"/>
      <c r="S133" s="274"/>
      <c r="T133" s="275"/>
      <c r="AHV133" s="164"/>
      <c r="AHW133" s="164"/>
      <c r="AHX133" s="164"/>
      <c r="AHY133" s="164"/>
      <c r="AHZ133" s="164"/>
      <c r="AIA133" s="164"/>
      <c r="AIB133" s="164"/>
      <c r="AIC133" s="164"/>
      <c r="AID133" s="164"/>
      <c r="AIE133" s="164"/>
      <c r="AIF133" s="164"/>
      <c r="AIG133" s="164"/>
      <c r="AIH133" s="164"/>
      <c r="AII133" s="164"/>
      <c r="AIJ133" s="164"/>
      <c r="AIK133" s="164"/>
      <c r="AIL133" s="164"/>
      <c r="AIM133" s="164"/>
      <c r="AIN133" s="164"/>
      <c r="AIO133" s="164"/>
      <c r="AIP133" s="164"/>
      <c r="AIQ133" s="164"/>
      <c r="AIR133" s="164"/>
      <c r="AIS133" s="164"/>
      <c r="AIT133" s="164"/>
      <c r="AIU133" s="164"/>
      <c r="AIV133" s="164"/>
      <c r="AIW133" s="164"/>
      <c r="AIX133" s="164"/>
      <c r="AIY133" s="164"/>
      <c r="AIZ133" s="164"/>
      <c r="AJA133" s="164"/>
      <c r="AJB133" s="164"/>
      <c r="AJC133" s="164"/>
      <c r="AJD133" s="164"/>
      <c r="AJE133" s="164"/>
      <c r="AJF133" s="164"/>
      <c r="AJG133" s="164"/>
      <c r="AJH133" s="164"/>
      <c r="AJI133" s="164"/>
      <c r="AJJ133" s="164"/>
      <c r="AJK133" s="164"/>
      <c r="AJL133" s="164"/>
      <c r="AJM133" s="164"/>
      <c r="AJN133" s="164"/>
      <c r="AJO133" s="164"/>
      <c r="AJP133" s="164"/>
      <c r="AJQ133" s="164"/>
      <c r="AJR133" s="164"/>
      <c r="AJS133" s="164"/>
      <c r="AJT133" s="164"/>
      <c r="AJU133" s="164"/>
      <c r="AJV133" s="164"/>
      <c r="AJW133" s="164"/>
      <c r="AJX133" s="164"/>
      <c r="AJY133" s="164"/>
      <c r="AJZ133" s="164"/>
      <c r="AKA133" s="164"/>
      <c r="AKB133" s="164"/>
    </row>
    <row r="134" customFormat="false" ht="21" hidden="false" customHeight="true" outlineLevel="0" collapsed="false">
      <c r="A134" s="233"/>
      <c r="B134" s="234"/>
      <c r="C134" s="235"/>
      <c r="D134" s="236"/>
      <c r="E134" s="237"/>
      <c r="F134" s="237"/>
      <c r="G134" s="263"/>
      <c r="H134" s="267" t="str">
        <f aca="false">IF(COUNTIFS(Titulados!$A$3:$A$1000,"="&amp;K134)&lt;&gt;1,"","Titulado")</f>
        <v/>
      </c>
      <c r="I134" s="242"/>
      <c r="J134" s="242"/>
      <c r="K134" s="253"/>
      <c r="L134" s="254"/>
      <c r="M134" s="255"/>
      <c r="N134" s="256"/>
      <c r="O134" s="247"/>
      <c r="P134" s="248"/>
      <c r="Q134" s="249"/>
      <c r="R134" s="174"/>
      <c r="S134" s="274"/>
      <c r="T134" s="275"/>
      <c r="AHV134" s="164"/>
      <c r="AHW134" s="164"/>
      <c r="AHX134" s="164"/>
      <c r="AHY134" s="164"/>
      <c r="AHZ134" s="164"/>
      <c r="AIA134" s="164"/>
      <c r="AIB134" s="164"/>
      <c r="AIC134" s="164"/>
      <c r="AID134" s="164"/>
      <c r="AIE134" s="164"/>
      <c r="AIF134" s="164"/>
      <c r="AIG134" s="164"/>
      <c r="AIH134" s="164"/>
      <c r="AII134" s="164"/>
      <c r="AIJ134" s="164"/>
      <c r="AIK134" s="164"/>
      <c r="AIL134" s="164"/>
      <c r="AIM134" s="164"/>
      <c r="AIN134" s="164"/>
      <c r="AIO134" s="164"/>
      <c r="AIP134" s="164"/>
      <c r="AIQ134" s="164"/>
      <c r="AIR134" s="164"/>
      <c r="AIS134" s="164"/>
      <c r="AIT134" s="164"/>
      <c r="AIU134" s="164"/>
      <c r="AIV134" s="164"/>
      <c r="AIW134" s="164"/>
      <c r="AIX134" s="164"/>
      <c r="AIY134" s="164"/>
      <c r="AIZ134" s="164"/>
      <c r="AJA134" s="164"/>
      <c r="AJB134" s="164"/>
      <c r="AJC134" s="164"/>
      <c r="AJD134" s="164"/>
      <c r="AJE134" s="164"/>
      <c r="AJF134" s="164"/>
      <c r="AJG134" s="164"/>
      <c r="AJH134" s="164"/>
      <c r="AJI134" s="164"/>
      <c r="AJJ134" s="164"/>
      <c r="AJK134" s="164"/>
      <c r="AJL134" s="164"/>
      <c r="AJM134" s="164"/>
      <c r="AJN134" s="164"/>
      <c r="AJO134" s="164"/>
      <c r="AJP134" s="164"/>
      <c r="AJQ134" s="164"/>
      <c r="AJR134" s="164"/>
      <c r="AJS134" s="164"/>
      <c r="AJT134" s="164"/>
      <c r="AJU134" s="164"/>
      <c r="AJV134" s="164"/>
      <c r="AJW134" s="164"/>
      <c r="AJX134" s="164"/>
      <c r="AJY134" s="164"/>
      <c r="AJZ134" s="164"/>
      <c r="AKA134" s="164"/>
      <c r="AKB134" s="164"/>
    </row>
    <row r="135" customFormat="false" ht="21" hidden="false" customHeight="true" outlineLevel="0" collapsed="false">
      <c r="A135" s="233"/>
      <c r="B135" s="234"/>
      <c r="C135" s="235"/>
      <c r="D135" s="236"/>
      <c r="E135" s="237"/>
      <c r="F135" s="237"/>
      <c r="G135" s="263"/>
      <c r="H135" s="267" t="str">
        <f aca="false">IF(COUNTIFS(Titulados!$A$3:$A$1000,"="&amp;K135)&lt;&gt;1,"","Titulado")</f>
        <v/>
      </c>
      <c r="I135" s="242"/>
      <c r="J135" s="242"/>
      <c r="K135" s="253"/>
      <c r="L135" s="254"/>
      <c r="M135" s="255"/>
      <c r="N135" s="256"/>
      <c r="O135" s="247"/>
      <c r="P135" s="248"/>
      <c r="Q135" s="249"/>
      <c r="R135" s="174"/>
      <c r="S135" s="274"/>
      <c r="T135" s="275"/>
      <c r="AHV135" s="164"/>
      <c r="AHW135" s="164"/>
      <c r="AHX135" s="164"/>
      <c r="AHY135" s="164"/>
      <c r="AHZ135" s="164"/>
      <c r="AIA135" s="164"/>
      <c r="AIB135" s="164"/>
      <c r="AIC135" s="164"/>
      <c r="AID135" s="164"/>
      <c r="AIE135" s="164"/>
      <c r="AIF135" s="164"/>
      <c r="AIG135" s="164"/>
      <c r="AIH135" s="164"/>
      <c r="AII135" s="164"/>
      <c r="AIJ135" s="164"/>
      <c r="AIK135" s="164"/>
      <c r="AIL135" s="164"/>
      <c r="AIM135" s="164"/>
      <c r="AIN135" s="164"/>
      <c r="AIO135" s="164"/>
      <c r="AIP135" s="164"/>
      <c r="AIQ135" s="164"/>
      <c r="AIR135" s="164"/>
      <c r="AIS135" s="164"/>
      <c r="AIT135" s="164"/>
      <c r="AIU135" s="164"/>
      <c r="AIV135" s="164"/>
      <c r="AIW135" s="164"/>
      <c r="AIX135" s="164"/>
      <c r="AIY135" s="164"/>
      <c r="AIZ135" s="164"/>
      <c r="AJA135" s="164"/>
      <c r="AJB135" s="164"/>
      <c r="AJC135" s="164"/>
      <c r="AJD135" s="164"/>
      <c r="AJE135" s="164"/>
      <c r="AJF135" s="164"/>
      <c r="AJG135" s="164"/>
      <c r="AJH135" s="164"/>
      <c r="AJI135" s="164"/>
      <c r="AJJ135" s="164"/>
      <c r="AJK135" s="164"/>
      <c r="AJL135" s="164"/>
      <c r="AJM135" s="164"/>
      <c r="AJN135" s="164"/>
      <c r="AJO135" s="164"/>
      <c r="AJP135" s="164"/>
      <c r="AJQ135" s="164"/>
      <c r="AJR135" s="164"/>
      <c r="AJS135" s="164"/>
      <c r="AJT135" s="164"/>
      <c r="AJU135" s="164"/>
      <c r="AJV135" s="164"/>
      <c r="AJW135" s="164"/>
      <c r="AJX135" s="164"/>
      <c r="AJY135" s="164"/>
      <c r="AJZ135" s="164"/>
      <c r="AKA135" s="164"/>
      <c r="AKB135" s="164"/>
    </row>
    <row r="136" customFormat="false" ht="21" hidden="false" customHeight="true" outlineLevel="0" collapsed="false">
      <c r="A136" s="233"/>
      <c r="B136" s="234"/>
      <c r="C136" s="235"/>
      <c r="D136" s="236"/>
      <c r="E136" s="237"/>
      <c r="F136" s="237"/>
      <c r="G136" s="263"/>
      <c r="H136" s="267" t="str">
        <f aca="false">IF(COUNTIFS(Titulados!$A$3:$A$1000,"="&amp;K136)&lt;&gt;1,"","Titulado")</f>
        <v/>
      </c>
      <c r="I136" s="242"/>
      <c r="J136" s="242"/>
      <c r="K136" s="253"/>
      <c r="L136" s="254"/>
      <c r="M136" s="255"/>
      <c r="N136" s="256"/>
      <c r="O136" s="247"/>
      <c r="P136" s="248"/>
      <c r="Q136" s="249"/>
      <c r="R136" s="174"/>
      <c r="S136" s="274"/>
      <c r="T136" s="275"/>
      <c r="AHV136" s="164"/>
      <c r="AHW136" s="164"/>
      <c r="AHX136" s="164"/>
      <c r="AHY136" s="164"/>
      <c r="AHZ136" s="164"/>
      <c r="AIA136" s="164"/>
      <c r="AIB136" s="164"/>
      <c r="AIC136" s="164"/>
      <c r="AID136" s="164"/>
      <c r="AIE136" s="164"/>
      <c r="AIF136" s="164"/>
      <c r="AIG136" s="164"/>
      <c r="AIH136" s="164"/>
      <c r="AII136" s="164"/>
      <c r="AIJ136" s="164"/>
      <c r="AIK136" s="164"/>
      <c r="AIL136" s="164"/>
      <c r="AIM136" s="164"/>
      <c r="AIN136" s="164"/>
      <c r="AIO136" s="164"/>
      <c r="AIP136" s="164"/>
      <c r="AIQ136" s="164"/>
      <c r="AIR136" s="164"/>
      <c r="AIS136" s="164"/>
      <c r="AIT136" s="164"/>
      <c r="AIU136" s="164"/>
      <c r="AIV136" s="164"/>
      <c r="AIW136" s="164"/>
      <c r="AIX136" s="164"/>
      <c r="AIY136" s="164"/>
      <c r="AIZ136" s="164"/>
      <c r="AJA136" s="164"/>
      <c r="AJB136" s="164"/>
      <c r="AJC136" s="164"/>
      <c r="AJD136" s="164"/>
      <c r="AJE136" s="164"/>
      <c r="AJF136" s="164"/>
      <c r="AJG136" s="164"/>
      <c r="AJH136" s="164"/>
      <c r="AJI136" s="164"/>
      <c r="AJJ136" s="164"/>
      <c r="AJK136" s="164"/>
      <c r="AJL136" s="164"/>
      <c r="AJM136" s="164"/>
      <c r="AJN136" s="164"/>
      <c r="AJO136" s="164"/>
      <c r="AJP136" s="164"/>
      <c r="AJQ136" s="164"/>
      <c r="AJR136" s="164"/>
      <c r="AJS136" s="164"/>
      <c r="AJT136" s="164"/>
      <c r="AJU136" s="164"/>
      <c r="AJV136" s="164"/>
      <c r="AJW136" s="164"/>
      <c r="AJX136" s="164"/>
      <c r="AJY136" s="164"/>
      <c r="AJZ136" s="164"/>
      <c r="AKA136" s="164"/>
      <c r="AKB136" s="164"/>
    </row>
    <row r="137" customFormat="false" ht="21" hidden="false" customHeight="true" outlineLevel="0" collapsed="false">
      <c r="A137" s="233"/>
      <c r="B137" s="234"/>
      <c r="C137" s="235"/>
      <c r="D137" s="236"/>
      <c r="E137" s="237"/>
      <c r="F137" s="237"/>
      <c r="G137" s="263"/>
      <c r="H137" s="267" t="str">
        <f aca="false">IF(COUNTIFS(Titulados!$A$3:$A$1000,"="&amp;K137)&lt;&gt;1,"","Titulado")</f>
        <v/>
      </c>
      <c r="I137" s="242"/>
      <c r="J137" s="242"/>
      <c r="K137" s="253"/>
      <c r="L137" s="254"/>
      <c r="M137" s="255"/>
      <c r="N137" s="256"/>
      <c r="O137" s="247"/>
      <c r="P137" s="248"/>
      <c r="Q137" s="249"/>
      <c r="R137" s="174"/>
      <c r="S137" s="274"/>
      <c r="T137" s="275"/>
      <c r="AHV137" s="164"/>
      <c r="AHW137" s="164"/>
      <c r="AHX137" s="164"/>
      <c r="AHY137" s="164"/>
      <c r="AHZ137" s="164"/>
      <c r="AIA137" s="164"/>
      <c r="AIB137" s="164"/>
      <c r="AIC137" s="164"/>
      <c r="AID137" s="164"/>
      <c r="AIE137" s="164"/>
      <c r="AIF137" s="164"/>
      <c r="AIG137" s="164"/>
      <c r="AIH137" s="164"/>
      <c r="AII137" s="164"/>
      <c r="AIJ137" s="164"/>
      <c r="AIK137" s="164"/>
      <c r="AIL137" s="164"/>
      <c r="AIM137" s="164"/>
      <c r="AIN137" s="164"/>
      <c r="AIO137" s="164"/>
      <c r="AIP137" s="164"/>
      <c r="AIQ137" s="164"/>
      <c r="AIR137" s="164"/>
      <c r="AIS137" s="164"/>
      <c r="AIT137" s="164"/>
      <c r="AIU137" s="164"/>
      <c r="AIV137" s="164"/>
      <c r="AIW137" s="164"/>
      <c r="AIX137" s="164"/>
      <c r="AIY137" s="164"/>
      <c r="AIZ137" s="164"/>
      <c r="AJA137" s="164"/>
      <c r="AJB137" s="164"/>
      <c r="AJC137" s="164"/>
      <c r="AJD137" s="164"/>
      <c r="AJE137" s="164"/>
      <c r="AJF137" s="164"/>
      <c r="AJG137" s="164"/>
      <c r="AJH137" s="164"/>
      <c r="AJI137" s="164"/>
      <c r="AJJ137" s="164"/>
      <c r="AJK137" s="164"/>
      <c r="AJL137" s="164"/>
      <c r="AJM137" s="164"/>
      <c r="AJN137" s="164"/>
      <c r="AJO137" s="164"/>
      <c r="AJP137" s="164"/>
      <c r="AJQ137" s="164"/>
      <c r="AJR137" s="164"/>
      <c r="AJS137" s="164"/>
      <c r="AJT137" s="164"/>
      <c r="AJU137" s="164"/>
      <c r="AJV137" s="164"/>
      <c r="AJW137" s="164"/>
      <c r="AJX137" s="164"/>
      <c r="AJY137" s="164"/>
      <c r="AJZ137" s="164"/>
      <c r="AKA137" s="164"/>
      <c r="AKB137" s="164"/>
    </row>
    <row r="138" customFormat="false" ht="21" hidden="false" customHeight="true" outlineLevel="0" collapsed="false">
      <c r="A138" s="233"/>
      <c r="B138" s="234"/>
      <c r="C138" s="235"/>
      <c r="D138" s="236"/>
      <c r="E138" s="237"/>
      <c r="F138" s="237"/>
      <c r="G138" s="263"/>
      <c r="H138" s="268" t="str">
        <f aca="false">IF(COUNTIFS(Titulados!$A$3:$A$1000,"="&amp;K138)&lt;&gt;1,"","Titulado")</f>
        <v/>
      </c>
      <c r="I138" s="242"/>
      <c r="J138" s="242"/>
      <c r="K138" s="258"/>
      <c r="L138" s="259"/>
      <c r="M138" s="260"/>
      <c r="N138" s="261"/>
      <c r="O138" s="247"/>
      <c r="P138" s="248"/>
      <c r="Q138" s="249"/>
      <c r="R138" s="174"/>
      <c r="S138" s="274"/>
      <c r="T138" s="275"/>
      <c r="AHV138" s="164"/>
      <c r="AHW138" s="164"/>
      <c r="AHX138" s="164"/>
      <c r="AHY138" s="164"/>
      <c r="AHZ138" s="164"/>
      <c r="AIA138" s="164"/>
      <c r="AIB138" s="164"/>
      <c r="AIC138" s="164"/>
      <c r="AID138" s="164"/>
      <c r="AIE138" s="164"/>
      <c r="AIF138" s="164"/>
      <c r="AIG138" s="164"/>
      <c r="AIH138" s="164"/>
      <c r="AII138" s="164"/>
      <c r="AIJ138" s="164"/>
      <c r="AIK138" s="164"/>
      <c r="AIL138" s="164"/>
      <c r="AIM138" s="164"/>
      <c r="AIN138" s="164"/>
      <c r="AIO138" s="164"/>
      <c r="AIP138" s="164"/>
      <c r="AIQ138" s="164"/>
      <c r="AIR138" s="164"/>
      <c r="AIS138" s="164"/>
      <c r="AIT138" s="164"/>
      <c r="AIU138" s="164"/>
      <c r="AIV138" s="164"/>
      <c r="AIW138" s="164"/>
      <c r="AIX138" s="164"/>
      <c r="AIY138" s="164"/>
      <c r="AIZ138" s="164"/>
      <c r="AJA138" s="164"/>
      <c r="AJB138" s="164"/>
      <c r="AJC138" s="164"/>
      <c r="AJD138" s="164"/>
      <c r="AJE138" s="164"/>
      <c r="AJF138" s="164"/>
      <c r="AJG138" s="164"/>
      <c r="AJH138" s="164"/>
      <c r="AJI138" s="164"/>
      <c r="AJJ138" s="164"/>
      <c r="AJK138" s="164"/>
      <c r="AJL138" s="164"/>
      <c r="AJM138" s="164"/>
      <c r="AJN138" s="164"/>
      <c r="AJO138" s="164"/>
      <c r="AJP138" s="164"/>
      <c r="AJQ138" s="164"/>
      <c r="AJR138" s="164"/>
      <c r="AJS138" s="164"/>
      <c r="AJT138" s="164"/>
      <c r="AJU138" s="164"/>
      <c r="AJV138" s="164"/>
      <c r="AJW138" s="164"/>
      <c r="AJX138" s="164"/>
      <c r="AJY138" s="164"/>
      <c r="AJZ138" s="164"/>
      <c r="AKA138" s="164"/>
      <c r="AKB138" s="164"/>
    </row>
    <row r="139" customFormat="false" ht="27" hidden="false" customHeight="true" outlineLevel="0" collapsed="false">
      <c r="A139" s="233" t="n">
        <f aca="false">A132+1</f>
        <v>20</v>
      </c>
      <c r="B139" s="234"/>
      <c r="C139" s="235"/>
      <c r="D139" s="236"/>
      <c r="E139" s="237" t="str">
        <f aca="false">IF(P139&gt;0,"Docente do PPG coautor","")</f>
        <v/>
      </c>
      <c r="F139" s="238" t="str">
        <f aca="false">IF(COUNTIFS(L139:L145,"&lt;&gt;"&amp;"")&gt;0,"Graduando coautor","")</f>
        <v/>
      </c>
      <c r="G139" s="263" t="str">
        <f aca="false">IF(COUNTIFS(K139:K145,"&lt;&gt;"&amp;"")&gt;0,"Pos-graduando coautor","")</f>
        <v/>
      </c>
      <c r="H139" s="264" t="str">
        <f aca="false">IF(COUNTIFS(Titulados!$A$3:$A$1000,"="&amp;K139)&lt;&gt;1,"","Titulado")</f>
        <v/>
      </c>
      <c r="I139" s="242"/>
      <c r="J139" s="242"/>
      <c r="K139" s="243"/>
      <c r="L139" s="244"/>
      <c r="M139" s="245"/>
      <c r="N139" s="246"/>
      <c r="O139" s="247"/>
      <c r="P139" s="248" t="n">
        <v>0</v>
      </c>
      <c r="Q139" s="249"/>
      <c r="R139" s="174"/>
      <c r="S139" s="274" t="n">
        <f aca="false">IF(B139="",0,INDEX(pesosqualis,MATCH(D139,INDEX(Qualis,,MATCH(B139,Tipos_Produtos)),0),MATCH(B139,Tipos_Produtos,0)))</f>
        <v>0</v>
      </c>
      <c r="T139" s="275" t="n">
        <f aca="false">IF(E139="",0,S139/P139)</f>
        <v>0</v>
      </c>
      <c r="AHV139" s="164"/>
      <c r="AHW139" s="164"/>
      <c r="AHX139" s="164"/>
      <c r="AHY139" s="164"/>
      <c r="AHZ139" s="164"/>
      <c r="AIA139" s="164"/>
      <c r="AIB139" s="164"/>
      <c r="AIC139" s="164"/>
      <c r="AID139" s="164"/>
      <c r="AIE139" s="164"/>
      <c r="AIF139" s="164"/>
      <c r="AIG139" s="164"/>
      <c r="AIH139" s="164"/>
      <c r="AII139" s="164"/>
      <c r="AIJ139" s="164"/>
      <c r="AIK139" s="164"/>
      <c r="AIL139" s="164"/>
      <c r="AIM139" s="164"/>
      <c r="AIN139" s="164"/>
      <c r="AIO139" s="164"/>
      <c r="AIP139" s="164"/>
      <c r="AIQ139" s="164"/>
      <c r="AIR139" s="164"/>
      <c r="AIS139" s="164"/>
      <c r="AIT139" s="164"/>
      <c r="AIU139" s="164"/>
      <c r="AIV139" s="164"/>
      <c r="AIW139" s="164"/>
      <c r="AIX139" s="164"/>
      <c r="AIY139" s="164"/>
      <c r="AIZ139" s="164"/>
      <c r="AJA139" s="164"/>
      <c r="AJB139" s="164"/>
      <c r="AJC139" s="164"/>
      <c r="AJD139" s="164"/>
      <c r="AJE139" s="164"/>
      <c r="AJF139" s="164"/>
      <c r="AJG139" s="164"/>
      <c r="AJH139" s="164"/>
      <c r="AJI139" s="164"/>
      <c r="AJJ139" s="164"/>
      <c r="AJK139" s="164"/>
      <c r="AJL139" s="164"/>
      <c r="AJM139" s="164"/>
      <c r="AJN139" s="164"/>
      <c r="AJO139" s="164"/>
      <c r="AJP139" s="164"/>
      <c r="AJQ139" s="164"/>
      <c r="AJR139" s="164"/>
      <c r="AJS139" s="164"/>
      <c r="AJT139" s="164"/>
      <c r="AJU139" s="164"/>
      <c r="AJV139" s="164"/>
      <c r="AJW139" s="164"/>
      <c r="AJX139" s="164"/>
      <c r="AJY139" s="164"/>
      <c r="AJZ139" s="164"/>
      <c r="AKA139" s="164"/>
      <c r="AKB139" s="164"/>
    </row>
    <row r="140" customFormat="false" ht="21" hidden="false" customHeight="true" outlineLevel="0" collapsed="false">
      <c r="A140" s="233"/>
      <c r="B140" s="234"/>
      <c r="C140" s="235"/>
      <c r="D140" s="236"/>
      <c r="E140" s="237"/>
      <c r="F140" s="237"/>
      <c r="G140" s="263"/>
      <c r="H140" s="267" t="str">
        <f aca="false">IF(COUNTIFS(Titulados!$A$3:$A$1000,"="&amp;K140)&lt;&gt;1,"","Titulado")</f>
        <v/>
      </c>
      <c r="I140" s="242"/>
      <c r="J140" s="242"/>
      <c r="K140" s="253"/>
      <c r="L140" s="254"/>
      <c r="M140" s="255"/>
      <c r="N140" s="256"/>
      <c r="O140" s="247"/>
      <c r="P140" s="248"/>
      <c r="Q140" s="249"/>
      <c r="R140" s="174"/>
      <c r="S140" s="274"/>
      <c r="T140" s="275"/>
      <c r="AHV140" s="164"/>
      <c r="AHW140" s="164"/>
      <c r="AHX140" s="164"/>
      <c r="AHY140" s="164"/>
      <c r="AHZ140" s="164"/>
      <c r="AIA140" s="164"/>
      <c r="AIB140" s="164"/>
      <c r="AIC140" s="164"/>
      <c r="AID140" s="164"/>
      <c r="AIE140" s="164"/>
      <c r="AIF140" s="164"/>
      <c r="AIG140" s="164"/>
      <c r="AIH140" s="164"/>
      <c r="AII140" s="164"/>
      <c r="AIJ140" s="164"/>
      <c r="AIK140" s="164"/>
      <c r="AIL140" s="164"/>
      <c r="AIM140" s="164"/>
      <c r="AIN140" s="164"/>
      <c r="AIO140" s="164"/>
      <c r="AIP140" s="164"/>
      <c r="AIQ140" s="164"/>
      <c r="AIR140" s="164"/>
      <c r="AIS140" s="164"/>
      <c r="AIT140" s="164"/>
      <c r="AIU140" s="164"/>
      <c r="AIV140" s="164"/>
      <c r="AIW140" s="164"/>
      <c r="AIX140" s="164"/>
      <c r="AIY140" s="164"/>
      <c r="AIZ140" s="164"/>
      <c r="AJA140" s="164"/>
      <c r="AJB140" s="164"/>
      <c r="AJC140" s="164"/>
      <c r="AJD140" s="164"/>
      <c r="AJE140" s="164"/>
      <c r="AJF140" s="164"/>
      <c r="AJG140" s="164"/>
      <c r="AJH140" s="164"/>
      <c r="AJI140" s="164"/>
      <c r="AJJ140" s="164"/>
      <c r="AJK140" s="164"/>
      <c r="AJL140" s="164"/>
      <c r="AJM140" s="164"/>
      <c r="AJN140" s="164"/>
      <c r="AJO140" s="164"/>
      <c r="AJP140" s="164"/>
      <c r="AJQ140" s="164"/>
      <c r="AJR140" s="164"/>
      <c r="AJS140" s="164"/>
      <c r="AJT140" s="164"/>
      <c r="AJU140" s="164"/>
      <c r="AJV140" s="164"/>
      <c r="AJW140" s="164"/>
      <c r="AJX140" s="164"/>
      <c r="AJY140" s="164"/>
      <c r="AJZ140" s="164"/>
      <c r="AKA140" s="164"/>
      <c r="AKB140" s="164"/>
    </row>
    <row r="141" customFormat="false" ht="21" hidden="false" customHeight="true" outlineLevel="0" collapsed="false">
      <c r="A141" s="233"/>
      <c r="B141" s="234"/>
      <c r="C141" s="235"/>
      <c r="D141" s="236"/>
      <c r="E141" s="237"/>
      <c r="F141" s="237"/>
      <c r="G141" s="263"/>
      <c r="H141" s="267" t="str">
        <f aca="false">IF(COUNTIFS(Titulados!$A$3:$A$1000,"="&amp;K141)&lt;&gt;1,"","Titulado")</f>
        <v/>
      </c>
      <c r="I141" s="242"/>
      <c r="J141" s="242"/>
      <c r="K141" s="253"/>
      <c r="L141" s="254"/>
      <c r="M141" s="255"/>
      <c r="N141" s="256"/>
      <c r="O141" s="247"/>
      <c r="P141" s="248"/>
      <c r="Q141" s="249"/>
      <c r="R141" s="174"/>
      <c r="S141" s="274"/>
      <c r="T141" s="275"/>
      <c r="AHV141" s="164"/>
      <c r="AHW141" s="164"/>
      <c r="AHX141" s="164"/>
      <c r="AHY141" s="164"/>
      <c r="AHZ141" s="164"/>
      <c r="AIA141" s="164"/>
      <c r="AIB141" s="164"/>
      <c r="AIC141" s="164"/>
      <c r="AID141" s="164"/>
      <c r="AIE141" s="164"/>
      <c r="AIF141" s="164"/>
      <c r="AIG141" s="164"/>
      <c r="AIH141" s="164"/>
      <c r="AII141" s="164"/>
      <c r="AIJ141" s="164"/>
      <c r="AIK141" s="164"/>
      <c r="AIL141" s="164"/>
      <c r="AIM141" s="164"/>
      <c r="AIN141" s="164"/>
      <c r="AIO141" s="164"/>
      <c r="AIP141" s="164"/>
      <c r="AIQ141" s="164"/>
      <c r="AIR141" s="164"/>
      <c r="AIS141" s="164"/>
      <c r="AIT141" s="164"/>
      <c r="AIU141" s="164"/>
      <c r="AIV141" s="164"/>
      <c r="AIW141" s="164"/>
      <c r="AIX141" s="164"/>
      <c r="AIY141" s="164"/>
      <c r="AIZ141" s="164"/>
      <c r="AJA141" s="164"/>
      <c r="AJB141" s="164"/>
      <c r="AJC141" s="164"/>
      <c r="AJD141" s="164"/>
      <c r="AJE141" s="164"/>
      <c r="AJF141" s="164"/>
      <c r="AJG141" s="164"/>
      <c r="AJH141" s="164"/>
      <c r="AJI141" s="164"/>
      <c r="AJJ141" s="164"/>
      <c r="AJK141" s="164"/>
      <c r="AJL141" s="164"/>
      <c r="AJM141" s="164"/>
      <c r="AJN141" s="164"/>
      <c r="AJO141" s="164"/>
      <c r="AJP141" s="164"/>
      <c r="AJQ141" s="164"/>
      <c r="AJR141" s="164"/>
      <c r="AJS141" s="164"/>
      <c r="AJT141" s="164"/>
      <c r="AJU141" s="164"/>
      <c r="AJV141" s="164"/>
      <c r="AJW141" s="164"/>
      <c r="AJX141" s="164"/>
      <c r="AJY141" s="164"/>
      <c r="AJZ141" s="164"/>
      <c r="AKA141" s="164"/>
      <c r="AKB141" s="164"/>
    </row>
    <row r="142" customFormat="false" ht="21" hidden="false" customHeight="true" outlineLevel="0" collapsed="false">
      <c r="A142" s="233"/>
      <c r="B142" s="234"/>
      <c r="C142" s="235"/>
      <c r="D142" s="236"/>
      <c r="E142" s="237"/>
      <c r="F142" s="237"/>
      <c r="G142" s="263"/>
      <c r="H142" s="267" t="str">
        <f aca="false">IF(COUNTIFS(Titulados!$A$3:$A$1000,"="&amp;K142)&lt;&gt;1,"","Titulado")</f>
        <v/>
      </c>
      <c r="I142" s="242"/>
      <c r="J142" s="242"/>
      <c r="K142" s="253"/>
      <c r="L142" s="254"/>
      <c r="M142" s="255"/>
      <c r="N142" s="256"/>
      <c r="O142" s="247"/>
      <c r="P142" s="248"/>
      <c r="Q142" s="249"/>
      <c r="R142" s="174"/>
      <c r="S142" s="274"/>
      <c r="T142" s="275"/>
      <c r="AHV142" s="164"/>
      <c r="AHW142" s="164"/>
      <c r="AHX142" s="164"/>
      <c r="AHY142" s="164"/>
      <c r="AHZ142" s="164"/>
      <c r="AIA142" s="164"/>
      <c r="AIB142" s="164"/>
      <c r="AIC142" s="164"/>
      <c r="AID142" s="164"/>
      <c r="AIE142" s="164"/>
      <c r="AIF142" s="164"/>
      <c r="AIG142" s="164"/>
      <c r="AIH142" s="164"/>
      <c r="AII142" s="164"/>
      <c r="AIJ142" s="164"/>
      <c r="AIK142" s="164"/>
      <c r="AIL142" s="164"/>
      <c r="AIM142" s="164"/>
      <c r="AIN142" s="164"/>
      <c r="AIO142" s="164"/>
      <c r="AIP142" s="164"/>
      <c r="AIQ142" s="164"/>
      <c r="AIR142" s="164"/>
      <c r="AIS142" s="164"/>
      <c r="AIT142" s="164"/>
      <c r="AIU142" s="164"/>
      <c r="AIV142" s="164"/>
      <c r="AIW142" s="164"/>
      <c r="AIX142" s="164"/>
      <c r="AIY142" s="164"/>
      <c r="AIZ142" s="164"/>
      <c r="AJA142" s="164"/>
      <c r="AJB142" s="164"/>
      <c r="AJC142" s="164"/>
      <c r="AJD142" s="164"/>
      <c r="AJE142" s="164"/>
      <c r="AJF142" s="164"/>
      <c r="AJG142" s="164"/>
      <c r="AJH142" s="164"/>
      <c r="AJI142" s="164"/>
      <c r="AJJ142" s="164"/>
      <c r="AJK142" s="164"/>
      <c r="AJL142" s="164"/>
      <c r="AJM142" s="164"/>
      <c r="AJN142" s="164"/>
      <c r="AJO142" s="164"/>
      <c r="AJP142" s="164"/>
      <c r="AJQ142" s="164"/>
      <c r="AJR142" s="164"/>
      <c r="AJS142" s="164"/>
      <c r="AJT142" s="164"/>
      <c r="AJU142" s="164"/>
      <c r="AJV142" s="164"/>
      <c r="AJW142" s="164"/>
      <c r="AJX142" s="164"/>
      <c r="AJY142" s="164"/>
      <c r="AJZ142" s="164"/>
      <c r="AKA142" s="164"/>
      <c r="AKB142" s="164"/>
    </row>
    <row r="143" customFormat="false" ht="21" hidden="false" customHeight="true" outlineLevel="0" collapsed="false">
      <c r="A143" s="233"/>
      <c r="B143" s="234"/>
      <c r="C143" s="235"/>
      <c r="D143" s="236"/>
      <c r="E143" s="237"/>
      <c r="F143" s="237"/>
      <c r="G143" s="263"/>
      <c r="H143" s="267" t="str">
        <f aca="false">IF(COUNTIFS(Titulados!$A$3:$A$1000,"="&amp;K143)&lt;&gt;1,"","Titulado")</f>
        <v/>
      </c>
      <c r="I143" s="242"/>
      <c r="J143" s="242"/>
      <c r="K143" s="253"/>
      <c r="L143" s="254"/>
      <c r="M143" s="255"/>
      <c r="N143" s="256"/>
      <c r="O143" s="247"/>
      <c r="P143" s="248"/>
      <c r="Q143" s="249"/>
      <c r="R143" s="174"/>
      <c r="S143" s="274"/>
      <c r="T143" s="275"/>
      <c r="AHV143" s="164"/>
      <c r="AHW143" s="164"/>
      <c r="AHX143" s="164"/>
      <c r="AHY143" s="164"/>
      <c r="AHZ143" s="164"/>
      <c r="AIA143" s="164"/>
      <c r="AIB143" s="164"/>
      <c r="AIC143" s="164"/>
      <c r="AID143" s="164"/>
      <c r="AIE143" s="164"/>
      <c r="AIF143" s="164"/>
      <c r="AIG143" s="164"/>
      <c r="AIH143" s="164"/>
      <c r="AII143" s="164"/>
      <c r="AIJ143" s="164"/>
      <c r="AIK143" s="164"/>
      <c r="AIL143" s="164"/>
      <c r="AIM143" s="164"/>
      <c r="AIN143" s="164"/>
      <c r="AIO143" s="164"/>
      <c r="AIP143" s="164"/>
      <c r="AIQ143" s="164"/>
      <c r="AIR143" s="164"/>
      <c r="AIS143" s="164"/>
      <c r="AIT143" s="164"/>
      <c r="AIU143" s="164"/>
      <c r="AIV143" s="164"/>
      <c r="AIW143" s="164"/>
      <c r="AIX143" s="164"/>
      <c r="AIY143" s="164"/>
      <c r="AIZ143" s="164"/>
      <c r="AJA143" s="164"/>
      <c r="AJB143" s="164"/>
      <c r="AJC143" s="164"/>
      <c r="AJD143" s="164"/>
      <c r="AJE143" s="164"/>
      <c r="AJF143" s="164"/>
      <c r="AJG143" s="164"/>
      <c r="AJH143" s="164"/>
      <c r="AJI143" s="164"/>
      <c r="AJJ143" s="164"/>
      <c r="AJK143" s="164"/>
      <c r="AJL143" s="164"/>
      <c r="AJM143" s="164"/>
      <c r="AJN143" s="164"/>
      <c r="AJO143" s="164"/>
      <c r="AJP143" s="164"/>
      <c r="AJQ143" s="164"/>
      <c r="AJR143" s="164"/>
      <c r="AJS143" s="164"/>
      <c r="AJT143" s="164"/>
      <c r="AJU143" s="164"/>
      <c r="AJV143" s="164"/>
      <c r="AJW143" s="164"/>
      <c r="AJX143" s="164"/>
      <c r="AJY143" s="164"/>
      <c r="AJZ143" s="164"/>
      <c r="AKA143" s="164"/>
      <c r="AKB143" s="164"/>
    </row>
    <row r="144" customFormat="false" ht="21" hidden="false" customHeight="true" outlineLevel="0" collapsed="false">
      <c r="A144" s="233"/>
      <c r="B144" s="234"/>
      <c r="C144" s="235"/>
      <c r="D144" s="236"/>
      <c r="E144" s="237"/>
      <c r="F144" s="237"/>
      <c r="G144" s="263"/>
      <c r="H144" s="267" t="str">
        <f aca="false">IF(COUNTIFS(Titulados!$A$3:$A$1000,"="&amp;K144)&lt;&gt;1,"","Titulado")</f>
        <v/>
      </c>
      <c r="I144" s="242"/>
      <c r="J144" s="242"/>
      <c r="K144" s="253"/>
      <c r="L144" s="254"/>
      <c r="M144" s="255"/>
      <c r="N144" s="256"/>
      <c r="O144" s="247"/>
      <c r="P144" s="248"/>
      <c r="Q144" s="249"/>
      <c r="R144" s="174"/>
      <c r="S144" s="274"/>
      <c r="T144" s="275"/>
      <c r="AHV144" s="164"/>
      <c r="AHW144" s="164"/>
      <c r="AHX144" s="164"/>
      <c r="AHY144" s="164"/>
      <c r="AHZ144" s="164"/>
      <c r="AIA144" s="164"/>
      <c r="AIB144" s="164"/>
      <c r="AIC144" s="164"/>
      <c r="AID144" s="164"/>
      <c r="AIE144" s="164"/>
      <c r="AIF144" s="164"/>
      <c r="AIG144" s="164"/>
      <c r="AIH144" s="164"/>
      <c r="AII144" s="164"/>
      <c r="AIJ144" s="164"/>
      <c r="AIK144" s="164"/>
      <c r="AIL144" s="164"/>
      <c r="AIM144" s="164"/>
      <c r="AIN144" s="164"/>
      <c r="AIO144" s="164"/>
      <c r="AIP144" s="164"/>
      <c r="AIQ144" s="164"/>
      <c r="AIR144" s="164"/>
      <c r="AIS144" s="164"/>
      <c r="AIT144" s="164"/>
      <c r="AIU144" s="164"/>
      <c r="AIV144" s="164"/>
      <c r="AIW144" s="164"/>
      <c r="AIX144" s="164"/>
      <c r="AIY144" s="164"/>
      <c r="AIZ144" s="164"/>
      <c r="AJA144" s="164"/>
      <c r="AJB144" s="164"/>
      <c r="AJC144" s="164"/>
      <c r="AJD144" s="164"/>
      <c r="AJE144" s="164"/>
      <c r="AJF144" s="164"/>
      <c r="AJG144" s="164"/>
      <c r="AJH144" s="164"/>
      <c r="AJI144" s="164"/>
      <c r="AJJ144" s="164"/>
      <c r="AJK144" s="164"/>
      <c r="AJL144" s="164"/>
      <c r="AJM144" s="164"/>
      <c r="AJN144" s="164"/>
      <c r="AJO144" s="164"/>
      <c r="AJP144" s="164"/>
      <c r="AJQ144" s="164"/>
      <c r="AJR144" s="164"/>
      <c r="AJS144" s="164"/>
      <c r="AJT144" s="164"/>
      <c r="AJU144" s="164"/>
      <c r="AJV144" s="164"/>
      <c r="AJW144" s="164"/>
      <c r="AJX144" s="164"/>
      <c r="AJY144" s="164"/>
      <c r="AJZ144" s="164"/>
      <c r="AKA144" s="164"/>
      <c r="AKB144" s="164"/>
    </row>
    <row r="145" customFormat="false" ht="21" hidden="false" customHeight="true" outlineLevel="0" collapsed="false">
      <c r="A145" s="233"/>
      <c r="B145" s="234"/>
      <c r="C145" s="235"/>
      <c r="D145" s="236"/>
      <c r="E145" s="237"/>
      <c r="F145" s="237"/>
      <c r="G145" s="263"/>
      <c r="H145" s="268" t="str">
        <f aca="false">IF(COUNTIFS(Titulados!$A$3:$A$1000,"="&amp;K145)&lt;&gt;1,"","Titulado")</f>
        <v/>
      </c>
      <c r="I145" s="242"/>
      <c r="J145" s="242"/>
      <c r="K145" s="258"/>
      <c r="L145" s="259"/>
      <c r="M145" s="260"/>
      <c r="N145" s="261"/>
      <c r="O145" s="247"/>
      <c r="P145" s="248"/>
      <c r="Q145" s="249"/>
      <c r="R145" s="174"/>
      <c r="S145" s="274"/>
      <c r="T145" s="275"/>
      <c r="AHV145" s="164"/>
      <c r="AHW145" s="164"/>
      <c r="AHX145" s="164"/>
      <c r="AHY145" s="164"/>
      <c r="AHZ145" s="164"/>
      <c r="AIA145" s="164"/>
      <c r="AIB145" s="164"/>
      <c r="AIC145" s="164"/>
      <c r="AID145" s="164"/>
      <c r="AIE145" s="164"/>
      <c r="AIF145" s="164"/>
      <c r="AIG145" s="164"/>
      <c r="AIH145" s="164"/>
      <c r="AII145" s="164"/>
      <c r="AIJ145" s="164"/>
      <c r="AIK145" s="164"/>
      <c r="AIL145" s="164"/>
      <c r="AIM145" s="164"/>
      <c r="AIN145" s="164"/>
      <c r="AIO145" s="164"/>
      <c r="AIP145" s="164"/>
      <c r="AIQ145" s="164"/>
      <c r="AIR145" s="164"/>
      <c r="AIS145" s="164"/>
      <c r="AIT145" s="164"/>
      <c r="AIU145" s="164"/>
      <c r="AIV145" s="164"/>
      <c r="AIW145" s="164"/>
      <c r="AIX145" s="164"/>
      <c r="AIY145" s="164"/>
      <c r="AIZ145" s="164"/>
      <c r="AJA145" s="164"/>
      <c r="AJB145" s="164"/>
      <c r="AJC145" s="164"/>
      <c r="AJD145" s="164"/>
      <c r="AJE145" s="164"/>
      <c r="AJF145" s="164"/>
      <c r="AJG145" s="164"/>
      <c r="AJH145" s="164"/>
      <c r="AJI145" s="164"/>
      <c r="AJJ145" s="164"/>
      <c r="AJK145" s="164"/>
      <c r="AJL145" s="164"/>
      <c r="AJM145" s="164"/>
      <c r="AJN145" s="164"/>
      <c r="AJO145" s="164"/>
      <c r="AJP145" s="164"/>
      <c r="AJQ145" s="164"/>
      <c r="AJR145" s="164"/>
      <c r="AJS145" s="164"/>
      <c r="AJT145" s="164"/>
      <c r="AJU145" s="164"/>
      <c r="AJV145" s="164"/>
      <c r="AJW145" s="164"/>
      <c r="AJX145" s="164"/>
      <c r="AJY145" s="164"/>
      <c r="AJZ145" s="164"/>
      <c r="AKA145" s="164"/>
      <c r="AKB145" s="164"/>
    </row>
    <row r="146" customFormat="false" ht="27" hidden="false" customHeight="true" outlineLevel="0" collapsed="false">
      <c r="A146" s="233" t="n">
        <f aca="false">A139+1</f>
        <v>21</v>
      </c>
      <c r="B146" s="234"/>
      <c r="C146" s="235"/>
      <c r="D146" s="236"/>
      <c r="E146" s="237" t="str">
        <f aca="false">IF(P146&gt;0,"Docente do PPG coautor","")</f>
        <v/>
      </c>
      <c r="F146" s="238" t="str">
        <f aca="false">IF(COUNTIFS(L146:L152,"&lt;&gt;"&amp;"")&gt;0,"Graduando coautor","")</f>
        <v/>
      </c>
      <c r="G146" s="263" t="str">
        <f aca="false">IF(COUNTIFS(K146:K152,"&lt;&gt;"&amp;"")&gt;0,"Pos-graduando coautor","")</f>
        <v/>
      </c>
      <c r="H146" s="264" t="str">
        <f aca="false">IF(COUNTIFS(Titulados!$A$3:$A$1000,"="&amp;K146)&lt;&gt;1,"","Titulado")</f>
        <v/>
      </c>
      <c r="I146" s="242"/>
      <c r="J146" s="242"/>
      <c r="K146" s="243"/>
      <c r="L146" s="244"/>
      <c r="M146" s="245"/>
      <c r="N146" s="246"/>
      <c r="O146" s="247"/>
      <c r="P146" s="248" t="n">
        <v>0</v>
      </c>
      <c r="Q146" s="249"/>
      <c r="R146" s="174"/>
      <c r="S146" s="274" t="n">
        <f aca="false">IF(B146="",0,INDEX(pesosqualis,MATCH(D146,INDEX(Qualis,,MATCH(B146,Tipos_Produtos)),0),MATCH(B146,Tipos_Produtos,0)))</f>
        <v>0</v>
      </c>
      <c r="T146" s="275" t="n">
        <f aca="false">IF(E146="",0,S146/P146)</f>
        <v>0</v>
      </c>
      <c r="AHV146" s="164"/>
      <c r="AHW146" s="164"/>
      <c r="AHX146" s="164"/>
      <c r="AHY146" s="164"/>
      <c r="AHZ146" s="164"/>
      <c r="AIA146" s="164"/>
      <c r="AIB146" s="164"/>
      <c r="AIC146" s="164"/>
      <c r="AID146" s="164"/>
      <c r="AIE146" s="164"/>
      <c r="AIF146" s="164"/>
      <c r="AIG146" s="164"/>
      <c r="AIH146" s="164"/>
      <c r="AII146" s="164"/>
      <c r="AIJ146" s="164"/>
      <c r="AIK146" s="164"/>
      <c r="AIL146" s="164"/>
      <c r="AIM146" s="164"/>
      <c r="AIN146" s="164"/>
      <c r="AIO146" s="164"/>
      <c r="AIP146" s="164"/>
      <c r="AIQ146" s="164"/>
      <c r="AIR146" s="164"/>
      <c r="AIS146" s="164"/>
      <c r="AIT146" s="164"/>
      <c r="AIU146" s="164"/>
      <c r="AIV146" s="164"/>
      <c r="AIW146" s="164"/>
      <c r="AIX146" s="164"/>
      <c r="AIY146" s="164"/>
      <c r="AIZ146" s="164"/>
      <c r="AJA146" s="164"/>
      <c r="AJB146" s="164"/>
      <c r="AJC146" s="164"/>
      <c r="AJD146" s="164"/>
      <c r="AJE146" s="164"/>
      <c r="AJF146" s="164"/>
      <c r="AJG146" s="164"/>
      <c r="AJH146" s="164"/>
      <c r="AJI146" s="164"/>
      <c r="AJJ146" s="164"/>
      <c r="AJK146" s="164"/>
      <c r="AJL146" s="164"/>
      <c r="AJM146" s="164"/>
      <c r="AJN146" s="164"/>
      <c r="AJO146" s="164"/>
      <c r="AJP146" s="164"/>
      <c r="AJQ146" s="164"/>
      <c r="AJR146" s="164"/>
      <c r="AJS146" s="164"/>
      <c r="AJT146" s="164"/>
      <c r="AJU146" s="164"/>
      <c r="AJV146" s="164"/>
      <c r="AJW146" s="164"/>
      <c r="AJX146" s="164"/>
      <c r="AJY146" s="164"/>
      <c r="AJZ146" s="164"/>
      <c r="AKA146" s="164"/>
      <c r="AKB146" s="164"/>
    </row>
    <row r="147" customFormat="false" ht="21" hidden="false" customHeight="true" outlineLevel="0" collapsed="false">
      <c r="A147" s="233"/>
      <c r="B147" s="234"/>
      <c r="C147" s="235"/>
      <c r="D147" s="236"/>
      <c r="E147" s="237"/>
      <c r="F147" s="237"/>
      <c r="G147" s="263"/>
      <c r="H147" s="267" t="str">
        <f aca="false">IF(COUNTIFS(Titulados!$A$3:$A$1000,"="&amp;K147)&lt;&gt;1,"","Titulado")</f>
        <v/>
      </c>
      <c r="I147" s="242"/>
      <c r="J147" s="242"/>
      <c r="K147" s="253"/>
      <c r="L147" s="254"/>
      <c r="M147" s="255"/>
      <c r="N147" s="256"/>
      <c r="O147" s="247"/>
      <c r="P147" s="248"/>
      <c r="Q147" s="249"/>
      <c r="R147" s="174"/>
      <c r="S147" s="274"/>
      <c r="T147" s="275"/>
      <c r="AHV147" s="164"/>
      <c r="AHW147" s="164"/>
      <c r="AHX147" s="164"/>
      <c r="AHY147" s="164"/>
      <c r="AHZ147" s="164"/>
      <c r="AIA147" s="164"/>
      <c r="AIB147" s="164"/>
      <c r="AIC147" s="164"/>
      <c r="AID147" s="164"/>
      <c r="AIE147" s="164"/>
      <c r="AIF147" s="164"/>
      <c r="AIG147" s="164"/>
      <c r="AIH147" s="164"/>
      <c r="AII147" s="164"/>
      <c r="AIJ147" s="164"/>
      <c r="AIK147" s="164"/>
      <c r="AIL147" s="164"/>
      <c r="AIM147" s="164"/>
      <c r="AIN147" s="164"/>
      <c r="AIO147" s="164"/>
      <c r="AIP147" s="164"/>
      <c r="AIQ147" s="164"/>
      <c r="AIR147" s="164"/>
      <c r="AIS147" s="164"/>
      <c r="AIT147" s="164"/>
      <c r="AIU147" s="164"/>
      <c r="AIV147" s="164"/>
      <c r="AIW147" s="164"/>
      <c r="AIX147" s="164"/>
      <c r="AIY147" s="164"/>
      <c r="AIZ147" s="164"/>
      <c r="AJA147" s="164"/>
      <c r="AJB147" s="164"/>
      <c r="AJC147" s="164"/>
      <c r="AJD147" s="164"/>
      <c r="AJE147" s="164"/>
      <c r="AJF147" s="164"/>
      <c r="AJG147" s="164"/>
      <c r="AJH147" s="164"/>
      <c r="AJI147" s="164"/>
      <c r="AJJ147" s="164"/>
      <c r="AJK147" s="164"/>
      <c r="AJL147" s="164"/>
      <c r="AJM147" s="164"/>
      <c r="AJN147" s="164"/>
      <c r="AJO147" s="164"/>
      <c r="AJP147" s="164"/>
      <c r="AJQ147" s="164"/>
      <c r="AJR147" s="164"/>
      <c r="AJS147" s="164"/>
      <c r="AJT147" s="164"/>
      <c r="AJU147" s="164"/>
      <c r="AJV147" s="164"/>
      <c r="AJW147" s="164"/>
      <c r="AJX147" s="164"/>
      <c r="AJY147" s="164"/>
      <c r="AJZ147" s="164"/>
      <c r="AKA147" s="164"/>
      <c r="AKB147" s="164"/>
    </row>
    <row r="148" customFormat="false" ht="21" hidden="false" customHeight="true" outlineLevel="0" collapsed="false">
      <c r="A148" s="233"/>
      <c r="B148" s="234"/>
      <c r="C148" s="235"/>
      <c r="D148" s="236"/>
      <c r="E148" s="237"/>
      <c r="F148" s="237"/>
      <c r="G148" s="263"/>
      <c r="H148" s="267" t="str">
        <f aca="false">IF(COUNTIFS(Titulados!$A$3:$A$1000,"="&amp;K148)&lt;&gt;1,"","Titulado")</f>
        <v/>
      </c>
      <c r="I148" s="242"/>
      <c r="J148" s="242"/>
      <c r="K148" s="253"/>
      <c r="L148" s="254"/>
      <c r="M148" s="255"/>
      <c r="N148" s="256"/>
      <c r="O148" s="247"/>
      <c r="P148" s="248"/>
      <c r="Q148" s="249"/>
      <c r="R148" s="174"/>
      <c r="S148" s="274"/>
      <c r="T148" s="275"/>
      <c r="AHV148" s="164"/>
      <c r="AHW148" s="164"/>
      <c r="AHX148" s="164"/>
      <c r="AHY148" s="164"/>
      <c r="AHZ148" s="164"/>
      <c r="AIA148" s="164"/>
      <c r="AIB148" s="164"/>
      <c r="AIC148" s="164"/>
      <c r="AID148" s="164"/>
      <c r="AIE148" s="164"/>
      <c r="AIF148" s="164"/>
      <c r="AIG148" s="164"/>
      <c r="AIH148" s="164"/>
      <c r="AII148" s="164"/>
      <c r="AIJ148" s="164"/>
      <c r="AIK148" s="164"/>
      <c r="AIL148" s="164"/>
      <c r="AIM148" s="164"/>
      <c r="AIN148" s="164"/>
      <c r="AIO148" s="164"/>
      <c r="AIP148" s="164"/>
      <c r="AIQ148" s="164"/>
      <c r="AIR148" s="164"/>
      <c r="AIS148" s="164"/>
      <c r="AIT148" s="164"/>
      <c r="AIU148" s="164"/>
      <c r="AIV148" s="164"/>
      <c r="AIW148" s="164"/>
      <c r="AIX148" s="164"/>
      <c r="AIY148" s="164"/>
      <c r="AIZ148" s="164"/>
      <c r="AJA148" s="164"/>
      <c r="AJB148" s="164"/>
      <c r="AJC148" s="164"/>
      <c r="AJD148" s="164"/>
      <c r="AJE148" s="164"/>
      <c r="AJF148" s="164"/>
      <c r="AJG148" s="164"/>
      <c r="AJH148" s="164"/>
      <c r="AJI148" s="164"/>
      <c r="AJJ148" s="164"/>
      <c r="AJK148" s="164"/>
      <c r="AJL148" s="164"/>
      <c r="AJM148" s="164"/>
      <c r="AJN148" s="164"/>
      <c r="AJO148" s="164"/>
      <c r="AJP148" s="164"/>
      <c r="AJQ148" s="164"/>
      <c r="AJR148" s="164"/>
      <c r="AJS148" s="164"/>
      <c r="AJT148" s="164"/>
      <c r="AJU148" s="164"/>
      <c r="AJV148" s="164"/>
      <c r="AJW148" s="164"/>
      <c r="AJX148" s="164"/>
      <c r="AJY148" s="164"/>
      <c r="AJZ148" s="164"/>
      <c r="AKA148" s="164"/>
      <c r="AKB148" s="164"/>
    </row>
    <row r="149" customFormat="false" ht="21" hidden="false" customHeight="true" outlineLevel="0" collapsed="false">
      <c r="A149" s="233"/>
      <c r="B149" s="234"/>
      <c r="C149" s="235"/>
      <c r="D149" s="236"/>
      <c r="E149" s="237"/>
      <c r="F149" s="237"/>
      <c r="G149" s="263"/>
      <c r="H149" s="267" t="str">
        <f aca="false">IF(COUNTIFS(Titulados!$A$3:$A$1000,"="&amp;K149)&lt;&gt;1,"","Titulado")</f>
        <v/>
      </c>
      <c r="I149" s="242"/>
      <c r="J149" s="242"/>
      <c r="K149" s="253"/>
      <c r="L149" s="254"/>
      <c r="M149" s="255"/>
      <c r="N149" s="256"/>
      <c r="O149" s="247"/>
      <c r="P149" s="248"/>
      <c r="Q149" s="249"/>
      <c r="R149" s="174"/>
      <c r="S149" s="274"/>
      <c r="T149" s="275"/>
      <c r="AHV149" s="164"/>
      <c r="AHW149" s="164"/>
      <c r="AHX149" s="164"/>
      <c r="AHY149" s="164"/>
      <c r="AHZ149" s="164"/>
      <c r="AIA149" s="164"/>
      <c r="AIB149" s="164"/>
      <c r="AIC149" s="164"/>
      <c r="AID149" s="164"/>
      <c r="AIE149" s="164"/>
      <c r="AIF149" s="164"/>
      <c r="AIG149" s="164"/>
      <c r="AIH149" s="164"/>
      <c r="AII149" s="164"/>
      <c r="AIJ149" s="164"/>
      <c r="AIK149" s="164"/>
      <c r="AIL149" s="164"/>
      <c r="AIM149" s="164"/>
      <c r="AIN149" s="164"/>
      <c r="AIO149" s="164"/>
      <c r="AIP149" s="164"/>
      <c r="AIQ149" s="164"/>
      <c r="AIR149" s="164"/>
      <c r="AIS149" s="164"/>
      <c r="AIT149" s="164"/>
      <c r="AIU149" s="164"/>
      <c r="AIV149" s="164"/>
      <c r="AIW149" s="164"/>
      <c r="AIX149" s="164"/>
      <c r="AIY149" s="164"/>
      <c r="AIZ149" s="164"/>
      <c r="AJA149" s="164"/>
      <c r="AJB149" s="164"/>
      <c r="AJC149" s="164"/>
      <c r="AJD149" s="164"/>
      <c r="AJE149" s="164"/>
      <c r="AJF149" s="164"/>
      <c r="AJG149" s="164"/>
      <c r="AJH149" s="164"/>
      <c r="AJI149" s="164"/>
      <c r="AJJ149" s="164"/>
      <c r="AJK149" s="164"/>
      <c r="AJL149" s="164"/>
      <c r="AJM149" s="164"/>
      <c r="AJN149" s="164"/>
      <c r="AJO149" s="164"/>
      <c r="AJP149" s="164"/>
      <c r="AJQ149" s="164"/>
      <c r="AJR149" s="164"/>
      <c r="AJS149" s="164"/>
      <c r="AJT149" s="164"/>
      <c r="AJU149" s="164"/>
      <c r="AJV149" s="164"/>
      <c r="AJW149" s="164"/>
      <c r="AJX149" s="164"/>
      <c r="AJY149" s="164"/>
      <c r="AJZ149" s="164"/>
      <c r="AKA149" s="164"/>
      <c r="AKB149" s="164"/>
    </row>
    <row r="150" customFormat="false" ht="21" hidden="false" customHeight="true" outlineLevel="0" collapsed="false">
      <c r="A150" s="233"/>
      <c r="B150" s="234"/>
      <c r="C150" s="235"/>
      <c r="D150" s="236"/>
      <c r="E150" s="237"/>
      <c r="F150" s="237"/>
      <c r="G150" s="263"/>
      <c r="H150" s="267" t="str">
        <f aca="false">IF(COUNTIFS(Titulados!$A$3:$A$1000,"="&amp;K150)&lt;&gt;1,"","Titulado")</f>
        <v/>
      </c>
      <c r="I150" s="242"/>
      <c r="J150" s="242"/>
      <c r="K150" s="253"/>
      <c r="L150" s="254"/>
      <c r="M150" s="255"/>
      <c r="N150" s="256"/>
      <c r="O150" s="247"/>
      <c r="P150" s="248"/>
      <c r="Q150" s="249"/>
      <c r="R150" s="174"/>
      <c r="S150" s="274"/>
      <c r="T150" s="275"/>
      <c r="AHV150" s="164"/>
      <c r="AHW150" s="164"/>
      <c r="AHX150" s="164"/>
      <c r="AHY150" s="164"/>
      <c r="AHZ150" s="164"/>
      <c r="AIA150" s="164"/>
      <c r="AIB150" s="164"/>
      <c r="AIC150" s="164"/>
      <c r="AID150" s="164"/>
      <c r="AIE150" s="164"/>
      <c r="AIF150" s="164"/>
      <c r="AIG150" s="164"/>
      <c r="AIH150" s="164"/>
      <c r="AII150" s="164"/>
      <c r="AIJ150" s="164"/>
      <c r="AIK150" s="164"/>
      <c r="AIL150" s="164"/>
      <c r="AIM150" s="164"/>
      <c r="AIN150" s="164"/>
      <c r="AIO150" s="164"/>
      <c r="AIP150" s="164"/>
      <c r="AIQ150" s="164"/>
      <c r="AIR150" s="164"/>
      <c r="AIS150" s="164"/>
      <c r="AIT150" s="164"/>
      <c r="AIU150" s="164"/>
      <c r="AIV150" s="164"/>
      <c r="AIW150" s="164"/>
      <c r="AIX150" s="164"/>
      <c r="AIY150" s="164"/>
      <c r="AIZ150" s="164"/>
      <c r="AJA150" s="164"/>
      <c r="AJB150" s="164"/>
      <c r="AJC150" s="164"/>
      <c r="AJD150" s="164"/>
      <c r="AJE150" s="164"/>
      <c r="AJF150" s="164"/>
      <c r="AJG150" s="164"/>
      <c r="AJH150" s="164"/>
      <c r="AJI150" s="164"/>
      <c r="AJJ150" s="164"/>
      <c r="AJK150" s="164"/>
      <c r="AJL150" s="164"/>
      <c r="AJM150" s="164"/>
      <c r="AJN150" s="164"/>
      <c r="AJO150" s="164"/>
      <c r="AJP150" s="164"/>
      <c r="AJQ150" s="164"/>
      <c r="AJR150" s="164"/>
      <c r="AJS150" s="164"/>
      <c r="AJT150" s="164"/>
      <c r="AJU150" s="164"/>
      <c r="AJV150" s="164"/>
      <c r="AJW150" s="164"/>
      <c r="AJX150" s="164"/>
      <c r="AJY150" s="164"/>
      <c r="AJZ150" s="164"/>
      <c r="AKA150" s="164"/>
      <c r="AKB150" s="164"/>
    </row>
    <row r="151" customFormat="false" ht="21" hidden="false" customHeight="true" outlineLevel="0" collapsed="false">
      <c r="A151" s="233"/>
      <c r="B151" s="234"/>
      <c r="C151" s="235"/>
      <c r="D151" s="236"/>
      <c r="E151" s="237"/>
      <c r="F151" s="237"/>
      <c r="G151" s="263"/>
      <c r="H151" s="267" t="str">
        <f aca="false">IF(COUNTIFS(Titulados!$A$3:$A$1000,"="&amp;K151)&lt;&gt;1,"","Titulado")</f>
        <v/>
      </c>
      <c r="I151" s="242"/>
      <c r="J151" s="242"/>
      <c r="K151" s="253"/>
      <c r="L151" s="254"/>
      <c r="M151" s="255"/>
      <c r="N151" s="256"/>
      <c r="O151" s="247"/>
      <c r="P151" s="248"/>
      <c r="Q151" s="249"/>
      <c r="R151" s="174"/>
      <c r="S151" s="274"/>
      <c r="T151" s="275"/>
      <c r="AHV151" s="164"/>
      <c r="AHW151" s="164"/>
      <c r="AHX151" s="164"/>
      <c r="AHY151" s="164"/>
      <c r="AHZ151" s="164"/>
      <c r="AIA151" s="164"/>
      <c r="AIB151" s="164"/>
      <c r="AIC151" s="164"/>
      <c r="AID151" s="164"/>
      <c r="AIE151" s="164"/>
      <c r="AIF151" s="164"/>
      <c r="AIG151" s="164"/>
      <c r="AIH151" s="164"/>
      <c r="AII151" s="164"/>
      <c r="AIJ151" s="164"/>
      <c r="AIK151" s="164"/>
      <c r="AIL151" s="164"/>
      <c r="AIM151" s="164"/>
      <c r="AIN151" s="164"/>
      <c r="AIO151" s="164"/>
      <c r="AIP151" s="164"/>
      <c r="AIQ151" s="164"/>
      <c r="AIR151" s="164"/>
      <c r="AIS151" s="164"/>
      <c r="AIT151" s="164"/>
      <c r="AIU151" s="164"/>
      <c r="AIV151" s="164"/>
      <c r="AIW151" s="164"/>
      <c r="AIX151" s="164"/>
      <c r="AIY151" s="164"/>
      <c r="AIZ151" s="164"/>
      <c r="AJA151" s="164"/>
      <c r="AJB151" s="164"/>
      <c r="AJC151" s="164"/>
      <c r="AJD151" s="164"/>
      <c r="AJE151" s="164"/>
      <c r="AJF151" s="164"/>
      <c r="AJG151" s="164"/>
      <c r="AJH151" s="164"/>
      <c r="AJI151" s="164"/>
      <c r="AJJ151" s="164"/>
      <c r="AJK151" s="164"/>
      <c r="AJL151" s="164"/>
      <c r="AJM151" s="164"/>
      <c r="AJN151" s="164"/>
      <c r="AJO151" s="164"/>
      <c r="AJP151" s="164"/>
      <c r="AJQ151" s="164"/>
      <c r="AJR151" s="164"/>
      <c r="AJS151" s="164"/>
      <c r="AJT151" s="164"/>
      <c r="AJU151" s="164"/>
      <c r="AJV151" s="164"/>
      <c r="AJW151" s="164"/>
      <c r="AJX151" s="164"/>
      <c r="AJY151" s="164"/>
      <c r="AJZ151" s="164"/>
      <c r="AKA151" s="164"/>
      <c r="AKB151" s="164"/>
    </row>
    <row r="152" customFormat="false" ht="21" hidden="false" customHeight="true" outlineLevel="0" collapsed="false">
      <c r="A152" s="233"/>
      <c r="B152" s="234"/>
      <c r="C152" s="235"/>
      <c r="D152" s="236"/>
      <c r="E152" s="237"/>
      <c r="F152" s="237"/>
      <c r="G152" s="263"/>
      <c r="H152" s="268" t="str">
        <f aca="false">IF(COUNTIFS(Titulados!$A$3:$A$1000,"="&amp;K152)&lt;&gt;1,"","Titulado")</f>
        <v/>
      </c>
      <c r="I152" s="242"/>
      <c r="J152" s="242"/>
      <c r="K152" s="258"/>
      <c r="L152" s="259"/>
      <c r="M152" s="260"/>
      <c r="N152" s="261"/>
      <c r="O152" s="247"/>
      <c r="P152" s="248"/>
      <c r="Q152" s="249"/>
      <c r="R152" s="174"/>
      <c r="S152" s="274"/>
      <c r="T152" s="275"/>
      <c r="AHV152" s="164"/>
      <c r="AHW152" s="164"/>
      <c r="AHX152" s="164"/>
      <c r="AHY152" s="164"/>
      <c r="AHZ152" s="164"/>
      <c r="AIA152" s="164"/>
      <c r="AIB152" s="164"/>
      <c r="AIC152" s="164"/>
      <c r="AID152" s="164"/>
      <c r="AIE152" s="164"/>
      <c r="AIF152" s="164"/>
      <c r="AIG152" s="164"/>
      <c r="AIH152" s="164"/>
      <c r="AII152" s="164"/>
      <c r="AIJ152" s="164"/>
      <c r="AIK152" s="164"/>
      <c r="AIL152" s="164"/>
      <c r="AIM152" s="164"/>
      <c r="AIN152" s="164"/>
      <c r="AIO152" s="164"/>
      <c r="AIP152" s="164"/>
      <c r="AIQ152" s="164"/>
      <c r="AIR152" s="164"/>
      <c r="AIS152" s="164"/>
      <c r="AIT152" s="164"/>
      <c r="AIU152" s="164"/>
      <c r="AIV152" s="164"/>
      <c r="AIW152" s="164"/>
      <c r="AIX152" s="164"/>
      <c r="AIY152" s="164"/>
      <c r="AIZ152" s="164"/>
      <c r="AJA152" s="164"/>
      <c r="AJB152" s="164"/>
      <c r="AJC152" s="164"/>
      <c r="AJD152" s="164"/>
      <c r="AJE152" s="164"/>
      <c r="AJF152" s="164"/>
      <c r="AJG152" s="164"/>
      <c r="AJH152" s="164"/>
      <c r="AJI152" s="164"/>
      <c r="AJJ152" s="164"/>
      <c r="AJK152" s="164"/>
      <c r="AJL152" s="164"/>
      <c r="AJM152" s="164"/>
      <c r="AJN152" s="164"/>
      <c r="AJO152" s="164"/>
      <c r="AJP152" s="164"/>
      <c r="AJQ152" s="164"/>
      <c r="AJR152" s="164"/>
      <c r="AJS152" s="164"/>
      <c r="AJT152" s="164"/>
      <c r="AJU152" s="164"/>
      <c r="AJV152" s="164"/>
      <c r="AJW152" s="164"/>
      <c r="AJX152" s="164"/>
      <c r="AJY152" s="164"/>
      <c r="AJZ152" s="164"/>
      <c r="AKA152" s="164"/>
      <c r="AKB152" s="164"/>
    </row>
    <row r="153" customFormat="false" ht="27" hidden="false" customHeight="true" outlineLevel="0" collapsed="false">
      <c r="A153" s="233" t="n">
        <f aca="false">A146+1</f>
        <v>22</v>
      </c>
      <c r="B153" s="234"/>
      <c r="C153" s="235"/>
      <c r="D153" s="236"/>
      <c r="E153" s="237" t="str">
        <f aca="false">IF(P153&gt;0,"Docente do PPG coautor","")</f>
        <v/>
      </c>
      <c r="F153" s="238" t="str">
        <f aca="false">IF(COUNTIFS(L153:L159,"&lt;&gt;"&amp;"")&gt;0,"Graduando coautor","")</f>
        <v/>
      </c>
      <c r="G153" s="263" t="str">
        <f aca="false">IF(COUNTIFS(K153:K159,"&lt;&gt;"&amp;"")&gt;0,"Pos-graduando coautor","")</f>
        <v/>
      </c>
      <c r="H153" s="264" t="str">
        <f aca="false">IF(COUNTIFS(Titulados!$A$3:$A$1000,"="&amp;K153)&lt;&gt;1,"","Titulado")</f>
        <v/>
      </c>
      <c r="I153" s="242"/>
      <c r="J153" s="242"/>
      <c r="K153" s="243"/>
      <c r="L153" s="244"/>
      <c r="M153" s="245"/>
      <c r="N153" s="246"/>
      <c r="O153" s="247"/>
      <c r="P153" s="248" t="n">
        <v>0</v>
      </c>
      <c r="Q153" s="249"/>
      <c r="R153" s="174"/>
      <c r="S153" s="274" t="n">
        <f aca="false">IF(B153="",0,INDEX(pesosqualis,MATCH(D153,INDEX(Qualis,,MATCH(B153,Tipos_Produtos)),0),MATCH(B153,Tipos_Produtos,0)))</f>
        <v>0</v>
      </c>
      <c r="T153" s="275" t="n">
        <f aca="false">IF(E153="",0,S153/P153)</f>
        <v>0</v>
      </c>
      <c r="AHV153" s="164"/>
      <c r="AHW153" s="164"/>
      <c r="AHX153" s="164"/>
      <c r="AHY153" s="164"/>
      <c r="AHZ153" s="164"/>
      <c r="AIA153" s="164"/>
      <c r="AIB153" s="164"/>
      <c r="AIC153" s="164"/>
      <c r="AID153" s="164"/>
      <c r="AIE153" s="164"/>
      <c r="AIF153" s="164"/>
      <c r="AIG153" s="164"/>
      <c r="AIH153" s="164"/>
      <c r="AII153" s="164"/>
      <c r="AIJ153" s="164"/>
      <c r="AIK153" s="164"/>
      <c r="AIL153" s="164"/>
      <c r="AIM153" s="164"/>
      <c r="AIN153" s="164"/>
      <c r="AIO153" s="164"/>
      <c r="AIP153" s="164"/>
      <c r="AIQ153" s="164"/>
      <c r="AIR153" s="164"/>
      <c r="AIS153" s="164"/>
      <c r="AIT153" s="164"/>
      <c r="AIU153" s="164"/>
      <c r="AIV153" s="164"/>
      <c r="AIW153" s="164"/>
      <c r="AIX153" s="164"/>
      <c r="AIY153" s="164"/>
      <c r="AIZ153" s="164"/>
      <c r="AJA153" s="164"/>
      <c r="AJB153" s="164"/>
      <c r="AJC153" s="164"/>
      <c r="AJD153" s="164"/>
      <c r="AJE153" s="164"/>
      <c r="AJF153" s="164"/>
      <c r="AJG153" s="164"/>
      <c r="AJH153" s="164"/>
      <c r="AJI153" s="164"/>
      <c r="AJJ153" s="164"/>
      <c r="AJK153" s="164"/>
      <c r="AJL153" s="164"/>
      <c r="AJM153" s="164"/>
      <c r="AJN153" s="164"/>
      <c r="AJO153" s="164"/>
      <c r="AJP153" s="164"/>
      <c r="AJQ153" s="164"/>
      <c r="AJR153" s="164"/>
      <c r="AJS153" s="164"/>
      <c r="AJT153" s="164"/>
      <c r="AJU153" s="164"/>
      <c r="AJV153" s="164"/>
      <c r="AJW153" s="164"/>
      <c r="AJX153" s="164"/>
      <c r="AJY153" s="164"/>
      <c r="AJZ153" s="164"/>
      <c r="AKA153" s="164"/>
      <c r="AKB153" s="164"/>
    </row>
    <row r="154" customFormat="false" ht="21" hidden="false" customHeight="true" outlineLevel="0" collapsed="false">
      <c r="A154" s="233"/>
      <c r="B154" s="234"/>
      <c r="C154" s="235"/>
      <c r="D154" s="236"/>
      <c r="E154" s="237"/>
      <c r="F154" s="237"/>
      <c r="G154" s="263"/>
      <c r="H154" s="267" t="str">
        <f aca="false">IF(COUNTIFS(Titulados!$A$3:$A$1000,"="&amp;K154)&lt;&gt;1,"","Titulado")</f>
        <v/>
      </c>
      <c r="I154" s="242"/>
      <c r="J154" s="242"/>
      <c r="K154" s="253"/>
      <c r="L154" s="254"/>
      <c r="M154" s="255"/>
      <c r="N154" s="256"/>
      <c r="O154" s="247"/>
      <c r="P154" s="248"/>
      <c r="Q154" s="249"/>
      <c r="R154" s="174"/>
      <c r="S154" s="274"/>
      <c r="T154" s="275"/>
      <c r="AHV154" s="164"/>
      <c r="AHW154" s="164"/>
      <c r="AHX154" s="164"/>
      <c r="AHY154" s="164"/>
      <c r="AHZ154" s="164"/>
      <c r="AIA154" s="164"/>
      <c r="AIB154" s="164"/>
      <c r="AIC154" s="164"/>
      <c r="AID154" s="164"/>
      <c r="AIE154" s="164"/>
      <c r="AIF154" s="164"/>
      <c r="AIG154" s="164"/>
      <c r="AIH154" s="164"/>
      <c r="AII154" s="164"/>
      <c r="AIJ154" s="164"/>
      <c r="AIK154" s="164"/>
      <c r="AIL154" s="164"/>
      <c r="AIM154" s="164"/>
      <c r="AIN154" s="164"/>
      <c r="AIO154" s="164"/>
      <c r="AIP154" s="164"/>
      <c r="AIQ154" s="164"/>
      <c r="AIR154" s="164"/>
      <c r="AIS154" s="164"/>
      <c r="AIT154" s="164"/>
      <c r="AIU154" s="164"/>
      <c r="AIV154" s="164"/>
      <c r="AIW154" s="164"/>
      <c r="AIX154" s="164"/>
      <c r="AIY154" s="164"/>
      <c r="AIZ154" s="164"/>
      <c r="AJA154" s="164"/>
      <c r="AJB154" s="164"/>
      <c r="AJC154" s="164"/>
      <c r="AJD154" s="164"/>
      <c r="AJE154" s="164"/>
      <c r="AJF154" s="164"/>
      <c r="AJG154" s="164"/>
      <c r="AJH154" s="164"/>
      <c r="AJI154" s="164"/>
      <c r="AJJ154" s="164"/>
      <c r="AJK154" s="164"/>
      <c r="AJL154" s="164"/>
      <c r="AJM154" s="164"/>
      <c r="AJN154" s="164"/>
      <c r="AJO154" s="164"/>
      <c r="AJP154" s="164"/>
      <c r="AJQ154" s="164"/>
      <c r="AJR154" s="164"/>
      <c r="AJS154" s="164"/>
      <c r="AJT154" s="164"/>
      <c r="AJU154" s="164"/>
      <c r="AJV154" s="164"/>
      <c r="AJW154" s="164"/>
      <c r="AJX154" s="164"/>
      <c r="AJY154" s="164"/>
      <c r="AJZ154" s="164"/>
      <c r="AKA154" s="164"/>
      <c r="AKB154" s="164"/>
    </row>
    <row r="155" customFormat="false" ht="21" hidden="false" customHeight="true" outlineLevel="0" collapsed="false">
      <c r="A155" s="233"/>
      <c r="B155" s="234"/>
      <c r="C155" s="235"/>
      <c r="D155" s="236"/>
      <c r="E155" s="237"/>
      <c r="F155" s="237"/>
      <c r="G155" s="263"/>
      <c r="H155" s="267" t="str">
        <f aca="false">IF(COUNTIFS(Titulados!$A$3:$A$1000,"="&amp;K155)&lt;&gt;1,"","Titulado")</f>
        <v/>
      </c>
      <c r="I155" s="242"/>
      <c r="J155" s="242"/>
      <c r="K155" s="253"/>
      <c r="L155" s="254"/>
      <c r="M155" s="255"/>
      <c r="N155" s="256"/>
      <c r="O155" s="247"/>
      <c r="P155" s="248"/>
      <c r="Q155" s="249"/>
      <c r="R155" s="174"/>
      <c r="S155" s="274"/>
      <c r="T155" s="275"/>
      <c r="AHV155" s="164"/>
      <c r="AHW155" s="164"/>
      <c r="AHX155" s="164"/>
      <c r="AHY155" s="164"/>
      <c r="AHZ155" s="164"/>
      <c r="AIA155" s="164"/>
      <c r="AIB155" s="164"/>
      <c r="AIC155" s="164"/>
      <c r="AID155" s="164"/>
      <c r="AIE155" s="164"/>
      <c r="AIF155" s="164"/>
      <c r="AIG155" s="164"/>
      <c r="AIH155" s="164"/>
      <c r="AII155" s="164"/>
      <c r="AIJ155" s="164"/>
      <c r="AIK155" s="164"/>
      <c r="AIL155" s="164"/>
      <c r="AIM155" s="164"/>
      <c r="AIN155" s="164"/>
      <c r="AIO155" s="164"/>
      <c r="AIP155" s="164"/>
      <c r="AIQ155" s="164"/>
      <c r="AIR155" s="164"/>
      <c r="AIS155" s="164"/>
      <c r="AIT155" s="164"/>
      <c r="AIU155" s="164"/>
      <c r="AIV155" s="164"/>
      <c r="AIW155" s="164"/>
      <c r="AIX155" s="164"/>
      <c r="AIY155" s="164"/>
      <c r="AIZ155" s="164"/>
      <c r="AJA155" s="164"/>
      <c r="AJB155" s="164"/>
      <c r="AJC155" s="164"/>
      <c r="AJD155" s="164"/>
      <c r="AJE155" s="164"/>
      <c r="AJF155" s="164"/>
      <c r="AJG155" s="164"/>
      <c r="AJH155" s="164"/>
      <c r="AJI155" s="164"/>
      <c r="AJJ155" s="164"/>
      <c r="AJK155" s="164"/>
      <c r="AJL155" s="164"/>
      <c r="AJM155" s="164"/>
      <c r="AJN155" s="164"/>
      <c r="AJO155" s="164"/>
      <c r="AJP155" s="164"/>
      <c r="AJQ155" s="164"/>
      <c r="AJR155" s="164"/>
      <c r="AJS155" s="164"/>
      <c r="AJT155" s="164"/>
      <c r="AJU155" s="164"/>
      <c r="AJV155" s="164"/>
      <c r="AJW155" s="164"/>
      <c r="AJX155" s="164"/>
      <c r="AJY155" s="164"/>
      <c r="AJZ155" s="164"/>
      <c r="AKA155" s="164"/>
      <c r="AKB155" s="164"/>
    </row>
    <row r="156" customFormat="false" ht="21" hidden="false" customHeight="true" outlineLevel="0" collapsed="false">
      <c r="A156" s="233"/>
      <c r="B156" s="234"/>
      <c r="C156" s="235"/>
      <c r="D156" s="236"/>
      <c r="E156" s="237"/>
      <c r="F156" s="237"/>
      <c r="G156" s="263"/>
      <c r="H156" s="267" t="str">
        <f aca="false">IF(COUNTIFS(Titulados!$A$3:$A$1000,"="&amp;K156)&lt;&gt;1,"","Titulado")</f>
        <v/>
      </c>
      <c r="I156" s="242"/>
      <c r="J156" s="242"/>
      <c r="K156" s="253"/>
      <c r="L156" s="254"/>
      <c r="M156" s="255"/>
      <c r="N156" s="256"/>
      <c r="O156" s="247"/>
      <c r="P156" s="248"/>
      <c r="Q156" s="249"/>
      <c r="R156" s="174"/>
      <c r="S156" s="274"/>
      <c r="T156" s="275"/>
      <c r="AHV156" s="164"/>
      <c r="AHW156" s="164"/>
      <c r="AHX156" s="164"/>
      <c r="AHY156" s="164"/>
      <c r="AHZ156" s="164"/>
      <c r="AIA156" s="164"/>
      <c r="AIB156" s="164"/>
      <c r="AIC156" s="164"/>
      <c r="AID156" s="164"/>
      <c r="AIE156" s="164"/>
      <c r="AIF156" s="164"/>
      <c r="AIG156" s="164"/>
      <c r="AIH156" s="164"/>
      <c r="AII156" s="164"/>
      <c r="AIJ156" s="164"/>
      <c r="AIK156" s="164"/>
      <c r="AIL156" s="164"/>
      <c r="AIM156" s="164"/>
      <c r="AIN156" s="164"/>
      <c r="AIO156" s="164"/>
      <c r="AIP156" s="164"/>
      <c r="AIQ156" s="164"/>
      <c r="AIR156" s="164"/>
      <c r="AIS156" s="164"/>
      <c r="AIT156" s="164"/>
      <c r="AIU156" s="164"/>
      <c r="AIV156" s="164"/>
      <c r="AIW156" s="164"/>
      <c r="AIX156" s="164"/>
      <c r="AIY156" s="164"/>
      <c r="AIZ156" s="164"/>
      <c r="AJA156" s="164"/>
      <c r="AJB156" s="164"/>
      <c r="AJC156" s="164"/>
      <c r="AJD156" s="164"/>
      <c r="AJE156" s="164"/>
      <c r="AJF156" s="164"/>
      <c r="AJG156" s="164"/>
      <c r="AJH156" s="164"/>
      <c r="AJI156" s="164"/>
      <c r="AJJ156" s="164"/>
      <c r="AJK156" s="164"/>
      <c r="AJL156" s="164"/>
      <c r="AJM156" s="164"/>
      <c r="AJN156" s="164"/>
      <c r="AJO156" s="164"/>
      <c r="AJP156" s="164"/>
      <c r="AJQ156" s="164"/>
      <c r="AJR156" s="164"/>
      <c r="AJS156" s="164"/>
      <c r="AJT156" s="164"/>
      <c r="AJU156" s="164"/>
      <c r="AJV156" s="164"/>
      <c r="AJW156" s="164"/>
      <c r="AJX156" s="164"/>
      <c r="AJY156" s="164"/>
      <c r="AJZ156" s="164"/>
      <c r="AKA156" s="164"/>
      <c r="AKB156" s="164"/>
    </row>
    <row r="157" customFormat="false" ht="21" hidden="false" customHeight="true" outlineLevel="0" collapsed="false">
      <c r="A157" s="233"/>
      <c r="B157" s="234"/>
      <c r="C157" s="235"/>
      <c r="D157" s="236"/>
      <c r="E157" s="237"/>
      <c r="F157" s="237"/>
      <c r="G157" s="263"/>
      <c r="H157" s="267" t="str">
        <f aca="false">IF(COUNTIFS(Titulados!$A$3:$A$1000,"="&amp;K157)&lt;&gt;1,"","Titulado")</f>
        <v/>
      </c>
      <c r="I157" s="242"/>
      <c r="J157" s="242"/>
      <c r="K157" s="253"/>
      <c r="L157" s="254"/>
      <c r="M157" s="255"/>
      <c r="N157" s="256"/>
      <c r="O157" s="247"/>
      <c r="P157" s="248"/>
      <c r="Q157" s="249"/>
      <c r="R157" s="174"/>
      <c r="S157" s="274"/>
      <c r="T157" s="275"/>
      <c r="AHV157" s="164"/>
      <c r="AHW157" s="164"/>
      <c r="AHX157" s="164"/>
      <c r="AHY157" s="164"/>
      <c r="AHZ157" s="164"/>
      <c r="AIA157" s="164"/>
      <c r="AIB157" s="164"/>
      <c r="AIC157" s="164"/>
      <c r="AID157" s="164"/>
      <c r="AIE157" s="164"/>
      <c r="AIF157" s="164"/>
      <c r="AIG157" s="164"/>
      <c r="AIH157" s="164"/>
      <c r="AII157" s="164"/>
      <c r="AIJ157" s="164"/>
      <c r="AIK157" s="164"/>
      <c r="AIL157" s="164"/>
      <c r="AIM157" s="164"/>
      <c r="AIN157" s="164"/>
      <c r="AIO157" s="164"/>
      <c r="AIP157" s="164"/>
      <c r="AIQ157" s="164"/>
      <c r="AIR157" s="164"/>
      <c r="AIS157" s="164"/>
      <c r="AIT157" s="164"/>
      <c r="AIU157" s="164"/>
      <c r="AIV157" s="164"/>
      <c r="AIW157" s="164"/>
      <c r="AIX157" s="164"/>
      <c r="AIY157" s="164"/>
      <c r="AIZ157" s="164"/>
      <c r="AJA157" s="164"/>
      <c r="AJB157" s="164"/>
      <c r="AJC157" s="164"/>
      <c r="AJD157" s="164"/>
      <c r="AJE157" s="164"/>
      <c r="AJF157" s="164"/>
      <c r="AJG157" s="164"/>
      <c r="AJH157" s="164"/>
      <c r="AJI157" s="164"/>
      <c r="AJJ157" s="164"/>
      <c r="AJK157" s="164"/>
      <c r="AJL157" s="164"/>
      <c r="AJM157" s="164"/>
      <c r="AJN157" s="164"/>
      <c r="AJO157" s="164"/>
      <c r="AJP157" s="164"/>
      <c r="AJQ157" s="164"/>
      <c r="AJR157" s="164"/>
      <c r="AJS157" s="164"/>
      <c r="AJT157" s="164"/>
      <c r="AJU157" s="164"/>
      <c r="AJV157" s="164"/>
      <c r="AJW157" s="164"/>
      <c r="AJX157" s="164"/>
      <c r="AJY157" s="164"/>
      <c r="AJZ157" s="164"/>
      <c r="AKA157" s="164"/>
      <c r="AKB157" s="164"/>
    </row>
    <row r="158" customFormat="false" ht="21" hidden="false" customHeight="true" outlineLevel="0" collapsed="false">
      <c r="A158" s="233"/>
      <c r="B158" s="234"/>
      <c r="C158" s="235"/>
      <c r="D158" s="236"/>
      <c r="E158" s="237"/>
      <c r="F158" s="237"/>
      <c r="G158" s="263"/>
      <c r="H158" s="267" t="str">
        <f aca="false">IF(COUNTIFS(Titulados!$A$3:$A$1000,"="&amp;K158)&lt;&gt;1,"","Titulado")</f>
        <v/>
      </c>
      <c r="I158" s="242"/>
      <c r="J158" s="242"/>
      <c r="K158" s="253"/>
      <c r="L158" s="254"/>
      <c r="M158" s="255"/>
      <c r="N158" s="256"/>
      <c r="O158" s="247"/>
      <c r="P158" s="248"/>
      <c r="Q158" s="249"/>
      <c r="R158" s="174"/>
      <c r="S158" s="274"/>
      <c r="T158" s="275"/>
      <c r="AHV158" s="164"/>
      <c r="AHW158" s="164"/>
      <c r="AHX158" s="164"/>
      <c r="AHY158" s="164"/>
      <c r="AHZ158" s="164"/>
      <c r="AIA158" s="164"/>
      <c r="AIB158" s="164"/>
      <c r="AIC158" s="164"/>
      <c r="AID158" s="164"/>
      <c r="AIE158" s="164"/>
      <c r="AIF158" s="164"/>
      <c r="AIG158" s="164"/>
      <c r="AIH158" s="164"/>
      <c r="AII158" s="164"/>
      <c r="AIJ158" s="164"/>
      <c r="AIK158" s="164"/>
      <c r="AIL158" s="164"/>
      <c r="AIM158" s="164"/>
      <c r="AIN158" s="164"/>
      <c r="AIO158" s="164"/>
      <c r="AIP158" s="164"/>
      <c r="AIQ158" s="164"/>
      <c r="AIR158" s="164"/>
      <c r="AIS158" s="164"/>
      <c r="AIT158" s="164"/>
      <c r="AIU158" s="164"/>
      <c r="AIV158" s="164"/>
      <c r="AIW158" s="164"/>
      <c r="AIX158" s="164"/>
      <c r="AIY158" s="164"/>
      <c r="AIZ158" s="164"/>
      <c r="AJA158" s="164"/>
      <c r="AJB158" s="164"/>
      <c r="AJC158" s="164"/>
      <c r="AJD158" s="164"/>
      <c r="AJE158" s="164"/>
      <c r="AJF158" s="164"/>
      <c r="AJG158" s="164"/>
      <c r="AJH158" s="164"/>
      <c r="AJI158" s="164"/>
      <c r="AJJ158" s="164"/>
      <c r="AJK158" s="164"/>
      <c r="AJL158" s="164"/>
      <c r="AJM158" s="164"/>
      <c r="AJN158" s="164"/>
      <c r="AJO158" s="164"/>
      <c r="AJP158" s="164"/>
      <c r="AJQ158" s="164"/>
      <c r="AJR158" s="164"/>
      <c r="AJS158" s="164"/>
      <c r="AJT158" s="164"/>
      <c r="AJU158" s="164"/>
      <c r="AJV158" s="164"/>
      <c r="AJW158" s="164"/>
      <c r="AJX158" s="164"/>
      <c r="AJY158" s="164"/>
      <c r="AJZ158" s="164"/>
      <c r="AKA158" s="164"/>
      <c r="AKB158" s="164"/>
    </row>
    <row r="159" customFormat="false" ht="21" hidden="false" customHeight="true" outlineLevel="0" collapsed="false">
      <c r="A159" s="233"/>
      <c r="B159" s="234"/>
      <c r="C159" s="235"/>
      <c r="D159" s="236"/>
      <c r="E159" s="237"/>
      <c r="F159" s="237"/>
      <c r="G159" s="263"/>
      <c r="H159" s="268" t="str">
        <f aca="false">IF(COUNTIFS(Titulados!$A$3:$A$1000,"="&amp;K159)&lt;&gt;1,"","Titulado")</f>
        <v/>
      </c>
      <c r="I159" s="242"/>
      <c r="J159" s="242"/>
      <c r="K159" s="258"/>
      <c r="L159" s="259"/>
      <c r="M159" s="260"/>
      <c r="N159" s="261"/>
      <c r="O159" s="247"/>
      <c r="P159" s="248"/>
      <c r="Q159" s="249"/>
      <c r="R159" s="174"/>
      <c r="S159" s="274"/>
      <c r="T159" s="275"/>
      <c r="AHV159" s="164"/>
      <c r="AHW159" s="164"/>
      <c r="AHX159" s="164"/>
      <c r="AHY159" s="164"/>
      <c r="AHZ159" s="164"/>
      <c r="AIA159" s="164"/>
      <c r="AIB159" s="164"/>
      <c r="AIC159" s="164"/>
      <c r="AID159" s="164"/>
      <c r="AIE159" s="164"/>
      <c r="AIF159" s="164"/>
      <c r="AIG159" s="164"/>
      <c r="AIH159" s="164"/>
      <c r="AII159" s="164"/>
      <c r="AIJ159" s="164"/>
      <c r="AIK159" s="164"/>
      <c r="AIL159" s="164"/>
      <c r="AIM159" s="164"/>
      <c r="AIN159" s="164"/>
      <c r="AIO159" s="164"/>
      <c r="AIP159" s="164"/>
      <c r="AIQ159" s="164"/>
      <c r="AIR159" s="164"/>
      <c r="AIS159" s="164"/>
      <c r="AIT159" s="164"/>
      <c r="AIU159" s="164"/>
      <c r="AIV159" s="164"/>
      <c r="AIW159" s="164"/>
      <c r="AIX159" s="164"/>
      <c r="AIY159" s="164"/>
      <c r="AIZ159" s="164"/>
      <c r="AJA159" s="164"/>
      <c r="AJB159" s="164"/>
      <c r="AJC159" s="164"/>
      <c r="AJD159" s="164"/>
      <c r="AJE159" s="164"/>
      <c r="AJF159" s="164"/>
      <c r="AJG159" s="164"/>
      <c r="AJH159" s="164"/>
      <c r="AJI159" s="164"/>
      <c r="AJJ159" s="164"/>
      <c r="AJK159" s="164"/>
      <c r="AJL159" s="164"/>
      <c r="AJM159" s="164"/>
      <c r="AJN159" s="164"/>
      <c r="AJO159" s="164"/>
      <c r="AJP159" s="164"/>
      <c r="AJQ159" s="164"/>
      <c r="AJR159" s="164"/>
      <c r="AJS159" s="164"/>
      <c r="AJT159" s="164"/>
      <c r="AJU159" s="164"/>
      <c r="AJV159" s="164"/>
      <c r="AJW159" s="164"/>
      <c r="AJX159" s="164"/>
      <c r="AJY159" s="164"/>
      <c r="AJZ159" s="164"/>
      <c r="AKA159" s="164"/>
      <c r="AKB159" s="164"/>
    </row>
    <row r="160" customFormat="false" ht="27" hidden="false" customHeight="true" outlineLevel="0" collapsed="false">
      <c r="A160" s="233" t="n">
        <f aca="false">A153+1</f>
        <v>23</v>
      </c>
      <c r="B160" s="234"/>
      <c r="C160" s="235"/>
      <c r="D160" s="236"/>
      <c r="E160" s="237" t="str">
        <f aca="false">IF(P160&gt;0,"Docente do PPG coautor","")</f>
        <v/>
      </c>
      <c r="F160" s="238" t="str">
        <f aca="false">IF(COUNTIFS(L160:L166,"&lt;&gt;"&amp;"")&gt;0,"Graduando coautor","")</f>
        <v/>
      </c>
      <c r="G160" s="263" t="str">
        <f aca="false">IF(COUNTIFS(K160:K166,"&lt;&gt;"&amp;"")&gt;0,"Pos-graduando coautor","")</f>
        <v/>
      </c>
      <c r="H160" s="264" t="str">
        <f aca="false">IF(COUNTIFS(Titulados!$A$3:$A$1000,"="&amp;K160)&lt;&gt;1,"","Titulado")</f>
        <v/>
      </c>
      <c r="I160" s="242"/>
      <c r="J160" s="242"/>
      <c r="K160" s="243"/>
      <c r="L160" s="244"/>
      <c r="M160" s="245"/>
      <c r="N160" s="246"/>
      <c r="O160" s="247"/>
      <c r="P160" s="248" t="n">
        <v>0</v>
      </c>
      <c r="Q160" s="249"/>
      <c r="R160" s="174"/>
      <c r="S160" s="274" t="n">
        <f aca="false">IF(B160="",0,INDEX(pesosqualis,MATCH(D160,INDEX(Qualis,,MATCH(B160,Tipos_Produtos)),0),MATCH(B160,Tipos_Produtos,0)))</f>
        <v>0</v>
      </c>
      <c r="T160" s="275" t="n">
        <f aca="false">IF(E160="",0,S160/P160)</f>
        <v>0</v>
      </c>
      <c r="AHV160" s="164"/>
      <c r="AHW160" s="164"/>
      <c r="AHX160" s="164"/>
      <c r="AHY160" s="164"/>
      <c r="AHZ160" s="164"/>
      <c r="AIA160" s="164"/>
      <c r="AIB160" s="164"/>
      <c r="AIC160" s="164"/>
      <c r="AID160" s="164"/>
      <c r="AIE160" s="164"/>
      <c r="AIF160" s="164"/>
      <c r="AIG160" s="164"/>
      <c r="AIH160" s="164"/>
      <c r="AII160" s="164"/>
      <c r="AIJ160" s="164"/>
      <c r="AIK160" s="164"/>
      <c r="AIL160" s="164"/>
      <c r="AIM160" s="164"/>
      <c r="AIN160" s="164"/>
      <c r="AIO160" s="164"/>
      <c r="AIP160" s="164"/>
      <c r="AIQ160" s="164"/>
      <c r="AIR160" s="164"/>
      <c r="AIS160" s="164"/>
      <c r="AIT160" s="164"/>
      <c r="AIU160" s="164"/>
      <c r="AIV160" s="164"/>
      <c r="AIW160" s="164"/>
      <c r="AIX160" s="164"/>
      <c r="AIY160" s="164"/>
      <c r="AIZ160" s="164"/>
      <c r="AJA160" s="164"/>
      <c r="AJB160" s="164"/>
      <c r="AJC160" s="164"/>
      <c r="AJD160" s="164"/>
      <c r="AJE160" s="164"/>
      <c r="AJF160" s="164"/>
      <c r="AJG160" s="164"/>
      <c r="AJH160" s="164"/>
      <c r="AJI160" s="164"/>
      <c r="AJJ160" s="164"/>
      <c r="AJK160" s="164"/>
      <c r="AJL160" s="164"/>
      <c r="AJM160" s="164"/>
      <c r="AJN160" s="164"/>
      <c r="AJO160" s="164"/>
      <c r="AJP160" s="164"/>
      <c r="AJQ160" s="164"/>
      <c r="AJR160" s="164"/>
      <c r="AJS160" s="164"/>
      <c r="AJT160" s="164"/>
      <c r="AJU160" s="164"/>
      <c r="AJV160" s="164"/>
      <c r="AJW160" s="164"/>
      <c r="AJX160" s="164"/>
      <c r="AJY160" s="164"/>
      <c r="AJZ160" s="164"/>
      <c r="AKA160" s="164"/>
      <c r="AKB160" s="164"/>
    </row>
    <row r="161" customFormat="false" ht="21" hidden="false" customHeight="true" outlineLevel="0" collapsed="false">
      <c r="A161" s="233"/>
      <c r="B161" s="234"/>
      <c r="C161" s="235"/>
      <c r="D161" s="236"/>
      <c r="E161" s="237"/>
      <c r="F161" s="237"/>
      <c r="G161" s="263"/>
      <c r="H161" s="267" t="str">
        <f aca="false">IF(COUNTIFS(Titulados!$A$3:$A$1000,"="&amp;K161)&lt;&gt;1,"","Titulado")</f>
        <v/>
      </c>
      <c r="I161" s="242"/>
      <c r="J161" s="242"/>
      <c r="K161" s="253"/>
      <c r="L161" s="254"/>
      <c r="M161" s="255"/>
      <c r="N161" s="256"/>
      <c r="O161" s="247"/>
      <c r="P161" s="248"/>
      <c r="Q161" s="249"/>
      <c r="R161" s="174"/>
      <c r="S161" s="274"/>
      <c r="T161" s="275"/>
      <c r="AHV161" s="164"/>
      <c r="AHW161" s="164"/>
      <c r="AHX161" s="164"/>
      <c r="AHY161" s="164"/>
      <c r="AHZ161" s="164"/>
      <c r="AIA161" s="164"/>
      <c r="AIB161" s="164"/>
      <c r="AIC161" s="164"/>
      <c r="AID161" s="164"/>
      <c r="AIE161" s="164"/>
      <c r="AIF161" s="164"/>
      <c r="AIG161" s="164"/>
      <c r="AIH161" s="164"/>
      <c r="AII161" s="164"/>
      <c r="AIJ161" s="164"/>
      <c r="AIK161" s="164"/>
      <c r="AIL161" s="164"/>
      <c r="AIM161" s="164"/>
      <c r="AIN161" s="164"/>
      <c r="AIO161" s="164"/>
      <c r="AIP161" s="164"/>
      <c r="AIQ161" s="164"/>
      <c r="AIR161" s="164"/>
      <c r="AIS161" s="164"/>
      <c r="AIT161" s="164"/>
      <c r="AIU161" s="164"/>
      <c r="AIV161" s="164"/>
      <c r="AIW161" s="164"/>
      <c r="AIX161" s="164"/>
      <c r="AIY161" s="164"/>
      <c r="AIZ161" s="164"/>
      <c r="AJA161" s="164"/>
      <c r="AJB161" s="164"/>
      <c r="AJC161" s="164"/>
      <c r="AJD161" s="164"/>
      <c r="AJE161" s="164"/>
      <c r="AJF161" s="164"/>
      <c r="AJG161" s="164"/>
      <c r="AJH161" s="164"/>
      <c r="AJI161" s="164"/>
      <c r="AJJ161" s="164"/>
      <c r="AJK161" s="164"/>
      <c r="AJL161" s="164"/>
      <c r="AJM161" s="164"/>
      <c r="AJN161" s="164"/>
      <c r="AJO161" s="164"/>
      <c r="AJP161" s="164"/>
      <c r="AJQ161" s="164"/>
      <c r="AJR161" s="164"/>
      <c r="AJS161" s="164"/>
      <c r="AJT161" s="164"/>
      <c r="AJU161" s="164"/>
      <c r="AJV161" s="164"/>
      <c r="AJW161" s="164"/>
      <c r="AJX161" s="164"/>
      <c r="AJY161" s="164"/>
      <c r="AJZ161" s="164"/>
      <c r="AKA161" s="164"/>
      <c r="AKB161" s="164"/>
    </row>
    <row r="162" customFormat="false" ht="21" hidden="false" customHeight="true" outlineLevel="0" collapsed="false">
      <c r="A162" s="233"/>
      <c r="B162" s="234"/>
      <c r="C162" s="235"/>
      <c r="D162" s="236"/>
      <c r="E162" s="237"/>
      <c r="F162" s="237"/>
      <c r="G162" s="263"/>
      <c r="H162" s="267" t="str">
        <f aca="false">IF(COUNTIFS(Titulados!$A$3:$A$1000,"="&amp;K162)&lt;&gt;1,"","Titulado")</f>
        <v/>
      </c>
      <c r="I162" s="242"/>
      <c r="J162" s="242"/>
      <c r="K162" s="253"/>
      <c r="L162" s="254"/>
      <c r="M162" s="255"/>
      <c r="N162" s="256"/>
      <c r="O162" s="247"/>
      <c r="P162" s="248"/>
      <c r="Q162" s="249"/>
      <c r="R162" s="174"/>
      <c r="S162" s="274"/>
      <c r="T162" s="275"/>
      <c r="AHV162" s="164"/>
      <c r="AHW162" s="164"/>
      <c r="AHX162" s="164"/>
      <c r="AHY162" s="164"/>
      <c r="AHZ162" s="164"/>
      <c r="AIA162" s="164"/>
      <c r="AIB162" s="164"/>
      <c r="AIC162" s="164"/>
      <c r="AID162" s="164"/>
      <c r="AIE162" s="164"/>
      <c r="AIF162" s="164"/>
      <c r="AIG162" s="164"/>
      <c r="AIH162" s="164"/>
      <c r="AII162" s="164"/>
      <c r="AIJ162" s="164"/>
      <c r="AIK162" s="164"/>
      <c r="AIL162" s="164"/>
      <c r="AIM162" s="164"/>
      <c r="AIN162" s="164"/>
      <c r="AIO162" s="164"/>
      <c r="AIP162" s="164"/>
      <c r="AIQ162" s="164"/>
      <c r="AIR162" s="164"/>
      <c r="AIS162" s="164"/>
      <c r="AIT162" s="164"/>
      <c r="AIU162" s="164"/>
      <c r="AIV162" s="164"/>
      <c r="AIW162" s="164"/>
      <c r="AIX162" s="164"/>
      <c r="AIY162" s="164"/>
      <c r="AIZ162" s="164"/>
      <c r="AJA162" s="164"/>
      <c r="AJB162" s="164"/>
      <c r="AJC162" s="164"/>
      <c r="AJD162" s="164"/>
      <c r="AJE162" s="164"/>
      <c r="AJF162" s="164"/>
      <c r="AJG162" s="164"/>
      <c r="AJH162" s="164"/>
      <c r="AJI162" s="164"/>
      <c r="AJJ162" s="164"/>
      <c r="AJK162" s="164"/>
      <c r="AJL162" s="164"/>
      <c r="AJM162" s="164"/>
      <c r="AJN162" s="164"/>
      <c r="AJO162" s="164"/>
      <c r="AJP162" s="164"/>
      <c r="AJQ162" s="164"/>
      <c r="AJR162" s="164"/>
      <c r="AJS162" s="164"/>
      <c r="AJT162" s="164"/>
      <c r="AJU162" s="164"/>
      <c r="AJV162" s="164"/>
      <c r="AJW162" s="164"/>
      <c r="AJX162" s="164"/>
      <c r="AJY162" s="164"/>
      <c r="AJZ162" s="164"/>
      <c r="AKA162" s="164"/>
      <c r="AKB162" s="164"/>
    </row>
    <row r="163" customFormat="false" ht="21" hidden="false" customHeight="true" outlineLevel="0" collapsed="false">
      <c r="A163" s="233"/>
      <c r="B163" s="234"/>
      <c r="C163" s="235"/>
      <c r="D163" s="236"/>
      <c r="E163" s="237"/>
      <c r="F163" s="237"/>
      <c r="G163" s="263"/>
      <c r="H163" s="267" t="str">
        <f aca="false">IF(COUNTIFS(Titulados!$A$3:$A$1000,"="&amp;K163)&lt;&gt;1,"","Titulado")</f>
        <v/>
      </c>
      <c r="I163" s="242"/>
      <c r="J163" s="242"/>
      <c r="K163" s="253"/>
      <c r="L163" s="254"/>
      <c r="M163" s="255"/>
      <c r="N163" s="256"/>
      <c r="O163" s="247"/>
      <c r="P163" s="248"/>
      <c r="Q163" s="249"/>
      <c r="R163" s="174"/>
      <c r="S163" s="274"/>
      <c r="T163" s="275"/>
      <c r="AHV163" s="164"/>
      <c r="AHW163" s="164"/>
      <c r="AHX163" s="164"/>
      <c r="AHY163" s="164"/>
      <c r="AHZ163" s="164"/>
      <c r="AIA163" s="164"/>
      <c r="AIB163" s="164"/>
      <c r="AIC163" s="164"/>
      <c r="AID163" s="164"/>
      <c r="AIE163" s="164"/>
      <c r="AIF163" s="164"/>
      <c r="AIG163" s="164"/>
      <c r="AIH163" s="164"/>
      <c r="AII163" s="164"/>
      <c r="AIJ163" s="164"/>
      <c r="AIK163" s="164"/>
      <c r="AIL163" s="164"/>
      <c r="AIM163" s="164"/>
      <c r="AIN163" s="164"/>
      <c r="AIO163" s="164"/>
      <c r="AIP163" s="164"/>
      <c r="AIQ163" s="164"/>
      <c r="AIR163" s="164"/>
      <c r="AIS163" s="164"/>
      <c r="AIT163" s="164"/>
      <c r="AIU163" s="164"/>
      <c r="AIV163" s="164"/>
      <c r="AIW163" s="164"/>
      <c r="AIX163" s="164"/>
      <c r="AIY163" s="164"/>
      <c r="AIZ163" s="164"/>
      <c r="AJA163" s="164"/>
      <c r="AJB163" s="164"/>
      <c r="AJC163" s="164"/>
      <c r="AJD163" s="164"/>
      <c r="AJE163" s="164"/>
      <c r="AJF163" s="164"/>
      <c r="AJG163" s="164"/>
      <c r="AJH163" s="164"/>
      <c r="AJI163" s="164"/>
      <c r="AJJ163" s="164"/>
      <c r="AJK163" s="164"/>
      <c r="AJL163" s="164"/>
      <c r="AJM163" s="164"/>
      <c r="AJN163" s="164"/>
      <c r="AJO163" s="164"/>
      <c r="AJP163" s="164"/>
      <c r="AJQ163" s="164"/>
      <c r="AJR163" s="164"/>
      <c r="AJS163" s="164"/>
      <c r="AJT163" s="164"/>
      <c r="AJU163" s="164"/>
      <c r="AJV163" s="164"/>
      <c r="AJW163" s="164"/>
      <c r="AJX163" s="164"/>
      <c r="AJY163" s="164"/>
      <c r="AJZ163" s="164"/>
      <c r="AKA163" s="164"/>
      <c r="AKB163" s="164"/>
    </row>
    <row r="164" customFormat="false" ht="21" hidden="false" customHeight="true" outlineLevel="0" collapsed="false">
      <c r="A164" s="233"/>
      <c r="B164" s="234"/>
      <c r="C164" s="235"/>
      <c r="D164" s="236"/>
      <c r="E164" s="237"/>
      <c r="F164" s="237"/>
      <c r="G164" s="263"/>
      <c r="H164" s="267" t="str">
        <f aca="false">IF(COUNTIFS(Titulados!$A$3:$A$1000,"="&amp;K164)&lt;&gt;1,"","Titulado")</f>
        <v/>
      </c>
      <c r="I164" s="242"/>
      <c r="J164" s="242"/>
      <c r="K164" s="253"/>
      <c r="L164" s="254"/>
      <c r="M164" s="255"/>
      <c r="N164" s="256"/>
      <c r="O164" s="247"/>
      <c r="P164" s="248"/>
      <c r="Q164" s="249"/>
      <c r="R164" s="174"/>
      <c r="S164" s="274"/>
      <c r="T164" s="275"/>
      <c r="AHV164" s="164"/>
      <c r="AHW164" s="164"/>
      <c r="AHX164" s="164"/>
      <c r="AHY164" s="164"/>
      <c r="AHZ164" s="164"/>
      <c r="AIA164" s="164"/>
      <c r="AIB164" s="164"/>
      <c r="AIC164" s="164"/>
      <c r="AID164" s="164"/>
      <c r="AIE164" s="164"/>
      <c r="AIF164" s="164"/>
      <c r="AIG164" s="164"/>
      <c r="AIH164" s="164"/>
      <c r="AII164" s="164"/>
      <c r="AIJ164" s="164"/>
      <c r="AIK164" s="164"/>
      <c r="AIL164" s="164"/>
      <c r="AIM164" s="164"/>
      <c r="AIN164" s="164"/>
      <c r="AIO164" s="164"/>
      <c r="AIP164" s="164"/>
      <c r="AIQ164" s="164"/>
      <c r="AIR164" s="164"/>
      <c r="AIS164" s="164"/>
      <c r="AIT164" s="164"/>
      <c r="AIU164" s="164"/>
      <c r="AIV164" s="164"/>
      <c r="AIW164" s="164"/>
      <c r="AIX164" s="164"/>
      <c r="AIY164" s="164"/>
      <c r="AIZ164" s="164"/>
      <c r="AJA164" s="164"/>
      <c r="AJB164" s="164"/>
      <c r="AJC164" s="164"/>
      <c r="AJD164" s="164"/>
      <c r="AJE164" s="164"/>
      <c r="AJF164" s="164"/>
      <c r="AJG164" s="164"/>
      <c r="AJH164" s="164"/>
      <c r="AJI164" s="164"/>
      <c r="AJJ164" s="164"/>
      <c r="AJK164" s="164"/>
      <c r="AJL164" s="164"/>
      <c r="AJM164" s="164"/>
      <c r="AJN164" s="164"/>
      <c r="AJO164" s="164"/>
      <c r="AJP164" s="164"/>
      <c r="AJQ164" s="164"/>
      <c r="AJR164" s="164"/>
      <c r="AJS164" s="164"/>
      <c r="AJT164" s="164"/>
      <c r="AJU164" s="164"/>
      <c r="AJV164" s="164"/>
      <c r="AJW164" s="164"/>
      <c r="AJX164" s="164"/>
      <c r="AJY164" s="164"/>
      <c r="AJZ164" s="164"/>
      <c r="AKA164" s="164"/>
      <c r="AKB164" s="164"/>
    </row>
    <row r="165" customFormat="false" ht="21" hidden="false" customHeight="true" outlineLevel="0" collapsed="false">
      <c r="A165" s="233"/>
      <c r="B165" s="234"/>
      <c r="C165" s="235"/>
      <c r="D165" s="236"/>
      <c r="E165" s="237"/>
      <c r="F165" s="237"/>
      <c r="G165" s="263"/>
      <c r="H165" s="267" t="str">
        <f aca="false">IF(COUNTIFS(Titulados!$A$3:$A$1000,"="&amp;K165)&lt;&gt;1,"","Titulado")</f>
        <v/>
      </c>
      <c r="I165" s="242"/>
      <c r="J165" s="242"/>
      <c r="K165" s="253"/>
      <c r="L165" s="254"/>
      <c r="M165" s="255"/>
      <c r="N165" s="256"/>
      <c r="O165" s="247"/>
      <c r="P165" s="248"/>
      <c r="Q165" s="249"/>
      <c r="R165" s="174"/>
      <c r="S165" s="274"/>
      <c r="T165" s="275"/>
      <c r="AHV165" s="164"/>
      <c r="AHW165" s="164"/>
      <c r="AHX165" s="164"/>
      <c r="AHY165" s="164"/>
      <c r="AHZ165" s="164"/>
      <c r="AIA165" s="164"/>
      <c r="AIB165" s="164"/>
      <c r="AIC165" s="164"/>
      <c r="AID165" s="164"/>
      <c r="AIE165" s="164"/>
      <c r="AIF165" s="164"/>
      <c r="AIG165" s="164"/>
      <c r="AIH165" s="164"/>
      <c r="AII165" s="164"/>
      <c r="AIJ165" s="164"/>
      <c r="AIK165" s="164"/>
      <c r="AIL165" s="164"/>
      <c r="AIM165" s="164"/>
      <c r="AIN165" s="164"/>
      <c r="AIO165" s="164"/>
      <c r="AIP165" s="164"/>
      <c r="AIQ165" s="164"/>
      <c r="AIR165" s="164"/>
      <c r="AIS165" s="164"/>
      <c r="AIT165" s="164"/>
      <c r="AIU165" s="164"/>
      <c r="AIV165" s="164"/>
      <c r="AIW165" s="164"/>
      <c r="AIX165" s="164"/>
      <c r="AIY165" s="164"/>
      <c r="AIZ165" s="164"/>
      <c r="AJA165" s="164"/>
      <c r="AJB165" s="164"/>
      <c r="AJC165" s="164"/>
      <c r="AJD165" s="164"/>
      <c r="AJE165" s="164"/>
      <c r="AJF165" s="164"/>
      <c r="AJG165" s="164"/>
      <c r="AJH165" s="164"/>
      <c r="AJI165" s="164"/>
      <c r="AJJ165" s="164"/>
      <c r="AJK165" s="164"/>
      <c r="AJL165" s="164"/>
      <c r="AJM165" s="164"/>
      <c r="AJN165" s="164"/>
      <c r="AJO165" s="164"/>
      <c r="AJP165" s="164"/>
      <c r="AJQ165" s="164"/>
      <c r="AJR165" s="164"/>
      <c r="AJS165" s="164"/>
      <c r="AJT165" s="164"/>
      <c r="AJU165" s="164"/>
      <c r="AJV165" s="164"/>
      <c r="AJW165" s="164"/>
      <c r="AJX165" s="164"/>
      <c r="AJY165" s="164"/>
      <c r="AJZ165" s="164"/>
      <c r="AKA165" s="164"/>
      <c r="AKB165" s="164"/>
    </row>
    <row r="166" customFormat="false" ht="21" hidden="false" customHeight="true" outlineLevel="0" collapsed="false">
      <c r="A166" s="233"/>
      <c r="B166" s="234"/>
      <c r="C166" s="235"/>
      <c r="D166" s="236"/>
      <c r="E166" s="237"/>
      <c r="F166" s="237"/>
      <c r="G166" s="263"/>
      <c r="H166" s="268" t="str">
        <f aca="false">IF(COUNTIFS(Titulados!$A$3:$A$1000,"="&amp;K166)&lt;&gt;1,"","Titulado")</f>
        <v/>
      </c>
      <c r="I166" s="242"/>
      <c r="J166" s="242"/>
      <c r="K166" s="258"/>
      <c r="L166" s="259"/>
      <c r="M166" s="260"/>
      <c r="N166" s="261"/>
      <c r="O166" s="247"/>
      <c r="P166" s="248"/>
      <c r="Q166" s="249"/>
      <c r="R166" s="174"/>
      <c r="S166" s="274"/>
      <c r="T166" s="275"/>
      <c r="AHV166" s="164"/>
      <c r="AHW166" s="164"/>
      <c r="AHX166" s="164"/>
      <c r="AHY166" s="164"/>
      <c r="AHZ166" s="164"/>
      <c r="AIA166" s="164"/>
      <c r="AIB166" s="164"/>
      <c r="AIC166" s="164"/>
      <c r="AID166" s="164"/>
      <c r="AIE166" s="164"/>
      <c r="AIF166" s="164"/>
      <c r="AIG166" s="164"/>
      <c r="AIH166" s="164"/>
      <c r="AII166" s="164"/>
      <c r="AIJ166" s="164"/>
      <c r="AIK166" s="164"/>
      <c r="AIL166" s="164"/>
      <c r="AIM166" s="164"/>
      <c r="AIN166" s="164"/>
      <c r="AIO166" s="164"/>
      <c r="AIP166" s="164"/>
      <c r="AIQ166" s="164"/>
      <c r="AIR166" s="164"/>
      <c r="AIS166" s="164"/>
      <c r="AIT166" s="164"/>
      <c r="AIU166" s="164"/>
      <c r="AIV166" s="164"/>
      <c r="AIW166" s="164"/>
      <c r="AIX166" s="164"/>
      <c r="AIY166" s="164"/>
      <c r="AIZ166" s="164"/>
      <c r="AJA166" s="164"/>
      <c r="AJB166" s="164"/>
      <c r="AJC166" s="164"/>
      <c r="AJD166" s="164"/>
      <c r="AJE166" s="164"/>
      <c r="AJF166" s="164"/>
      <c r="AJG166" s="164"/>
      <c r="AJH166" s="164"/>
      <c r="AJI166" s="164"/>
      <c r="AJJ166" s="164"/>
      <c r="AJK166" s="164"/>
      <c r="AJL166" s="164"/>
      <c r="AJM166" s="164"/>
      <c r="AJN166" s="164"/>
      <c r="AJO166" s="164"/>
      <c r="AJP166" s="164"/>
      <c r="AJQ166" s="164"/>
      <c r="AJR166" s="164"/>
      <c r="AJS166" s="164"/>
      <c r="AJT166" s="164"/>
      <c r="AJU166" s="164"/>
      <c r="AJV166" s="164"/>
      <c r="AJW166" s="164"/>
      <c r="AJX166" s="164"/>
      <c r="AJY166" s="164"/>
      <c r="AJZ166" s="164"/>
      <c r="AKA166" s="164"/>
      <c r="AKB166" s="164"/>
    </row>
    <row r="167" customFormat="false" ht="27" hidden="false" customHeight="true" outlineLevel="0" collapsed="false">
      <c r="A167" s="233" t="n">
        <f aca="false">A160+1</f>
        <v>24</v>
      </c>
      <c r="B167" s="234"/>
      <c r="C167" s="235"/>
      <c r="D167" s="236"/>
      <c r="E167" s="237" t="str">
        <f aca="false">IF(P167&gt;0,"Docente do PPG coautor","")</f>
        <v/>
      </c>
      <c r="F167" s="238" t="str">
        <f aca="false">IF(COUNTIFS(L167:L173,"&lt;&gt;"&amp;"")&gt;0,"Graduando coautor","")</f>
        <v/>
      </c>
      <c r="G167" s="263" t="str">
        <f aca="false">IF(COUNTIFS(K167:K173,"&lt;&gt;"&amp;"")&gt;0,"Pos-graduando coautor","")</f>
        <v/>
      </c>
      <c r="H167" s="264" t="str">
        <f aca="false">IF(COUNTIFS(Titulados!$A$3:$A$1000,"="&amp;K167)&lt;&gt;1,"","Titulado")</f>
        <v/>
      </c>
      <c r="I167" s="242"/>
      <c r="J167" s="242"/>
      <c r="K167" s="243"/>
      <c r="L167" s="244"/>
      <c r="M167" s="245"/>
      <c r="N167" s="246"/>
      <c r="O167" s="247"/>
      <c r="P167" s="248" t="n">
        <v>0</v>
      </c>
      <c r="Q167" s="249"/>
      <c r="R167" s="174"/>
      <c r="S167" s="274" t="n">
        <f aca="false">IF(B167="",0,INDEX(pesosqualis,MATCH(D167,INDEX(Qualis,,MATCH(B167,Tipos_Produtos)),0),MATCH(B167,Tipos_Produtos,0)))</f>
        <v>0</v>
      </c>
      <c r="T167" s="275" t="n">
        <f aca="false">IF(E167="",0,S167/P167)</f>
        <v>0</v>
      </c>
      <c r="AHV167" s="164"/>
      <c r="AHW167" s="164"/>
      <c r="AHX167" s="164"/>
      <c r="AHY167" s="164"/>
      <c r="AHZ167" s="164"/>
      <c r="AIA167" s="164"/>
      <c r="AIB167" s="164"/>
      <c r="AIC167" s="164"/>
      <c r="AID167" s="164"/>
      <c r="AIE167" s="164"/>
      <c r="AIF167" s="164"/>
      <c r="AIG167" s="164"/>
      <c r="AIH167" s="164"/>
      <c r="AII167" s="164"/>
      <c r="AIJ167" s="164"/>
      <c r="AIK167" s="164"/>
      <c r="AIL167" s="164"/>
      <c r="AIM167" s="164"/>
      <c r="AIN167" s="164"/>
      <c r="AIO167" s="164"/>
      <c r="AIP167" s="164"/>
      <c r="AIQ167" s="164"/>
      <c r="AIR167" s="164"/>
      <c r="AIS167" s="164"/>
      <c r="AIT167" s="164"/>
      <c r="AIU167" s="164"/>
      <c r="AIV167" s="164"/>
      <c r="AIW167" s="164"/>
      <c r="AIX167" s="164"/>
      <c r="AIY167" s="164"/>
      <c r="AIZ167" s="164"/>
      <c r="AJA167" s="164"/>
      <c r="AJB167" s="164"/>
      <c r="AJC167" s="164"/>
      <c r="AJD167" s="164"/>
      <c r="AJE167" s="164"/>
      <c r="AJF167" s="164"/>
      <c r="AJG167" s="164"/>
      <c r="AJH167" s="164"/>
      <c r="AJI167" s="164"/>
      <c r="AJJ167" s="164"/>
      <c r="AJK167" s="164"/>
      <c r="AJL167" s="164"/>
      <c r="AJM167" s="164"/>
      <c r="AJN167" s="164"/>
      <c r="AJO167" s="164"/>
      <c r="AJP167" s="164"/>
      <c r="AJQ167" s="164"/>
      <c r="AJR167" s="164"/>
      <c r="AJS167" s="164"/>
      <c r="AJT167" s="164"/>
      <c r="AJU167" s="164"/>
      <c r="AJV167" s="164"/>
      <c r="AJW167" s="164"/>
      <c r="AJX167" s="164"/>
      <c r="AJY167" s="164"/>
      <c r="AJZ167" s="164"/>
      <c r="AKA167" s="164"/>
      <c r="AKB167" s="164"/>
    </row>
    <row r="168" customFormat="false" ht="21" hidden="false" customHeight="true" outlineLevel="0" collapsed="false">
      <c r="A168" s="233"/>
      <c r="B168" s="234"/>
      <c r="C168" s="235"/>
      <c r="D168" s="236"/>
      <c r="E168" s="237"/>
      <c r="F168" s="237"/>
      <c r="G168" s="263"/>
      <c r="H168" s="267" t="str">
        <f aca="false">IF(COUNTIFS(Titulados!$A$3:$A$1000,"="&amp;K168)&lt;&gt;1,"","Titulado")</f>
        <v/>
      </c>
      <c r="I168" s="242"/>
      <c r="J168" s="242"/>
      <c r="K168" s="253"/>
      <c r="L168" s="254"/>
      <c r="M168" s="255"/>
      <c r="N168" s="256"/>
      <c r="O168" s="247"/>
      <c r="P168" s="248"/>
      <c r="Q168" s="249"/>
      <c r="R168" s="174"/>
      <c r="S168" s="274"/>
      <c r="T168" s="275"/>
      <c r="AHV168" s="164"/>
      <c r="AHW168" s="164"/>
      <c r="AHX168" s="164"/>
      <c r="AHY168" s="164"/>
      <c r="AHZ168" s="164"/>
      <c r="AIA168" s="164"/>
      <c r="AIB168" s="164"/>
      <c r="AIC168" s="164"/>
      <c r="AID168" s="164"/>
      <c r="AIE168" s="164"/>
      <c r="AIF168" s="164"/>
      <c r="AIG168" s="164"/>
      <c r="AIH168" s="164"/>
      <c r="AII168" s="164"/>
      <c r="AIJ168" s="164"/>
      <c r="AIK168" s="164"/>
      <c r="AIL168" s="164"/>
      <c r="AIM168" s="164"/>
      <c r="AIN168" s="164"/>
      <c r="AIO168" s="164"/>
      <c r="AIP168" s="164"/>
      <c r="AIQ168" s="164"/>
      <c r="AIR168" s="164"/>
      <c r="AIS168" s="164"/>
      <c r="AIT168" s="164"/>
      <c r="AIU168" s="164"/>
      <c r="AIV168" s="164"/>
      <c r="AIW168" s="164"/>
      <c r="AIX168" s="164"/>
      <c r="AIY168" s="164"/>
      <c r="AIZ168" s="164"/>
      <c r="AJA168" s="164"/>
      <c r="AJB168" s="164"/>
      <c r="AJC168" s="164"/>
      <c r="AJD168" s="164"/>
      <c r="AJE168" s="164"/>
      <c r="AJF168" s="164"/>
      <c r="AJG168" s="164"/>
      <c r="AJH168" s="164"/>
      <c r="AJI168" s="164"/>
      <c r="AJJ168" s="164"/>
      <c r="AJK168" s="164"/>
      <c r="AJL168" s="164"/>
      <c r="AJM168" s="164"/>
      <c r="AJN168" s="164"/>
      <c r="AJO168" s="164"/>
      <c r="AJP168" s="164"/>
      <c r="AJQ168" s="164"/>
      <c r="AJR168" s="164"/>
      <c r="AJS168" s="164"/>
      <c r="AJT168" s="164"/>
      <c r="AJU168" s="164"/>
      <c r="AJV168" s="164"/>
      <c r="AJW168" s="164"/>
      <c r="AJX168" s="164"/>
      <c r="AJY168" s="164"/>
      <c r="AJZ168" s="164"/>
      <c r="AKA168" s="164"/>
      <c r="AKB168" s="164"/>
    </row>
    <row r="169" customFormat="false" ht="21" hidden="false" customHeight="true" outlineLevel="0" collapsed="false">
      <c r="A169" s="233"/>
      <c r="B169" s="234"/>
      <c r="C169" s="235"/>
      <c r="D169" s="236"/>
      <c r="E169" s="237"/>
      <c r="F169" s="237"/>
      <c r="G169" s="263"/>
      <c r="H169" s="267" t="str">
        <f aca="false">IF(COUNTIFS(Titulados!$A$3:$A$1000,"="&amp;K169)&lt;&gt;1,"","Titulado")</f>
        <v/>
      </c>
      <c r="I169" s="242"/>
      <c r="J169" s="242"/>
      <c r="K169" s="253"/>
      <c r="L169" s="254"/>
      <c r="M169" s="255"/>
      <c r="N169" s="256"/>
      <c r="O169" s="247"/>
      <c r="P169" s="248"/>
      <c r="Q169" s="249"/>
      <c r="R169" s="174"/>
      <c r="S169" s="274"/>
      <c r="T169" s="275"/>
      <c r="AHV169" s="164"/>
      <c r="AHW169" s="164"/>
      <c r="AHX169" s="164"/>
      <c r="AHY169" s="164"/>
      <c r="AHZ169" s="164"/>
      <c r="AIA169" s="164"/>
      <c r="AIB169" s="164"/>
      <c r="AIC169" s="164"/>
      <c r="AID169" s="164"/>
      <c r="AIE169" s="164"/>
      <c r="AIF169" s="164"/>
      <c r="AIG169" s="164"/>
      <c r="AIH169" s="164"/>
      <c r="AII169" s="164"/>
      <c r="AIJ169" s="164"/>
      <c r="AIK169" s="164"/>
      <c r="AIL169" s="164"/>
      <c r="AIM169" s="164"/>
      <c r="AIN169" s="164"/>
      <c r="AIO169" s="164"/>
      <c r="AIP169" s="164"/>
      <c r="AIQ169" s="164"/>
      <c r="AIR169" s="164"/>
      <c r="AIS169" s="164"/>
      <c r="AIT169" s="164"/>
      <c r="AIU169" s="164"/>
      <c r="AIV169" s="164"/>
      <c r="AIW169" s="164"/>
      <c r="AIX169" s="164"/>
      <c r="AIY169" s="164"/>
      <c r="AIZ169" s="164"/>
      <c r="AJA169" s="164"/>
      <c r="AJB169" s="164"/>
      <c r="AJC169" s="164"/>
      <c r="AJD169" s="164"/>
      <c r="AJE169" s="164"/>
      <c r="AJF169" s="164"/>
      <c r="AJG169" s="164"/>
      <c r="AJH169" s="164"/>
      <c r="AJI169" s="164"/>
      <c r="AJJ169" s="164"/>
      <c r="AJK169" s="164"/>
      <c r="AJL169" s="164"/>
      <c r="AJM169" s="164"/>
      <c r="AJN169" s="164"/>
      <c r="AJO169" s="164"/>
      <c r="AJP169" s="164"/>
      <c r="AJQ169" s="164"/>
      <c r="AJR169" s="164"/>
      <c r="AJS169" s="164"/>
      <c r="AJT169" s="164"/>
      <c r="AJU169" s="164"/>
      <c r="AJV169" s="164"/>
      <c r="AJW169" s="164"/>
      <c r="AJX169" s="164"/>
      <c r="AJY169" s="164"/>
      <c r="AJZ169" s="164"/>
      <c r="AKA169" s="164"/>
      <c r="AKB169" s="164"/>
    </row>
    <row r="170" customFormat="false" ht="21" hidden="false" customHeight="true" outlineLevel="0" collapsed="false">
      <c r="A170" s="233"/>
      <c r="B170" s="234"/>
      <c r="C170" s="235"/>
      <c r="D170" s="236"/>
      <c r="E170" s="237"/>
      <c r="F170" s="237"/>
      <c r="G170" s="263"/>
      <c r="H170" s="267" t="str">
        <f aca="false">IF(COUNTIFS(Titulados!$A$3:$A$1000,"="&amp;K170)&lt;&gt;1,"","Titulado")</f>
        <v/>
      </c>
      <c r="I170" s="242"/>
      <c r="J170" s="242"/>
      <c r="K170" s="253"/>
      <c r="L170" s="254"/>
      <c r="M170" s="255"/>
      <c r="N170" s="256"/>
      <c r="O170" s="247"/>
      <c r="P170" s="248"/>
      <c r="Q170" s="249"/>
      <c r="R170" s="174"/>
      <c r="S170" s="274"/>
      <c r="T170" s="275"/>
      <c r="AHV170" s="164"/>
      <c r="AHW170" s="164"/>
      <c r="AHX170" s="164"/>
      <c r="AHY170" s="164"/>
      <c r="AHZ170" s="164"/>
      <c r="AIA170" s="164"/>
      <c r="AIB170" s="164"/>
      <c r="AIC170" s="164"/>
      <c r="AID170" s="164"/>
      <c r="AIE170" s="164"/>
      <c r="AIF170" s="164"/>
      <c r="AIG170" s="164"/>
      <c r="AIH170" s="164"/>
      <c r="AII170" s="164"/>
      <c r="AIJ170" s="164"/>
      <c r="AIK170" s="164"/>
      <c r="AIL170" s="164"/>
      <c r="AIM170" s="164"/>
      <c r="AIN170" s="164"/>
      <c r="AIO170" s="164"/>
      <c r="AIP170" s="164"/>
      <c r="AIQ170" s="164"/>
      <c r="AIR170" s="164"/>
      <c r="AIS170" s="164"/>
      <c r="AIT170" s="164"/>
      <c r="AIU170" s="164"/>
      <c r="AIV170" s="164"/>
      <c r="AIW170" s="164"/>
      <c r="AIX170" s="164"/>
      <c r="AIY170" s="164"/>
      <c r="AIZ170" s="164"/>
      <c r="AJA170" s="164"/>
      <c r="AJB170" s="164"/>
      <c r="AJC170" s="164"/>
      <c r="AJD170" s="164"/>
      <c r="AJE170" s="164"/>
      <c r="AJF170" s="164"/>
      <c r="AJG170" s="164"/>
      <c r="AJH170" s="164"/>
      <c r="AJI170" s="164"/>
      <c r="AJJ170" s="164"/>
      <c r="AJK170" s="164"/>
      <c r="AJL170" s="164"/>
      <c r="AJM170" s="164"/>
      <c r="AJN170" s="164"/>
      <c r="AJO170" s="164"/>
      <c r="AJP170" s="164"/>
      <c r="AJQ170" s="164"/>
      <c r="AJR170" s="164"/>
      <c r="AJS170" s="164"/>
      <c r="AJT170" s="164"/>
      <c r="AJU170" s="164"/>
      <c r="AJV170" s="164"/>
      <c r="AJW170" s="164"/>
      <c r="AJX170" s="164"/>
      <c r="AJY170" s="164"/>
      <c r="AJZ170" s="164"/>
      <c r="AKA170" s="164"/>
      <c r="AKB170" s="164"/>
    </row>
    <row r="171" customFormat="false" ht="21" hidden="false" customHeight="true" outlineLevel="0" collapsed="false">
      <c r="A171" s="233"/>
      <c r="B171" s="234"/>
      <c r="C171" s="235"/>
      <c r="D171" s="236"/>
      <c r="E171" s="237"/>
      <c r="F171" s="237"/>
      <c r="G171" s="263"/>
      <c r="H171" s="267" t="str">
        <f aca="false">IF(COUNTIFS(Titulados!$A$3:$A$1000,"="&amp;K171)&lt;&gt;1,"","Titulado")</f>
        <v/>
      </c>
      <c r="I171" s="242"/>
      <c r="J171" s="242"/>
      <c r="K171" s="253"/>
      <c r="L171" s="254"/>
      <c r="M171" s="255"/>
      <c r="N171" s="256"/>
      <c r="O171" s="247"/>
      <c r="P171" s="248"/>
      <c r="Q171" s="249"/>
      <c r="R171" s="174"/>
      <c r="S171" s="274"/>
      <c r="T171" s="275"/>
      <c r="AHV171" s="164"/>
      <c r="AHW171" s="164"/>
      <c r="AHX171" s="164"/>
      <c r="AHY171" s="164"/>
      <c r="AHZ171" s="164"/>
      <c r="AIA171" s="164"/>
      <c r="AIB171" s="164"/>
      <c r="AIC171" s="164"/>
      <c r="AID171" s="164"/>
      <c r="AIE171" s="164"/>
      <c r="AIF171" s="164"/>
      <c r="AIG171" s="164"/>
      <c r="AIH171" s="164"/>
      <c r="AII171" s="164"/>
      <c r="AIJ171" s="164"/>
      <c r="AIK171" s="164"/>
      <c r="AIL171" s="164"/>
      <c r="AIM171" s="164"/>
      <c r="AIN171" s="164"/>
      <c r="AIO171" s="164"/>
      <c r="AIP171" s="164"/>
      <c r="AIQ171" s="164"/>
      <c r="AIR171" s="164"/>
      <c r="AIS171" s="164"/>
      <c r="AIT171" s="164"/>
      <c r="AIU171" s="164"/>
      <c r="AIV171" s="164"/>
      <c r="AIW171" s="164"/>
      <c r="AIX171" s="164"/>
      <c r="AIY171" s="164"/>
      <c r="AIZ171" s="164"/>
      <c r="AJA171" s="164"/>
      <c r="AJB171" s="164"/>
      <c r="AJC171" s="164"/>
      <c r="AJD171" s="164"/>
      <c r="AJE171" s="164"/>
      <c r="AJF171" s="164"/>
      <c r="AJG171" s="164"/>
      <c r="AJH171" s="164"/>
      <c r="AJI171" s="164"/>
      <c r="AJJ171" s="164"/>
      <c r="AJK171" s="164"/>
      <c r="AJL171" s="164"/>
      <c r="AJM171" s="164"/>
      <c r="AJN171" s="164"/>
      <c r="AJO171" s="164"/>
      <c r="AJP171" s="164"/>
      <c r="AJQ171" s="164"/>
      <c r="AJR171" s="164"/>
      <c r="AJS171" s="164"/>
      <c r="AJT171" s="164"/>
      <c r="AJU171" s="164"/>
      <c r="AJV171" s="164"/>
      <c r="AJW171" s="164"/>
      <c r="AJX171" s="164"/>
      <c r="AJY171" s="164"/>
      <c r="AJZ171" s="164"/>
      <c r="AKA171" s="164"/>
      <c r="AKB171" s="164"/>
    </row>
    <row r="172" customFormat="false" ht="21" hidden="false" customHeight="true" outlineLevel="0" collapsed="false">
      <c r="A172" s="233"/>
      <c r="B172" s="234"/>
      <c r="C172" s="235"/>
      <c r="D172" s="236"/>
      <c r="E172" s="237"/>
      <c r="F172" s="237"/>
      <c r="G172" s="263"/>
      <c r="H172" s="267" t="str">
        <f aca="false">IF(COUNTIFS(Titulados!$A$3:$A$1000,"="&amp;K172)&lt;&gt;1,"","Titulado")</f>
        <v/>
      </c>
      <c r="I172" s="242"/>
      <c r="J172" s="242"/>
      <c r="K172" s="253"/>
      <c r="L172" s="254"/>
      <c r="M172" s="255"/>
      <c r="N172" s="256"/>
      <c r="O172" s="247"/>
      <c r="P172" s="248"/>
      <c r="Q172" s="249"/>
      <c r="R172" s="174"/>
      <c r="S172" s="274"/>
      <c r="T172" s="275"/>
      <c r="AHV172" s="164"/>
      <c r="AHW172" s="164"/>
      <c r="AHX172" s="164"/>
      <c r="AHY172" s="164"/>
      <c r="AHZ172" s="164"/>
      <c r="AIA172" s="164"/>
      <c r="AIB172" s="164"/>
      <c r="AIC172" s="164"/>
      <c r="AID172" s="164"/>
      <c r="AIE172" s="164"/>
      <c r="AIF172" s="164"/>
      <c r="AIG172" s="164"/>
      <c r="AIH172" s="164"/>
      <c r="AII172" s="164"/>
      <c r="AIJ172" s="164"/>
      <c r="AIK172" s="164"/>
      <c r="AIL172" s="164"/>
      <c r="AIM172" s="164"/>
      <c r="AIN172" s="164"/>
      <c r="AIO172" s="164"/>
      <c r="AIP172" s="164"/>
      <c r="AIQ172" s="164"/>
      <c r="AIR172" s="164"/>
      <c r="AIS172" s="164"/>
      <c r="AIT172" s="164"/>
      <c r="AIU172" s="164"/>
      <c r="AIV172" s="164"/>
      <c r="AIW172" s="164"/>
      <c r="AIX172" s="164"/>
      <c r="AIY172" s="164"/>
      <c r="AIZ172" s="164"/>
      <c r="AJA172" s="164"/>
      <c r="AJB172" s="164"/>
      <c r="AJC172" s="164"/>
      <c r="AJD172" s="164"/>
      <c r="AJE172" s="164"/>
      <c r="AJF172" s="164"/>
      <c r="AJG172" s="164"/>
      <c r="AJH172" s="164"/>
      <c r="AJI172" s="164"/>
      <c r="AJJ172" s="164"/>
      <c r="AJK172" s="164"/>
      <c r="AJL172" s="164"/>
      <c r="AJM172" s="164"/>
      <c r="AJN172" s="164"/>
      <c r="AJO172" s="164"/>
      <c r="AJP172" s="164"/>
      <c r="AJQ172" s="164"/>
      <c r="AJR172" s="164"/>
      <c r="AJS172" s="164"/>
      <c r="AJT172" s="164"/>
      <c r="AJU172" s="164"/>
      <c r="AJV172" s="164"/>
      <c r="AJW172" s="164"/>
      <c r="AJX172" s="164"/>
      <c r="AJY172" s="164"/>
      <c r="AJZ172" s="164"/>
      <c r="AKA172" s="164"/>
      <c r="AKB172" s="164"/>
    </row>
    <row r="173" customFormat="false" ht="21" hidden="false" customHeight="true" outlineLevel="0" collapsed="false">
      <c r="A173" s="233"/>
      <c r="B173" s="234"/>
      <c r="C173" s="235"/>
      <c r="D173" s="236"/>
      <c r="E173" s="237"/>
      <c r="F173" s="237"/>
      <c r="G173" s="263"/>
      <c r="H173" s="268" t="str">
        <f aca="false">IF(COUNTIFS(Titulados!$A$3:$A$1000,"="&amp;K173)&lt;&gt;1,"","Titulado")</f>
        <v/>
      </c>
      <c r="I173" s="242"/>
      <c r="J173" s="242"/>
      <c r="K173" s="258"/>
      <c r="L173" s="259"/>
      <c r="M173" s="260"/>
      <c r="N173" s="261"/>
      <c r="O173" s="247"/>
      <c r="P173" s="248"/>
      <c r="Q173" s="249"/>
      <c r="R173" s="174"/>
      <c r="S173" s="274"/>
      <c r="T173" s="275"/>
      <c r="AHV173" s="164"/>
      <c r="AHW173" s="164"/>
      <c r="AHX173" s="164"/>
      <c r="AHY173" s="164"/>
      <c r="AHZ173" s="164"/>
      <c r="AIA173" s="164"/>
      <c r="AIB173" s="164"/>
      <c r="AIC173" s="164"/>
      <c r="AID173" s="164"/>
      <c r="AIE173" s="164"/>
      <c r="AIF173" s="164"/>
      <c r="AIG173" s="164"/>
      <c r="AIH173" s="164"/>
      <c r="AII173" s="164"/>
      <c r="AIJ173" s="164"/>
      <c r="AIK173" s="164"/>
      <c r="AIL173" s="164"/>
      <c r="AIM173" s="164"/>
      <c r="AIN173" s="164"/>
      <c r="AIO173" s="164"/>
      <c r="AIP173" s="164"/>
      <c r="AIQ173" s="164"/>
      <c r="AIR173" s="164"/>
      <c r="AIS173" s="164"/>
      <c r="AIT173" s="164"/>
      <c r="AIU173" s="164"/>
      <c r="AIV173" s="164"/>
      <c r="AIW173" s="164"/>
      <c r="AIX173" s="164"/>
      <c r="AIY173" s="164"/>
      <c r="AIZ173" s="164"/>
      <c r="AJA173" s="164"/>
      <c r="AJB173" s="164"/>
      <c r="AJC173" s="164"/>
      <c r="AJD173" s="164"/>
      <c r="AJE173" s="164"/>
      <c r="AJF173" s="164"/>
      <c r="AJG173" s="164"/>
      <c r="AJH173" s="164"/>
      <c r="AJI173" s="164"/>
      <c r="AJJ173" s="164"/>
      <c r="AJK173" s="164"/>
      <c r="AJL173" s="164"/>
      <c r="AJM173" s="164"/>
      <c r="AJN173" s="164"/>
      <c r="AJO173" s="164"/>
      <c r="AJP173" s="164"/>
      <c r="AJQ173" s="164"/>
      <c r="AJR173" s="164"/>
      <c r="AJS173" s="164"/>
      <c r="AJT173" s="164"/>
      <c r="AJU173" s="164"/>
      <c r="AJV173" s="164"/>
      <c r="AJW173" s="164"/>
      <c r="AJX173" s="164"/>
      <c r="AJY173" s="164"/>
      <c r="AJZ173" s="164"/>
      <c r="AKA173" s="164"/>
      <c r="AKB173" s="164"/>
    </row>
    <row r="174" customFormat="false" ht="27" hidden="false" customHeight="true" outlineLevel="0" collapsed="false">
      <c r="A174" s="233" t="n">
        <f aca="false">A167+1</f>
        <v>25</v>
      </c>
      <c r="B174" s="234"/>
      <c r="C174" s="235"/>
      <c r="D174" s="236"/>
      <c r="E174" s="237" t="str">
        <f aca="false">IF(P174&gt;0,"Docente do PPG coautor","")</f>
        <v/>
      </c>
      <c r="F174" s="238" t="str">
        <f aca="false">IF(COUNTIFS(L174:L180,"&lt;&gt;"&amp;"")&gt;0,"Graduando coautor","")</f>
        <v/>
      </c>
      <c r="G174" s="263" t="str">
        <f aca="false">IF(COUNTIFS(K174:K180,"&lt;&gt;"&amp;"")&gt;0,"Pos-graduando coautor","")</f>
        <v/>
      </c>
      <c r="H174" s="264" t="str">
        <f aca="false">IF(COUNTIFS(Titulados!$A$3:$A$1000,"="&amp;K174)&lt;&gt;1,"","Titulado")</f>
        <v/>
      </c>
      <c r="I174" s="242"/>
      <c r="J174" s="242"/>
      <c r="K174" s="243"/>
      <c r="L174" s="244"/>
      <c r="M174" s="245"/>
      <c r="N174" s="246"/>
      <c r="O174" s="247"/>
      <c r="P174" s="248" t="n">
        <v>0</v>
      </c>
      <c r="Q174" s="249"/>
      <c r="R174" s="174"/>
      <c r="S174" s="274" t="n">
        <f aca="false">IF(B174="",0,INDEX(pesosqualis,MATCH(D174,INDEX(Qualis,,MATCH(B174,Tipos_Produtos)),0),MATCH(B174,Tipos_Produtos,0)))</f>
        <v>0</v>
      </c>
      <c r="T174" s="275" t="n">
        <f aca="false">IF(E174="",0,S174/P174)</f>
        <v>0</v>
      </c>
      <c r="AHV174" s="164"/>
      <c r="AHW174" s="164"/>
      <c r="AHX174" s="164"/>
      <c r="AHY174" s="164"/>
      <c r="AHZ174" s="164"/>
      <c r="AIA174" s="164"/>
      <c r="AIB174" s="164"/>
      <c r="AIC174" s="164"/>
      <c r="AID174" s="164"/>
      <c r="AIE174" s="164"/>
      <c r="AIF174" s="164"/>
      <c r="AIG174" s="164"/>
      <c r="AIH174" s="164"/>
      <c r="AII174" s="164"/>
      <c r="AIJ174" s="164"/>
      <c r="AIK174" s="164"/>
      <c r="AIL174" s="164"/>
      <c r="AIM174" s="164"/>
      <c r="AIN174" s="164"/>
      <c r="AIO174" s="164"/>
      <c r="AIP174" s="164"/>
      <c r="AIQ174" s="164"/>
      <c r="AIR174" s="164"/>
      <c r="AIS174" s="164"/>
      <c r="AIT174" s="164"/>
      <c r="AIU174" s="164"/>
      <c r="AIV174" s="164"/>
      <c r="AIW174" s="164"/>
      <c r="AIX174" s="164"/>
      <c r="AIY174" s="164"/>
      <c r="AIZ174" s="164"/>
      <c r="AJA174" s="164"/>
      <c r="AJB174" s="164"/>
      <c r="AJC174" s="164"/>
      <c r="AJD174" s="164"/>
      <c r="AJE174" s="164"/>
      <c r="AJF174" s="164"/>
      <c r="AJG174" s="164"/>
      <c r="AJH174" s="164"/>
      <c r="AJI174" s="164"/>
      <c r="AJJ174" s="164"/>
      <c r="AJK174" s="164"/>
      <c r="AJL174" s="164"/>
      <c r="AJM174" s="164"/>
      <c r="AJN174" s="164"/>
      <c r="AJO174" s="164"/>
      <c r="AJP174" s="164"/>
      <c r="AJQ174" s="164"/>
      <c r="AJR174" s="164"/>
      <c r="AJS174" s="164"/>
      <c r="AJT174" s="164"/>
      <c r="AJU174" s="164"/>
      <c r="AJV174" s="164"/>
      <c r="AJW174" s="164"/>
      <c r="AJX174" s="164"/>
      <c r="AJY174" s="164"/>
      <c r="AJZ174" s="164"/>
      <c r="AKA174" s="164"/>
      <c r="AKB174" s="164"/>
    </row>
    <row r="175" customFormat="false" ht="21" hidden="false" customHeight="true" outlineLevel="0" collapsed="false">
      <c r="A175" s="233"/>
      <c r="B175" s="234"/>
      <c r="C175" s="235"/>
      <c r="D175" s="236"/>
      <c r="E175" s="237"/>
      <c r="F175" s="237"/>
      <c r="G175" s="263"/>
      <c r="H175" s="267" t="str">
        <f aca="false">IF(COUNTIFS(Titulados!$A$3:$A$1000,"="&amp;K175)&lt;&gt;1,"","Titulado")</f>
        <v/>
      </c>
      <c r="I175" s="242"/>
      <c r="J175" s="242"/>
      <c r="K175" s="253"/>
      <c r="L175" s="254"/>
      <c r="M175" s="255"/>
      <c r="N175" s="256"/>
      <c r="O175" s="247"/>
      <c r="P175" s="248"/>
      <c r="Q175" s="249"/>
      <c r="R175" s="174"/>
      <c r="S175" s="274"/>
      <c r="T175" s="275"/>
      <c r="AHV175" s="164"/>
      <c r="AHW175" s="164"/>
      <c r="AHX175" s="164"/>
      <c r="AHY175" s="164"/>
      <c r="AHZ175" s="164"/>
      <c r="AIA175" s="164"/>
      <c r="AIB175" s="164"/>
      <c r="AIC175" s="164"/>
      <c r="AID175" s="164"/>
      <c r="AIE175" s="164"/>
      <c r="AIF175" s="164"/>
      <c r="AIG175" s="164"/>
      <c r="AIH175" s="164"/>
      <c r="AII175" s="164"/>
      <c r="AIJ175" s="164"/>
      <c r="AIK175" s="164"/>
      <c r="AIL175" s="164"/>
      <c r="AIM175" s="164"/>
      <c r="AIN175" s="164"/>
      <c r="AIO175" s="164"/>
      <c r="AIP175" s="164"/>
      <c r="AIQ175" s="164"/>
      <c r="AIR175" s="164"/>
      <c r="AIS175" s="164"/>
      <c r="AIT175" s="164"/>
      <c r="AIU175" s="164"/>
      <c r="AIV175" s="164"/>
      <c r="AIW175" s="164"/>
      <c r="AIX175" s="164"/>
      <c r="AIY175" s="164"/>
      <c r="AIZ175" s="164"/>
      <c r="AJA175" s="164"/>
      <c r="AJB175" s="164"/>
      <c r="AJC175" s="164"/>
      <c r="AJD175" s="164"/>
      <c r="AJE175" s="164"/>
      <c r="AJF175" s="164"/>
      <c r="AJG175" s="164"/>
      <c r="AJH175" s="164"/>
      <c r="AJI175" s="164"/>
      <c r="AJJ175" s="164"/>
      <c r="AJK175" s="164"/>
      <c r="AJL175" s="164"/>
      <c r="AJM175" s="164"/>
      <c r="AJN175" s="164"/>
      <c r="AJO175" s="164"/>
      <c r="AJP175" s="164"/>
      <c r="AJQ175" s="164"/>
      <c r="AJR175" s="164"/>
      <c r="AJS175" s="164"/>
      <c r="AJT175" s="164"/>
      <c r="AJU175" s="164"/>
      <c r="AJV175" s="164"/>
      <c r="AJW175" s="164"/>
      <c r="AJX175" s="164"/>
      <c r="AJY175" s="164"/>
      <c r="AJZ175" s="164"/>
      <c r="AKA175" s="164"/>
      <c r="AKB175" s="164"/>
    </row>
    <row r="176" customFormat="false" ht="21" hidden="false" customHeight="true" outlineLevel="0" collapsed="false">
      <c r="A176" s="233"/>
      <c r="B176" s="234"/>
      <c r="C176" s="235"/>
      <c r="D176" s="236"/>
      <c r="E176" s="237"/>
      <c r="F176" s="237"/>
      <c r="G176" s="263"/>
      <c r="H176" s="267" t="str">
        <f aca="false">IF(COUNTIFS(Titulados!$A$3:$A$1000,"="&amp;K176)&lt;&gt;1,"","Titulado")</f>
        <v/>
      </c>
      <c r="I176" s="242"/>
      <c r="J176" s="242"/>
      <c r="K176" s="253"/>
      <c r="L176" s="254"/>
      <c r="M176" s="255"/>
      <c r="N176" s="256"/>
      <c r="O176" s="247"/>
      <c r="P176" s="248"/>
      <c r="Q176" s="249"/>
      <c r="R176" s="174"/>
      <c r="S176" s="274"/>
      <c r="T176" s="275"/>
      <c r="AHV176" s="164"/>
      <c r="AHW176" s="164"/>
      <c r="AHX176" s="164"/>
      <c r="AHY176" s="164"/>
      <c r="AHZ176" s="164"/>
      <c r="AIA176" s="164"/>
      <c r="AIB176" s="164"/>
      <c r="AIC176" s="164"/>
      <c r="AID176" s="164"/>
      <c r="AIE176" s="164"/>
      <c r="AIF176" s="164"/>
      <c r="AIG176" s="164"/>
      <c r="AIH176" s="164"/>
      <c r="AII176" s="164"/>
      <c r="AIJ176" s="164"/>
      <c r="AIK176" s="164"/>
      <c r="AIL176" s="164"/>
      <c r="AIM176" s="164"/>
      <c r="AIN176" s="164"/>
      <c r="AIO176" s="164"/>
      <c r="AIP176" s="164"/>
      <c r="AIQ176" s="164"/>
      <c r="AIR176" s="164"/>
      <c r="AIS176" s="164"/>
      <c r="AIT176" s="164"/>
      <c r="AIU176" s="164"/>
      <c r="AIV176" s="164"/>
      <c r="AIW176" s="164"/>
      <c r="AIX176" s="164"/>
      <c r="AIY176" s="164"/>
      <c r="AIZ176" s="164"/>
      <c r="AJA176" s="164"/>
      <c r="AJB176" s="164"/>
      <c r="AJC176" s="164"/>
      <c r="AJD176" s="164"/>
      <c r="AJE176" s="164"/>
      <c r="AJF176" s="164"/>
      <c r="AJG176" s="164"/>
      <c r="AJH176" s="164"/>
      <c r="AJI176" s="164"/>
      <c r="AJJ176" s="164"/>
      <c r="AJK176" s="164"/>
      <c r="AJL176" s="164"/>
      <c r="AJM176" s="164"/>
      <c r="AJN176" s="164"/>
      <c r="AJO176" s="164"/>
      <c r="AJP176" s="164"/>
      <c r="AJQ176" s="164"/>
      <c r="AJR176" s="164"/>
      <c r="AJS176" s="164"/>
      <c r="AJT176" s="164"/>
      <c r="AJU176" s="164"/>
      <c r="AJV176" s="164"/>
      <c r="AJW176" s="164"/>
      <c r="AJX176" s="164"/>
      <c r="AJY176" s="164"/>
      <c r="AJZ176" s="164"/>
      <c r="AKA176" s="164"/>
      <c r="AKB176" s="164"/>
    </row>
    <row r="177" customFormat="false" ht="21" hidden="false" customHeight="true" outlineLevel="0" collapsed="false">
      <c r="A177" s="233"/>
      <c r="B177" s="234"/>
      <c r="C177" s="235"/>
      <c r="D177" s="236"/>
      <c r="E177" s="237"/>
      <c r="F177" s="237"/>
      <c r="G177" s="263"/>
      <c r="H177" s="267" t="str">
        <f aca="false">IF(COUNTIFS(Titulados!$A$3:$A$1000,"="&amp;K177)&lt;&gt;1,"","Titulado")</f>
        <v/>
      </c>
      <c r="I177" s="242"/>
      <c r="J177" s="242"/>
      <c r="K177" s="253"/>
      <c r="L177" s="254"/>
      <c r="M177" s="255"/>
      <c r="N177" s="256"/>
      <c r="O177" s="247"/>
      <c r="P177" s="248"/>
      <c r="Q177" s="249"/>
      <c r="R177" s="174"/>
      <c r="S177" s="274"/>
      <c r="T177" s="275"/>
      <c r="AHV177" s="164"/>
      <c r="AHW177" s="164"/>
      <c r="AHX177" s="164"/>
      <c r="AHY177" s="164"/>
      <c r="AHZ177" s="164"/>
      <c r="AIA177" s="164"/>
      <c r="AIB177" s="164"/>
      <c r="AIC177" s="164"/>
      <c r="AID177" s="164"/>
      <c r="AIE177" s="164"/>
      <c r="AIF177" s="164"/>
      <c r="AIG177" s="164"/>
      <c r="AIH177" s="164"/>
      <c r="AII177" s="164"/>
      <c r="AIJ177" s="164"/>
      <c r="AIK177" s="164"/>
      <c r="AIL177" s="164"/>
      <c r="AIM177" s="164"/>
      <c r="AIN177" s="164"/>
      <c r="AIO177" s="164"/>
      <c r="AIP177" s="164"/>
      <c r="AIQ177" s="164"/>
      <c r="AIR177" s="164"/>
      <c r="AIS177" s="164"/>
      <c r="AIT177" s="164"/>
      <c r="AIU177" s="164"/>
      <c r="AIV177" s="164"/>
      <c r="AIW177" s="164"/>
      <c r="AIX177" s="164"/>
      <c r="AIY177" s="164"/>
      <c r="AIZ177" s="164"/>
      <c r="AJA177" s="164"/>
      <c r="AJB177" s="164"/>
      <c r="AJC177" s="164"/>
      <c r="AJD177" s="164"/>
      <c r="AJE177" s="164"/>
      <c r="AJF177" s="164"/>
      <c r="AJG177" s="164"/>
      <c r="AJH177" s="164"/>
      <c r="AJI177" s="164"/>
      <c r="AJJ177" s="164"/>
      <c r="AJK177" s="164"/>
      <c r="AJL177" s="164"/>
      <c r="AJM177" s="164"/>
      <c r="AJN177" s="164"/>
      <c r="AJO177" s="164"/>
      <c r="AJP177" s="164"/>
      <c r="AJQ177" s="164"/>
      <c r="AJR177" s="164"/>
      <c r="AJS177" s="164"/>
      <c r="AJT177" s="164"/>
      <c r="AJU177" s="164"/>
      <c r="AJV177" s="164"/>
      <c r="AJW177" s="164"/>
      <c r="AJX177" s="164"/>
      <c r="AJY177" s="164"/>
      <c r="AJZ177" s="164"/>
      <c r="AKA177" s="164"/>
      <c r="AKB177" s="164"/>
    </row>
    <row r="178" customFormat="false" ht="21" hidden="false" customHeight="true" outlineLevel="0" collapsed="false">
      <c r="A178" s="233"/>
      <c r="B178" s="234"/>
      <c r="C178" s="235"/>
      <c r="D178" s="236"/>
      <c r="E178" s="237"/>
      <c r="F178" s="237"/>
      <c r="G178" s="263"/>
      <c r="H178" s="267" t="str">
        <f aca="false">IF(COUNTIFS(Titulados!$A$3:$A$1000,"="&amp;K178)&lt;&gt;1,"","Titulado")</f>
        <v/>
      </c>
      <c r="I178" s="242"/>
      <c r="J178" s="242"/>
      <c r="K178" s="253"/>
      <c r="L178" s="254"/>
      <c r="M178" s="255"/>
      <c r="N178" s="256"/>
      <c r="O178" s="247"/>
      <c r="P178" s="248"/>
      <c r="Q178" s="249"/>
      <c r="R178" s="174"/>
      <c r="S178" s="274"/>
      <c r="T178" s="275"/>
      <c r="AHV178" s="164"/>
      <c r="AHW178" s="164"/>
      <c r="AHX178" s="164"/>
      <c r="AHY178" s="164"/>
      <c r="AHZ178" s="164"/>
      <c r="AIA178" s="164"/>
      <c r="AIB178" s="164"/>
      <c r="AIC178" s="164"/>
      <c r="AID178" s="164"/>
      <c r="AIE178" s="164"/>
      <c r="AIF178" s="164"/>
      <c r="AIG178" s="164"/>
      <c r="AIH178" s="164"/>
      <c r="AII178" s="164"/>
      <c r="AIJ178" s="164"/>
      <c r="AIK178" s="164"/>
      <c r="AIL178" s="164"/>
      <c r="AIM178" s="164"/>
      <c r="AIN178" s="164"/>
      <c r="AIO178" s="164"/>
      <c r="AIP178" s="164"/>
      <c r="AIQ178" s="164"/>
      <c r="AIR178" s="164"/>
      <c r="AIS178" s="164"/>
      <c r="AIT178" s="164"/>
      <c r="AIU178" s="164"/>
      <c r="AIV178" s="164"/>
      <c r="AIW178" s="164"/>
      <c r="AIX178" s="164"/>
      <c r="AIY178" s="164"/>
      <c r="AIZ178" s="164"/>
      <c r="AJA178" s="164"/>
      <c r="AJB178" s="164"/>
      <c r="AJC178" s="164"/>
      <c r="AJD178" s="164"/>
      <c r="AJE178" s="164"/>
      <c r="AJF178" s="164"/>
      <c r="AJG178" s="164"/>
      <c r="AJH178" s="164"/>
      <c r="AJI178" s="164"/>
      <c r="AJJ178" s="164"/>
      <c r="AJK178" s="164"/>
      <c r="AJL178" s="164"/>
      <c r="AJM178" s="164"/>
      <c r="AJN178" s="164"/>
      <c r="AJO178" s="164"/>
      <c r="AJP178" s="164"/>
      <c r="AJQ178" s="164"/>
      <c r="AJR178" s="164"/>
      <c r="AJS178" s="164"/>
      <c r="AJT178" s="164"/>
      <c r="AJU178" s="164"/>
      <c r="AJV178" s="164"/>
      <c r="AJW178" s="164"/>
      <c r="AJX178" s="164"/>
      <c r="AJY178" s="164"/>
      <c r="AJZ178" s="164"/>
      <c r="AKA178" s="164"/>
      <c r="AKB178" s="164"/>
    </row>
    <row r="179" customFormat="false" ht="21" hidden="false" customHeight="true" outlineLevel="0" collapsed="false">
      <c r="A179" s="233"/>
      <c r="B179" s="234"/>
      <c r="C179" s="235"/>
      <c r="D179" s="236"/>
      <c r="E179" s="237"/>
      <c r="F179" s="237"/>
      <c r="G179" s="263"/>
      <c r="H179" s="267" t="str">
        <f aca="false">IF(COUNTIFS(Titulados!$A$3:$A$1000,"="&amp;K179)&lt;&gt;1,"","Titulado")</f>
        <v/>
      </c>
      <c r="I179" s="242"/>
      <c r="J179" s="242"/>
      <c r="K179" s="253"/>
      <c r="L179" s="254"/>
      <c r="M179" s="255"/>
      <c r="N179" s="256"/>
      <c r="O179" s="247"/>
      <c r="P179" s="248"/>
      <c r="Q179" s="249"/>
      <c r="R179" s="174"/>
      <c r="S179" s="274"/>
      <c r="T179" s="275"/>
      <c r="AHV179" s="164"/>
      <c r="AHW179" s="164"/>
      <c r="AHX179" s="164"/>
      <c r="AHY179" s="164"/>
      <c r="AHZ179" s="164"/>
      <c r="AIA179" s="164"/>
      <c r="AIB179" s="164"/>
      <c r="AIC179" s="164"/>
      <c r="AID179" s="164"/>
      <c r="AIE179" s="164"/>
      <c r="AIF179" s="164"/>
      <c r="AIG179" s="164"/>
      <c r="AIH179" s="164"/>
      <c r="AII179" s="164"/>
      <c r="AIJ179" s="164"/>
      <c r="AIK179" s="164"/>
      <c r="AIL179" s="164"/>
      <c r="AIM179" s="164"/>
      <c r="AIN179" s="164"/>
      <c r="AIO179" s="164"/>
      <c r="AIP179" s="164"/>
      <c r="AIQ179" s="164"/>
      <c r="AIR179" s="164"/>
      <c r="AIS179" s="164"/>
      <c r="AIT179" s="164"/>
      <c r="AIU179" s="164"/>
      <c r="AIV179" s="164"/>
      <c r="AIW179" s="164"/>
      <c r="AIX179" s="164"/>
      <c r="AIY179" s="164"/>
      <c r="AIZ179" s="164"/>
      <c r="AJA179" s="164"/>
      <c r="AJB179" s="164"/>
      <c r="AJC179" s="164"/>
      <c r="AJD179" s="164"/>
      <c r="AJE179" s="164"/>
      <c r="AJF179" s="164"/>
      <c r="AJG179" s="164"/>
      <c r="AJH179" s="164"/>
      <c r="AJI179" s="164"/>
      <c r="AJJ179" s="164"/>
      <c r="AJK179" s="164"/>
      <c r="AJL179" s="164"/>
      <c r="AJM179" s="164"/>
      <c r="AJN179" s="164"/>
      <c r="AJO179" s="164"/>
      <c r="AJP179" s="164"/>
      <c r="AJQ179" s="164"/>
      <c r="AJR179" s="164"/>
      <c r="AJS179" s="164"/>
      <c r="AJT179" s="164"/>
      <c r="AJU179" s="164"/>
      <c r="AJV179" s="164"/>
      <c r="AJW179" s="164"/>
      <c r="AJX179" s="164"/>
      <c r="AJY179" s="164"/>
      <c r="AJZ179" s="164"/>
      <c r="AKA179" s="164"/>
      <c r="AKB179" s="164"/>
    </row>
    <row r="180" customFormat="false" ht="21" hidden="false" customHeight="true" outlineLevel="0" collapsed="false">
      <c r="A180" s="233"/>
      <c r="B180" s="234"/>
      <c r="C180" s="235"/>
      <c r="D180" s="236"/>
      <c r="E180" s="237"/>
      <c r="F180" s="237"/>
      <c r="G180" s="263"/>
      <c r="H180" s="268" t="str">
        <f aca="false">IF(COUNTIFS(Titulados!$A$3:$A$1000,"="&amp;K180)&lt;&gt;1,"","Titulado")</f>
        <v/>
      </c>
      <c r="I180" s="242"/>
      <c r="J180" s="242"/>
      <c r="K180" s="258"/>
      <c r="L180" s="259"/>
      <c r="M180" s="260"/>
      <c r="N180" s="261"/>
      <c r="O180" s="247"/>
      <c r="P180" s="248"/>
      <c r="Q180" s="249"/>
      <c r="R180" s="174"/>
      <c r="S180" s="274"/>
      <c r="T180" s="275"/>
      <c r="AHV180" s="164"/>
      <c r="AHW180" s="164"/>
      <c r="AHX180" s="164"/>
      <c r="AHY180" s="164"/>
      <c r="AHZ180" s="164"/>
      <c r="AIA180" s="164"/>
      <c r="AIB180" s="164"/>
      <c r="AIC180" s="164"/>
      <c r="AID180" s="164"/>
      <c r="AIE180" s="164"/>
      <c r="AIF180" s="164"/>
      <c r="AIG180" s="164"/>
      <c r="AIH180" s="164"/>
      <c r="AII180" s="164"/>
      <c r="AIJ180" s="164"/>
      <c r="AIK180" s="164"/>
      <c r="AIL180" s="164"/>
      <c r="AIM180" s="164"/>
      <c r="AIN180" s="164"/>
      <c r="AIO180" s="164"/>
      <c r="AIP180" s="164"/>
      <c r="AIQ180" s="164"/>
      <c r="AIR180" s="164"/>
      <c r="AIS180" s="164"/>
      <c r="AIT180" s="164"/>
      <c r="AIU180" s="164"/>
      <c r="AIV180" s="164"/>
      <c r="AIW180" s="164"/>
      <c r="AIX180" s="164"/>
      <c r="AIY180" s="164"/>
      <c r="AIZ180" s="164"/>
      <c r="AJA180" s="164"/>
      <c r="AJB180" s="164"/>
      <c r="AJC180" s="164"/>
      <c r="AJD180" s="164"/>
      <c r="AJE180" s="164"/>
      <c r="AJF180" s="164"/>
      <c r="AJG180" s="164"/>
      <c r="AJH180" s="164"/>
      <c r="AJI180" s="164"/>
      <c r="AJJ180" s="164"/>
      <c r="AJK180" s="164"/>
      <c r="AJL180" s="164"/>
      <c r="AJM180" s="164"/>
      <c r="AJN180" s="164"/>
      <c r="AJO180" s="164"/>
      <c r="AJP180" s="164"/>
      <c r="AJQ180" s="164"/>
      <c r="AJR180" s="164"/>
      <c r="AJS180" s="164"/>
      <c r="AJT180" s="164"/>
      <c r="AJU180" s="164"/>
      <c r="AJV180" s="164"/>
      <c r="AJW180" s="164"/>
      <c r="AJX180" s="164"/>
      <c r="AJY180" s="164"/>
      <c r="AJZ180" s="164"/>
      <c r="AKA180" s="164"/>
      <c r="AKB180" s="164"/>
    </row>
    <row r="181" customFormat="false" ht="27" hidden="false" customHeight="true" outlineLevel="0" collapsed="false">
      <c r="A181" s="233" t="n">
        <f aca="false">A174+1</f>
        <v>26</v>
      </c>
      <c r="B181" s="234"/>
      <c r="C181" s="235"/>
      <c r="D181" s="236"/>
      <c r="E181" s="237" t="str">
        <f aca="false">IF(P181&gt;0,"Docente do PPG coautor","")</f>
        <v/>
      </c>
      <c r="F181" s="238" t="str">
        <f aca="false">IF(COUNTIFS(L181:L187,"&lt;&gt;"&amp;"")&gt;0,"Graduando coautor","")</f>
        <v/>
      </c>
      <c r="G181" s="263" t="str">
        <f aca="false">IF(COUNTIFS(K181:K187,"&lt;&gt;"&amp;"")&gt;0,"Pos-graduando coautor","")</f>
        <v/>
      </c>
      <c r="H181" s="264" t="str">
        <f aca="false">IF(COUNTIFS(Titulados!$A$3:$A$1000,"="&amp;K181)&lt;&gt;1,"","Titulado")</f>
        <v/>
      </c>
      <c r="I181" s="242"/>
      <c r="J181" s="242"/>
      <c r="K181" s="243"/>
      <c r="L181" s="244"/>
      <c r="M181" s="245"/>
      <c r="N181" s="246"/>
      <c r="O181" s="247"/>
      <c r="P181" s="248" t="n">
        <v>0</v>
      </c>
      <c r="Q181" s="249"/>
      <c r="R181" s="174"/>
      <c r="S181" s="274" t="n">
        <f aca="false">IF(B181="",0,INDEX(pesosqualis,MATCH(D181,INDEX(Qualis,,MATCH(B181,Tipos_Produtos)),0),MATCH(B181,Tipos_Produtos,0)))</f>
        <v>0</v>
      </c>
      <c r="T181" s="275" t="n">
        <f aca="false">IF(E181="",0,S181/P181)</f>
        <v>0</v>
      </c>
      <c r="AHV181" s="164"/>
      <c r="AHW181" s="164"/>
      <c r="AHX181" s="164"/>
      <c r="AHY181" s="164"/>
      <c r="AHZ181" s="164"/>
      <c r="AIA181" s="164"/>
      <c r="AIB181" s="164"/>
      <c r="AIC181" s="164"/>
      <c r="AID181" s="164"/>
      <c r="AIE181" s="164"/>
      <c r="AIF181" s="164"/>
      <c r="AIG181" s="164"/>
      <c r="AIH181" s="164"/>
      <c r="AII181" s="164"/>
      <c r="AIJ181" s="164"/>
      <c r="AIK181" s="164"/>
      <c r="AIL181" s="164"/>
      <c r="AIM181" s="164"/>
      <c r="AIN181" s="164"/>
      <c r="AIO181" s="164"/>
      <c r="AIP181" s="164"/>
      <c r="AIQ181" s="164"/>
      <c r="AIR181" s="164"/>
      <c r="AIS181" s="164"/>
      <c r="AIT181" s="164"/>
      <c r="AIU181" s="164"/>
      <c r="AIV181" s="164"/>
      <c r="AIW181" s="164"/>
      <c r="AIX181" s="164"/>
      <c r="AIY181" s="164"/>
      <c r="AIZ181" s="164"/>
      <c r="AJA181" s="164"/>
      <c r="AJB181" s="164"/>
      <c r="AJC181" s="164"/>
      <c r="AJD181" s="164"/>
      <c r="AJE181" s="164"/>
      <c r="AJF181" s="164"/>
      <c r="AJG181" s="164"/>
      <c r="AJH181" s="164"/>
      <c r="AJI181" s="164"/>
      <c r="AJJ181" s="164"/>
      <c r="AJK181" s="164"/>
      <c r="AJL181" s="164"/>
      <c r="AJM181" s="164"/>
      <c r="AJN181" s="164"/>
      <c r="AJO181" s="164"/>
      <c r="AJP181" s="164"/>
      <c r="AJQ181" s="164"/>
      <c r="AJR181" s="164"/>
      <c r="AJS181" s="164"/>
      <c r="AJT181" s="164"/>
      <c r="AJU181" s="164"/>
      <c r="AJV181" s="164"/>
      <c r="AJW181" s="164"/>
      <c r="AJX181" s="164"/>
      <c r="AJY181" s="164"/>
      <c r="AJZ181" s="164"/>
      <c r="AKA181" s="164"/>
      <c r="AKB181" s="164"/>
    </row>
    <row r="182" customFormat="false" ht="21" hidden="false" customHeight="true" outlineLevel="0" collapsed="false">
      <c r="A182" s="233"/>
      <c r="B182" s="234"/>
      <c r="C182" s="235"/>
      <c r="D182" s="236"/>
      <c r="E182" s="237"/>
      <c r="F182" s="237"/>
      <c r="G182" s="263"/>
      <c r="H182" s="267" t="str">
        <f aca="false">IF(COUNTIFS(Titulados!$A$3:$A$1000,"="&amp;K182)&lt;&gt;1,"","Titulado")</f>
        <v/>
      </c>
      <c r="I182" s="242"/>
      <c r="J182" s="242"/>
      <c r="K182" s="253"/>
      <c r="L182" s="254"/>
      <c r="M182" s="255"/>
      <c r="N182" s="256"/>
      <c r="O182" s="247"/>
      <c r="P182" s="248"/>
      <c r="Q182" s="249"/>
      <c r="R182" s="174"/>
      <c r="S182" s="274"/>
      <c r="T182" s="275"/>
      <c r="AHV182" s="164"/>
      <c r="AHW182" s="164"/>
      <c r="AHX182" s="164"/>
      <c r="AHY182" s="164"/>
      <c r="AHZ182" s="164"/>
      <c r="AIA182" s="164"/>
      <c r="AIB182" s="164"/>
      <c r="AIC182" s="164"/>
      <c r="AID182" s="164"/>
      <c r="AIE182" s="164"/>
      <c r="AIF182" s="164"/>
      <c r="AIG182" s="164"/>
      <c r="AIH182" s="164"/>
      <c r="AII182" s="164"/>
      <c r="AIJ182" s="164"/>
      <c r="AIK182" s="164"/>
      <c r="AIL182" s="164"/>
      <c r="AIM182" s="164"/>
      <c r="AIN182" s="164"/>
      <c r="AIO182" s="164"/>
      <c r="AIP182" s="164"/>
      <c r="AIQ182" s="164"/>
      <c r="AIR182" s="164"/>
      <c r="AIS182" s="164"/>
      <c r="AIT182" s="164"/>
      <c r="AIU182" s="164"/>
      <c r="AIV182" s="164"/>
      <c r="AIW182" s="164"/>
      <c r="AIX182" s="164"/>
      <c r="AIY182" s="164"/>
      <c r="AIZ182" s="164"/>
      <c r="AJA182" s="164"/>
      <c r="AJB182" s="164"/>
      <c r="AJC182" s="164"/>
      <c r="AJD182" s="164"/>
      <c r="AJE182" s="164"/>
      <c r="AJF182" s="164"/>
      <c r="AJG182" s="164"/>
      <c r="AJH182" s="164"/>
      <c r="AJI182" s="164"/>
      <c r="AJJ182" s="164"/>
      <c r="AJK182" s="164"/>
      <c r="AJL182" s="164"/>
      <c r="AJM182" s="164"/>
      <c r="AJN182" s="164"/>
      <c r="AJO182" s="164"/>
      <c r="AJP182" s="164"/>
      <c r="AJQ182" s="164"/>
      <c r="AJR182" s="164"/>
      <c r="AJS182" s="164"/>
      <c r="AJT182" s="164"/>
      <c r="AJU182" s="164"/>
      <c r="AJV182" s="164"/>
      <c r="AJW182" s="164"/>
      <c r="AJX182" s="164"/>
      <c r="AJY182" s="164"/>
      <c r="AJZ182" s="164"/>
      <c r="AKA182" s="164"/>
      <c r="AKB182" s="164"/>
    </row>
    <row r="183" customFormat="false" ht="21" hidden="false" customHeight="true" outlineLevel="0" collapsed="false">
      <c r="A183" s="233"/>
      <c r="B183" s="234"/>
      <c r="C183" s="235"/>
      <c r="D183" s="236"/>
      <c r="E183" s="237"/>
      <c r="F183" s="237"/>
      <c r="G183" s="263"/>
      <c r="H183" s="267" t="str">
        <f aca="false">IF(COUNTIFS(Titulados!$A$3:$A$1000,"="&amp;K183)&lt;&gt;1,"","Titulado")</f>
        <v/>
      </c>
      <c r="I183" s="242"/>
      <c r="J183" s="242"/>
      <c r="K183" s="253"/>
      <c r="L183" s="254"/>
      <c r="M183" s="255"/>
      <c r="N183" s="256"/>
      <c r="O183" s="247"/>
      <c r="P183" s="248"/>
      <c r="Q183" s="249"/>
      <c r="R183" s="174"/>
      <c r="S183" s="274"/>
      <c r="T183" s="275"/>
      <c r="AHV183" s="164"/>
      <c r="AHW183" s="164"/>
      <c r="AHX183" s="164"/>
      <c r="AHY183" s="164"/>
      <c r="AHZ183" s="164"/>
      <c r="AIA183" s="164"/>
      <c r="AIB183" s="164"/>
      <c r="AIC183" s="164"/>
      <c r="AID183" s="164"/>
      <c r="AIE183" s="164"/>
      <c r="AIF183" s="164"/>
      <c r="AIG183" s="164"/>
      <c r="AIH183" s="164"/>
      <c r="AII183" s="164"/>
      <c r="AIJ183" s="164"/>
      <c r="AIK183" s="164"/>
      <c r="AIL183" s="164"/>
      <c r="AIM183" s="164"/>
      <c r="AIN183" s="164"/>
      <c r="AIO183" s="164"/>
      <c r="AIP183" s="164"/>
      <c r="AIQ183" s="164"/>
      <c r="AIR183" s="164"/>
      <c r="AIS183" s="164"/>
      <c r="AIT183" s="164"/>
      <c r="AIU183" s="164"/>
      <c r="AIV183" s="164"/>
      <c r="AIW183" s="164"/>
      <c r="AIX183" s="164"/>
      <c r="AIY183" s="164"/>
      <c r="AIZ183" s="164"/>
      <c r="AJA183" s="164"/>
      <c r="AJB183" s="164"/>
      <c r="AJC183" s="164"/>
      <c r="AJD183" s="164"/>
      <c r="AJE183" s="164"/>
      <c r="AJF183" s="164"/>
      <c r="AJG183" s="164"/>
      <c r="AJH183" s="164"/>
      <c r="AJI183" s="164"/>
      <c r="AJJ183" s="164"/>
      <c r="AJK183" s="164"/>
      <c r="AJL183" s="164"/>
      <c r="AJM183" s="164"/>
      <c r="AJN183" s="164"/>
      <c r="AJO183" s="164"/>
      <c r="AJP183" s="164"/>
      <c r="AJQ183" s="164"/>
      <c r="AJR183" s="164"/>
      <c r="AJS183" s="164"/>
      <c r="AJT183" s="164"/>
      <c r="AJU183" s="164"/>
      <c r="AJV183" s="164"/>
      <c r="AJW183" s="164"/>
      <c r="AJX183" s="164"/>
      <c r="AJY183" s="164"/>
      <c r="AJZ183" s="164"/>
      <c r="AKA183" s="164"/>
      <c r="AKB183" s="164"/>
    </row>
    <row r="184" customFormat="false" ht="21" hidden="false" customHeight="true" outlineLevel="0" collapsed="false">
      <c r="A184" s="233"/>
      <c r="B184" s="234"/>
      <c r="C184" s="235"/>
      <c r="D184" s="236"/>
      <c r="E184" s="237"/>
      <c r="F184" s="237"/>
      <c r="G184" s="263"/>
      <c r="H184" s="267" t="str">
        <f aca="false">IF(COUNTIFS(Titulados!$A$3:$A$1000,"="&amp;K184)&lt;&gt;1,"","Titulado")</f>
        <v/>
      </c>
      <c r="I184" s="242"/>
      <c r="J184" s="242"/>
      <c r="K184" s="253"/>
      <c r="L184" s="254"/>
      <c r="M184" s="255"/>
      <c r="N184" s="256"/>
      <c r="O184" s="247"/>
      <c r="P184" s="248"/>
      <c r="Q184" s="249"/>
      <c r="R184" s="174"/>
      <c r="S184" s="274"/>
      <c r="T184" s="275"/>
      <c r="AHV184" s="164"/>
      <c r="AHW184" s="164"/>
      <c r="AHX184" s="164"/>
      <c r="AHY184" s="164"/>
      <c r="AHZ184" s="164"/>
      <c r="AIA184" s="164"/>
      <c r="AIB184" s="164"/>
      <c r="AIC184" s="164"/>
      <c r="AID184" s="164"/>
      <c r="AIE184" s="164"/>
      <c r="AIF184" s="164"/>
      <c r="AIG184" s="164"/>
      <c r="AIH184" s="164"/>
      <c r="AII184" s="164"/>
      <c r="AIJ184" s="164"/>
      <c r="AIK184" s="164"/>
      <c r="AIL184" s="164"/>
      <c r="AIM184" s="164"/>
      <c r="AIN184" s="164"/>
      <c r="AIO184" s="164"/>
      <c r="AIP184" s="164"/>
      <c r="AIQ184" s="164"/>
      <c r="AIR184" s="164"/>
      <c r="AIS184" s="164"/>
      <c r="AIT184" s="164"/>
      <c r="AIU184" s="164"/>
      <c r="AIV184" s="164"/>
      <c r="AIW184" s="164"/>
      <c r="AIX184" s="164"/>
      <c r="AIY184" s="164"/>
      <c r="AIZ184" s="164"/>
      <c r="AJA184" s="164"/>
      <c r="AJB184" s="164"/>
      <c r="AJC184" s="164"/>
      <c r="AJD184" s="164"/>
      <c r="AJE184" s="164"/>
      <c r="AJF184" s="164"/>
      <c r="AJG184" s="164"/>
      <c r="AJH184" s="164"/>
      <c r="AJI184" s="164"/>
      <c r="AJJ184" s="164"/>
      <c r="AJK184" s="164"/>
      <c r="AJL184" s="164"/>
      <c r="AJM184" s="164"/>
      <c r="AJN184" s="164"/>
      <c r="AJO184" s="164"/>
      <c r="AJP184" s="164"/>
      <c r="AJQ184" s="164"/>
      <c r="AJR184" s="164"/>
      <c r="AJS184" s="164"/>
      <c r="AJT184" s="164"/>
      <c r="AJU184" s="164"/>
      <c r="AJV184" s="164"/>
      <c r="AJW184" s="164"/>
      <c r="AJX184" s="164"/>
      <c r="AJY184" s="164"/>
      <c r="AJZ184" s="164"/>
      <c r="AKA184" s="164"/>
      <c r="AKB184" s="164"/>
    </row>
    <row r="185" customFormat="false" ht="21" hidden="false" customHeight="true" outlineLevel="0" collapsed="false">
      <c r="A185" s="233"/>
      <c r="B185" s="234"/>
      <c r="C185" s="235"/>
      <c r="D185" s="236"/>
      <c r="E185" s="237"/>
      <c r="F185" s="237"/>
      <c r="G185" s="263"/>
      <c r="H185" s="267" t="str">
        <f aca="false">IF(COUNTIFS(Titulados!$A$3:$A$1000,"="&amp;K185)&lt;&gt;1,"","Titulado")</f>
        <v/>
      </c>
      <c r="I185" s="242"/>
      <c r="J185" s="242"/>
      <c r="K185" s="253"/>
      <c r="L185" s="254"/>
      <c r="M185" s="255"/>
      <c r="N185" s="256"/>
      <c r="O185" s="247"/>
      <c r="P185" s="248"/>
      <c r="Q185" s="249"/>
      <c r="R185" s="174"/>
      <c r="S185" s="274"/>
      <c r="T185" s="275"/>
      <c r="AHV185" s="164"/>
      <c r="AHW185" s="164"/>
      <c r="AHX185" s="164"/>
      <c r="AHY185" s="164"/>
      <c r="AHZ185" s="164"/>
      <c r="AIA185" s="164"/>
      <c r="AIB185" s="164"/>
      <c r="AIC185" s="164"/>
      <c r="AID185" s="164"/>
      <c r="AIE185" s="164"/>
      <c r="AIF185" s="164"/>
      <c r="AIG185" s="164"/>
      <c r="AIH185" s="164"/>
      <c r="AII185" s="164"/>
      <c r="AIJ185" s="164"/>
      <c r="AIK185" s="164"/>
      <c r="AIL185" s="164"/>
      <c r="AIM185" s="164"/>
      <c r="AIN185" s="164"/>
      <c r="AIO185" s="164"/>
      <c r="AIP185" s="164"/>
      <c r="AIQ185" s="164"/>
      <c r="AIR185" s="164"/>
      <c r="AIS185" s="164"/>
      <c r="AIT185" s="164"/>
      <c r="AIU185" s="164"/>
      <c r="AIV185" s="164"/>
      <c r="AIW185" s="164"/>
      <c r="AIX185" s="164"/>
      <c r="AIY185" s="164"/>
      <c r="AIZ185" s="164"/>
      <c r="AJA185" s="164"/>
      <c r="AJB185" s="164"/>
      <c r="AJC185" s="164"/>
      <c r="AJD185" s="164"/>
      <c r="AJE185" s="164"/>
      <c r="AJF185" s="164"/>
      <c r="AJG185" s="164"/>
      <c r="AJH185" s="164"/>
      <c r="AJI185" s="164"/>
      <c r="AJJ185" s="164"/>
      <c r="AJK185" s="164"/>
      <c r="AJL185" s="164"/>
      <c r="AJM185" s="164"/>
      <c r="AJN185" s="164"/>
      <c r="AJO185" s="164"/>
      <c r="AJP185" s="164"/>
      <c r="AJQ185" s="164"/>
      <c r="AJR185" s="164"/>
      <c r="AJS185" s="164"/>
      <c r="AJT185" s="164"/>
      <c r="AJU185" s="164"/>
      <c r="AJV185" s="164"/>
      <c r="AJW185" s="164"/>
      <c r="AJX185" s="164"/>
      <c r="AJY185" s="164"/>
      <c r="AJZ185" s="164"/>
      <c r="AKA185" s="164"/>
      <c r="AKB185" s="164"/>
    </row>
    <row r="186" customFormat="false" ht="21" hidden="false" customHeight="true" outlineLevel="0" collapsed="false">
      <c r="A186" s="233"/>
      <c r="B186" s="234"/>
      <c r="C186" s="235"/>
      <c r="D186" s="236"/>
      <c r="E186" s="237"/>
      <c r="F186" s="237"/>
      <c r="G186" s="263"/>
      <c r="H186" s="267" t="str">
        <f aca="false">IF(COUNTIFS(Titulados!$A$3:$A$1000,"="&amp;K186)&lt;&gt;1,"","Titulado")</f>
        <v/>
      </c>
      <c r="I186" s="242"/>
      <c r="J186" s="242"/>
      <c r="K186" s="253"/>
      <c r="L186" s="254"/>
      <c r="M186" s="255"/>
      <c r="N186" s="256"/>
      <c r="O186" s="247"/>
      <c r="P186" s="248"/>
      <c r="Q186" s="249"/>
      <c r="R186" s="174"/>
      <c r="S186" s="274"/>
      <c r="T186" s="275"/>
      <c r="AHV186" s="164"/>
      <c r="AHW186" s="164"/>
      <c r="AHX186" s="164"/>
      <c r="AHY186" s="164"/>
      <c r="AHZ186" s="164"/>
      <c r="AIA186" s="164"/>
      <c r="AIB186" s="164"/>
      <c r="AIC186" s="164"/>
      <c r="AID186" s="164"/>
      <c r="AIE186" s="164"/>
      <c r="AIF186" s="164"/>
      <c r="AIG186" s="164"/>
      <c r="AIH186" s="164"/>
      <c r="AII186" s="164"/>
      <c r="AIJ186" s="164"/>
      <c r="AIK186" s="164"/>
      <c r="AIL186" s="164"/>
      <c r="AIM186" s="164"/>
      <c r="AIN186" s="164"/>
      <c r="AIO186" s="164"/>
      <c r="AIP186" s="164"/>
      <c r="AIQ186" s="164"/>
      <c r="AIR186" s="164"/>
      <c r="AIS186" s="164"/>
      <c r="AIT186" s="164"/>
      <c r="AIU186" s="164"/>
      <c r="AIV186" s="164"/>
      <c r="AIW186" s="164"/>
      <c r="AIX186" s="164"/>
      <c r="AIY186" s="164"/>
      <c r="AIZ186" s="164"/>
      <c r="AJA186" s="164"/>
      <c r="AJB186" s="164"/>
      <c r="AJC186" s="164"/>
      <c r="AJD186" s="164"/>
      <c r="AJE186" s="164"/>
      <c r="AJF186" s="164"/>
      <c r="AJG186" s="164"/>
      <c r="AJH186" s="164"/>
      <c r="AJI186" s="164"/>
      <c r="AJJ186" s="164"/>
      <c r="AJK186" s="164"/>
      <c r="AJL186" s="164"/>
      <c r="AJM186" s="164"/>
      <c r="AJN186" s="164"/>
      <c r="AJO186" s="164"/>
      <c r="AJP186" s="164"/>
      <c r="AJQ186" s="164"/>
      <c r="AJR186" s="164"/>
      <c r="AJS186" s="164"/>
      <c r="AJT186" s="164"/>
      <c r="AJU186" s="164"/>
      <c r="AJV186" s="164"/>
      <c r="AJW186" s="164"/>
      <c r="AJX186" s="164"/>
      <c r="AJY186" s="164"/>
      <c r="AJZ186" s="164"/>
      <c r="AKA186" s="164"/>
      <c r="AKB186" s="164"/>
    </row>
    <row r="187" customFormat="false" ht="21" hidden="false" customHeight="true" outlineLevel="0" collapsed="false">
      <c r="A187" s="233"/>
      <c r="B187" s="234"/>
      <c r="C187" s="235"/>
      <c r="D187" s="236"/>
      <c r="E187" s="237"/>
      <c r="F187" s="237"/>
      <c r="G187" s="263"/>
      <c r="H187" s="268" t="str">
        <f aca="false">IF(COUNTIFS(Titulados!$A$3:$A$1000,"="&amp;K187)&lt;&gt;1,"","Titulado")</f>
        <v/>
      </c>
      <c r="I187" s="242"/>
      <c r="J187" s="242"/>
      <c r="K187" s="258"/>
      <c r="L187" s="259"/>
      <c r="M187" s="260"/>
      <c r="N187" s="261"/>
      <c r="O187" s="247"/>
      <c r="P187" s="248"/>
      <c r="Q187" s="249"/>
      <c r="R187" s="174"/>
      <c r="S187" s="274"/>
      <c r="T187" s="275"/>
      <c r="AHV187" s="164"/>
      <c r="AHW187" s="164"/>
      <c r="AHX187" s="164"/>
      <c r="AHY187" s="164"/>
      <c r="AHZ187" s="164"/>
      <c r="AIA187" s="164"/>
      <c r="AIB187" s="164"/>
      <c r="AIC187" s="164"/>
      <c r="AID187" s="164"/>
      <c r="AIE187" s="164"/>
      <c r="AIF187" s="164"/>
      <c r="AIG187" s="164"/>
      <c r="AIH187" s="164"/>
      <c r="AII187" s="164"/>
      <c r="AIJ187" s="164"/>
      <c r="AIK187" s="164"/>
      <c r="AIL187" s="164"/>
      <c r="AIM187" s="164"/>
      <c r="AIN187" s="164"/>
      <c r="AIO187" s="164"/>
      <c r="AIP187" s="164"/>
      <c r="AIQ187" s="164"/>
      <c r="AIR187" s="164"/>
      <c r="AIS187" s="164"/>
      <c r="AIT187" s="164"/>
      <c r="AIU187" s="164"/>
      <c r="AIV187" s="164"/>
      <c r="AIW187" s="164"/>
      <c r="AIX187" s="164"/>
      <c r="AIY187" s="164"/>
      <c r="AIZ187" s="164"/>
      <c r="AJA187" s="164"/>
      <c r="AJB187" s="164"/>
      <c r="AJC187" s="164"/>
      <c r="AJD187" s="164"/>
      <c r="AJE187" s="164"/>
      <c r="AJF187" s="164"/>
      <c r="AJG187" s="164"/>
      <c r="AJH187" s="164"/>
      <c r="AJI187" s="164"/>
      <c r="AJJ187" s="164"/>
      <c r="AJK187" s="164"/>
      <c r="AJL187" s="164"/>
      <c r="AJM187" s="164"/>
      <c r="AJN187" s="164"/>
      <c r="AJO187" s="164"/>
      <c r="AJP187" s="164"/>
      <c r="AJQ187" s="164"/>
      <c r="AJR187" s="164"/>
      <c r="AJS187" s="164"/>
      <c r="AJT187" s="164"/>
      <c r="AJU187" s="164"/>
      <c r="AJV187" s="164"/>
      <c r="AJW187" s="164"/>
      <c r="AJX187" s="164"/>
      <c r="AJY187" s="164"/>
      <c r="AJZ187" s="164"/>
      <c r="AKA187" s="164"/>
      <c r="AKB187" s="164"/>
    </row>
    <row r="188" customFormat="false" ht="27" hidden="false" customHeight="true" outlineLevel="0" collapsed="false">
      <c r="A188" s="233" t="n">
        <f aca="false">A181+1</f>
        <v>27</v>
      </c>
      <c r="B188" s="234"/>
      <c r="C188" s="235"/>
      <c r="D188" s="236"/>
      <c r="E188" s="237" t="str">
        <f aca="false">IF(P188&gt;0,"Docente do PPG coautor","")</f>
        <v/>
      </c>
      <c r="F188" s="238" t="str">
        <f aca="false">IF(COUNTIFS(L188:L194,"&lt;&gt;"&amp;"")&gt;0,"Graduando coautor","")</f>
        <v/>
      </c>
      <c r="G188" s="263" t="str">
        <f aca="false">IF(COUNTIFS(K188:K194,"&lt;&gt;"&amp;"")&gt;0,"Pos-graduando coautor","")</f>
        <v/>
      </c>
      <c r="H188" s="264" t="str">
        <f aca="false">IF(COUNTIFS(Titulados!$A$3:$A$1000,"="&amp;K188)&lt;&gt;1,"","Titulado")</f>
        <v/>
      </c>
      <c r="I188" s="242"/>
      <c r="J188" s="242"/>
      <c r="K188" s="243"/>
      <c r="L188" s="244"/>
      <c r="M188" s="245"/>
      <c r="N188" s="246"/>
      <c r="O188" s="247"/>
      <c r="P188" s="248" t="n">
        <v>0</v>
      </c>
      <c r="Q188" s="249"/>
      <c r="R188" s="174"/>
      <c r="S188" s="274" t="n">
        <f aca="false">IF(B188="",0,INDEX(pesosqualis,MATCH(D188,INDEX(Qualis,,MATCH(B188,Tipos_Produtos)),0),MATCH(B188,Tipos_Produtos,0)))</f>
        <v>0</v>
      </c>
      <c r="T188" s="275" t="n">
        <f aca="false">IF(E188="",0,S188/P188)</f>
        <v>0</v>
      </c>
      <c r="AHV188" s="164"/>
      <c r="AHW188" s="164"/>
      <c r="AHX188" s="164"/>
      <c r="AHY188" s="164"/>
      <c r="AHZ188" s="164"/>
      <c r="AIA188" s="164"/>
      <c r="AIB188" s="164"/>
      <c r="AIC188" s="164"/>
      <c r="AID188" s="164"/>
      <c r="AIE188" s="164"/>
      <c r="AIF188" s="164"/>
      <c r="AIG188" s="164"/>
      <c r="AIH188" s="164"/>
      <c r="AII188" s="164"/>
      <c r="AIJ188" s="164"/>
      <c r="AIK188" s="164"/>
      <c r="AIL188" s="164"/>
      <c r="AIM188" s="164"/>
      <c r="AIN188" s="164"/>
      <c r="AIO188" s="164"/>
      <c r="AIP188" s="164"/>
      <c r="AIQ188" s="164"/>
      <c r="AIR188" s="164"/>
      <c r="AIS188" s="164"/>
      <c r="AIT188" s="164"/>
      <c r="AIU188" s="164"/>
      <c r="AIV188" s="164"/>
      <c r="AIW188" s="164"/>
      <c r="AIX188" s="164"/>
      <c r="AIY188" s="164"/>
      <c r="AIZ188" s="164"/>
      <c r="AJA188" s="164"/>
      <c r="AJB188" s="164"/>
      <c r="AJC188" s="164"/>
      <c r="AJD188" s="164"/>
      <c r="AJE188" s="164"/>
      <c r="AJF188" s="164"/>
      <c r="AJG188" s="164"/>
      <c r="AJH188" s="164"/>
      <c r="AJI188" s="164"/>
      <c r="AJJ188" s="164"/>
      <c r="AJK188" s="164"/>
      <c r="AJL188" s="164"/>
      <c r="AJM188" s="164"/>
      <c r="AJN188" s="164"/>
      <c r="AJO188" s="164"/>
      <c r="AJP188" s="164"/>
      <c r="AJQ188" s="164"/>
      <c r="AJR188" s="164"/>
      <c r="AJS188" s="164"/>
      <c r="AJT188" s="164"/>
      <c r="AJU188" s="164"/>
      <c r="AJV188" s="164"/>
      <c r="AJW188" s="164"/>
      <c r="AJX188" s="164"/>
      <c r="AJY188" s="164"/>
      <c r="AJZ188" s="164"/>
      <c r="AKA188" s="164"/>
      <c r="AKB188" s="164"/>
    </row>
    <row r="189" customFormat="false" ht="21" hidden="false" customHeight="true" outlineLevel="0" collapsed="false">
      <c r="A189" s="233"/>
      <c r="B189" s="234"/>
      <c r="C189" s="235"/>
      <c r="D189" s="236"/>
      <c r="E189" s="237"/>
      <c r="F189" s="237"/>
      <c r="G189" s="263"/>
      <c r="H189" s="267" t="str">
        <f aca="false">IF(COUNTIFS(Titulados!$A$3:$A$1000,"="&amp;K189)&lt;&gt;1,"","Titulado")</f>
        <v/>
      </c>
      <c r="I189" s="242"/>
      <c r="J189" s="242"/>
      <c r="K189" s="253"/>
      <c r="L189" s="254"/>
      <c r="M189" s="255"/>
      <c r="N189" s="256"/>
      <c r="O189" s="247"/>
      <c r="P189" s="248"/>
      <c r="Q189" s="249"/>
      <c r="R189" s="174"/>
      <c r="S189" s="274"/>
      <c r="T189" s="275"/>
      <c r="AHV189" s="164"/>
      <c r="AHW189" s="164"/>
      <c r="AHX189" s="164"/>
      <c r="AHY189" s="164"/>
      <c r="AHZ189" s="164"/>
      <c r="AIA189" s="164"/>
      <c r="AIB189" s="164"/>
      <c r="AIC189" s="164"/>
      <c r="AID189" s="164"/>
      <c r="AIE189" s="164"/>
      <c r="AIF189" s="164"/>
      <c r="AIG189" s="164"/>
      <c r="AIH189" s="164"/>
      <c r="AII189" s="164"/>
      <c r="AIJ189" s="164"/>
      <c r="AIK189" s="164"/>
      <c r="AIL189" s="164"/>
      <c r="AIM189" s="164"/>
      <c r="AIN189" s="164"/>
      <c r="AIO189" s="164"/>
      <c r="AIP189" s="164"/>
      <c r="AIQ189" s="164"/>
      <c r="AIR189" s="164"/>
      <c r="AIS189" s="164"/>
      <c r="AIT189" s="164"/>
      <c r="AIU189" s="164"/>
      <c r="AIV189" s="164"/>
      <c r="AIW189" s="164"/>
      <c r="AIX189" s="164"/>
      <c r="AIY189" s="164"/>
      <c r="AIZ189" s="164"/>
      <c r="AJA189" s="164"/>
      <c r="AJB189" s="164"/>
      <c r="AJC189" s="164"/>
      <c r="AJD189" s="164"/>
      <c r="AJE189" s="164"/>
      <c r="AJF189" s="164"/>
      <c r="AJG189" s="164"/>
      <c r="AJH189" s="164"/>
      <c r="AJI189" s="164"/>
      <c r="AJJ189" s="164"/>
      <c r="AJK189" s="164"/>
      <c r="AJL189" s="164"/>
      <c r="AJM189" s="164"/>
      <c r="AJN189" s="164"/>
      <c r="AJO189" s="164"/>
      <c r="AJP189" s="164"/>
      <c r="AJQ189" s="164"/>
      <c r="AJR189" s="164"/>
      <c r="AJS189" s="164"/>
      <c r="AJT189" s="164"/>
      <c r="AJU189" s="164"/>
      <c r="AJV189" s="164"/>
      <c r="AJW189" s="164"/>
      <c r="AJX189" s="164"/>
      <c r="AJY189" s="164"/>
      <c r="AJZ189" s="164"/>
      <c r="AKA189" s="164"/>
      <c r="AKB189" s="164"/>
    </row>
    <row r="190" customFormat="false" ht="21" hidden="false" customHeight="true" outlineLevel="0" collapsed="false">
      <c r="A190" s="233"/>
      <c r="B190" s="234"/>
      <c r="C190" s="235"/>
      <c r="D190" s="236"/>
      <c r="E190" s="237"/>
      <c r="F190" s="237"/>
      <c r="G190" s="263"/>
      <c r="H190" s="267" t="str">
        <f aca="false">IF(COUNTIFS(Titulados!$A$3:$A$1000,"="&amp;K190)&lt;&gt;1,"","Titulado")</f>
        <v/>
      </c>
      <c r="I190" s="242"/>
      <c r="J190" s="242"/>
      <c r="K190" s="253"/>
      <c r="L190" s="254"/>
      <c r="M190" s="255"/>
      <c r="N190" s="256"/>
      <c r="O190" s="247"/>
      <c r="P190" s="248"/>
      <c r="Q190" s="249"/>
      <c r="R190" s="174"/>
      <c r="S190" s="274"/>
      <c r="T190" s="275"/>
      <c r="AHV190" s="164"/>
      <c r="AHW190" s="164"/>
      <c r="AHX190" s="164"/>
      <c r="AHY190" s="164"/>
      <c r="AHZ190" s="164"/>
      <c r="AIA190" s="164"/>
      <c r="AIB190" s="164"/>
      <c r="AIC190" s="164"/>
      <c r="AID190" s="164"/>
      <c r="AIE190" s="164"/>
      <c r="AIF190" s="164"/>
      <c r="AIG190" s="164"/>
      <c r="AIH190" s="164"/>
      <c r="AII190" s="164"/>
      <c r="AIJ190" s="164"/>
      <c r="AIK190" s="164"/>
      <c r="AIL190" s="164"/>
      <c r="AIM190" s="164"/>
      <c r="AIN190" s="164"/>
      <c r="AIO190" s="164"/>
      <c r="AIP190" s="164"/>
      <c r="AIQ190" s="164"/>
      <c r="AIR190" s="164"/>
      <c r="AIS190" s="164"/>
      <c r="AIT190" s="164"/>
      <c r="AIU190" s="164"/>
      <c r="AIV190" s="164"/>
      <c r="AIW190" s="164"/>
      <c r="AIX190" s="164"/>
      <c r="AIY190" s="164"/>
      <c r="AIZ190" s="164"/>
      <c r="AJA190" s="164"/>
      <c r="AJB190" s="164"/>
      <c r="AJC190" s="164"/>
      <c r="AJD190" s="164"/>
      <c r="AJE190" s="164"/>
      <c r="AJF190" s="164"/>
      <c r="AJG190" s="164"/>
      <c r="AJH190" s="164"/>
      <c r="AJI190" s="164"/>
      <c r="AJJ190" s="164"/>
      <c r="AJK190" s="164"/>
      <c r="AJL190" s="164"/>
      <c r="AJM190" s="164"/>
      <c r="AJN190" s="164"/>
      <c r="AJO190" s="164"/>
      <c r="AJP190" s="164"/>
      <c r="AJQ190" s="164"/>
      <c r="AJR190" s="164"/>
      <c r="AJS190" s="164"/>
      <c r="AJT190" s="164"/>
      <c r="AJU190" s="164"/>
      <c r="AJV190" s="164"/>
      <c r="AJW190" s="164"/>
      <c r="AJX190" s="164"/>
      <c r="AJY190" s="164"/>
      <c r="AJZ190" s="164"/>
      <c r="AKA190" s="164"/>
      <c r="AKB190" s="164"/>
    </row>
    <row r="191" customFormat="false" ht="21" hidden="false" customHeight="true" outlineLevel="0" collapsed="false">
      <c r="A191" s="233"/>
      <c r="B191" s="234"/>
      <c r="C191" s="235"/>
      <c r="D191" s="236"/>
      <c r="E191" s="237"/>
      <c r="F191" s="237"/>
      <c r="G191" s="263"/>
      <c r="H191" s="267" t="str">
        <f aca="false">IF(COUNTIFS(Titulados!$A$3:$A$1000,"="&amp;K191)&lt;&gt;1,"","Titulado")</f>
        <v/>
      </c>
      <c r="I191" s="242"/>
      <c r="J191" s="242"/>
      <c r="K191" s="253"/>
      <c r="L191" s="254"/>
      <c r="M191" s="255"/>
      <c r="N191" s="256"/>
      <c r="O191" s="247"/>
      <c r="P191" s="248"/>
      <c r="Q191" s="249"/>
      <c r="R191" s="174"/>
      <c r="S191" s="274"/>
      <c r="T191" s="275"/>
      <c r="AHV191" s="164"/>
      <c r="AHW191" s="164"/>
      <c r="AHX191" s="164"/>
      <c r="AHY191" s="164"/>
      <c r="AHZ191" s="164"/>
      <c r="AIA191" s="164"/>
      <c r="AIB191" s="164"/>
      <c r="AIC191" s="164"/>
      <c r="AID191" s="164"/>
      <c r="AIE191" s="164"/>
      <c r="AIF191" s="164"/>
      <c r="AIG191" s="164"/>
      <c r="AIH191" s="164"/>
      <c r="AII191" s="164"/>
      <c r="AIJ191" s="164"/>
      <c r="AIK191" s="164"/>
      <c r="AIL191" s="164"/>
      <c r="AIM191" s="164"/>
      <c r="AIN191" s="164"/>
      <c r="AIO191" s="164"/>
      <c r="AIP191" s="164"/>
      <c r="AIQ191" s="164"/>
      <c r="AIR191" s="164"/>
      <c r="AIS191" s="164"/>
      <c r="AIT191" s="164"/>
      <c r="AIU191" s="164"/>
      <c r="AIV191" s="164"/>
      <c r="AIW191" s="164"/>
      <c r="AIX191" s="164"/>
      <c r="AIY191" s="164"/>
      <c r="AIZ191" s="164"/>
      <c r="AJA191" s="164"/>
      <c r="AJB191" s="164"/>
      <c r="AJC191" s="164"/>
      <c r="AJD191" s="164"/>
      <c r="AJE191" s="164"/>
      <c r="AJF191" s="164"/>
      <c r="AJG191" s="164"/>
      <c r="AJH191" s="164"/>
      <c r="AJI191" s="164"/>
      <c r="AJJ191" s="164"/>
      <c r="AJK191" s="164"/>
      <c r="AJL191" s="164"/>
      <c r="AJM191" s="164"/>
      <c r="AJN191" s="164"/>
      <c r="AJO191" s="164"/>
      <c r="AJP191" s="164"/>
      <c r="AJQ191" s="164"/>
      <c r="AJR191" s="164"/>
      <c r="AJS191" s="164"/>
      <c r="AJT191" s="164"/>
      <c r="AJU191" s="164"/>
      <c r="AJV191" s="164"/>
      <c r="AJW191" s="164"/>
      <c r="AJX191" s="164"/>
      <c r="AJY191" s="164"/>
      <c r="AJZ191" s="164"/>
      <c r="AKA191" s="164"/>
      <c r="AKB191" s="164"/>
    </row>
    <row r="192" customFormat="false" ht="21" hidden="false" customHeight="true" outlineLevel="0" collapsed="false">
      <c r="A192" s="233"/>
      <c r="B192" s="234"/>
      <c r="C192" s="235"/>
      <c r="D192" s="236"/>
      <c r="E192" s="237"/>
      <c r="F192" s="237"/>
      <c r="G192" s="263"/>
      <c r="H192" s="267" t="str">
        <f aca="false">IF(COUNTIFS(Titulados!$A$3:$A$1000,"="&amp;K192)&lt;&gt;1,"","Titulado")</f>
        <v/>
      </c>
      <c r="I192" s="242"/>
      <c r="J192" s="242"/>
      <c r="K192" s="253"/>
      <c r="L192" s="254"/>
      <c r="M192" s="255"/>
      <c r="N192" s="256"/>
      <c r="O192" s="247"/>
      <c r="P192" s="248"/>
      <c r="Q192" s="249"/>
      <c r="R192" s="174"/>
      <c r="S192" s="274"/>
      <c r="T192" s="275"/>
      <c r="AHV192" s="164"/>
      <c r="AHW192" s="164"/>
      <c r="AHX192" s="164"/>
      <c r="AHY192" s="164"/>
      <c r="AHZ192" s="164"/>
      <c r="AIA192" s="164"/>
      <c r="AIB192" s="164"/>
      <c r="AIC192" s="164"/>
      <c r="AID192" s="164"/>
      <c r="AIE192" s="164"/>
      <c r="AIF192" s="164"/>
      <c r="AIG192" s="164"/>
      <c r="AIH192" s="164"/>
      <c r="AII192" s="164"/>
      <c r="AIJ192" s="164"/>
      <c r="AIK192" s="164"/>
      <c r="AIL192" s="164"/>
      <c r="AIM192" s="164"/>
      <c r="AIN192" s="164"/>
      <c r="AIO192" s="164"/>
      <c r="AIP192" s="164"/>
      <c r="AIQ192" s="164"/>
      <c r="AIR192" s="164"/>
      <c r="AIS192" s="164"/>
      <c r="AIT192" s="164"/>
      <c r="AIU192" s="164"/>
      <c r="AIV192" s="164"/>
      <c r="AIW192" s="164"/>
      <c r="AIX192" s="164"/>
      <c r="AIY192" s="164"/>
      <c r="AIZ192" s="164"/>
      <c r="AJA192" s="164"/>
      <c r="AJB192" s="164"/>
      <c r="AJC192" s="164"/>
      <c r="AJD192" s="164"/>
      <c r="AJE192" s="164"/>
      <c r="AJF192" s="164"/>
      <c r="AJG192" s="164"/>
      <c r="AJH192" s="164"/>
      <c r="AJI192" s="164"/>
      <c r="AJJ192" s="164"/>
      <c r="AJK192" s="164"/>
      <c r="AJL192" s="164"/>
      <c r="AJM192" s="164"/>
      <c r="AJN192" s="164"/>
      <c r="AJO192" s="164"/>
      <c r="AJP192" s="164"/>
      <c r="AJQ192" s="164"/>
      <c r="AJR192" s="164"/>
      <c r="AJS192" s="164"/>
      <c r="AJT192" s="164"/>
      <c r="AJU192" s="164"/>
      <c r="AJV192" s="164"/>
      <c r="AJW192" s="164"/>
      <c r="AJX192" s="164"/>
      <c r="AJY192" s="164"/>
      <c r="AJZ192" s="164"/>
      <c r="AKA192" s="164"/>
      <c r="AKB192" s="164"/>
    </row>
    <row r="193" customFormat="false" ht="21" hidden="false" customHeight="true" outlineLevel="0" collapsed="false">
      <c r="A193" s="233"/>
      <c r="B193" s="234"/>
      <c r="C193" s="235"/>
      <c r="D193" s="236"/>
      <c r="E193" s="237"/>
      <c r="F193" s="237"/>
      <c r="G193" s="263"/>
      <c r="H193" s="267" t="str">
        <f aca="false">IF(COUNTIFS(Titulados!$A$3:$A$1000,"="&amp;K193)&lt;&gt;1,"","Titulado")</f>
        <v/>
      </c>
      <c r="I193" s="242"/>
      <c r="J193" s="242"/>
      <c r="K193" s="253"/>
      <c r="L193" s="254"/>
      <c r="M193" s="255"/>
      <c r="N193" s="256"/>
      <c r="O193" s="247"/>
      <c r="P193" s="248"/>
      <c r="Q193" s="249"/>
      <c r="R193" s="174"/>
      <c r="S193" s="274"/>
      <c r="T193" s="275"/>
      <c r="AHV193" s="164"/>
      <c r="AHW193" s="164"/>
      <c r="AHX193" s="164"/>
      <c r="AHY193" s="164"/>
      <c r="AHZ193" s="164"/>
      <c r="AIA193" s="164"/>
      <c r="AIB193" s="164"/>
      <c r="AIC193" s="164"/>
      <c r="AID193" s="164"/>
      <c r="AIE193" s="164"/>
      <c r="AIF193" s="164"/>
      <c r="AIG193" s="164"/>
      <c r="AIH193" s="164"/>
      <c r="AII193" s="164"/>
      <c r="AIJ193" s="164"/>
      <c r="AIK193" s="164"/>
      <c r="AIL193" s="164"/>
      <c r="AIM193" s="164"/>
      <c r="AIN193" s="164"/>
      <c r="AIO193" s="164"/>
      <c r="AIP193" s="164"/>
      <c r="AIQ193" s="164"/>
      <c r="AIR193" s="164"/>
      <c r="AIS193" s="164"/>
      <c r="AIT193" s="164"/>
      <c r="AIU193" s="164"/>
      <c r="AIV193" s="164"/>
      <c r="AIW193" s="164"/>
      <c r="AIX193" s="164"/>
      <c r="AIY193" s="164"/>
      <c r="AIZ193" s="164"/>
      <c r="AJA193" s="164"/>
      <c r="AJB193" s="164"/>
      <c r="AJC193" s="164"/>
      <c r="AJD193" s="164"/>
      <c r="AJE193" s="164"/>
      <c r="AJF193" s="164"/>
      <c r="AJG193" s="164"/>
      <c r="AJH193" s="164"/>
      <c r="AJI193" s="164"/>
      <c r="AJJ193" s="164"/>
      <c r="AJK193" s="164"/>
      <c r="AJL193" s="164"/>
      <c r="AJM193" s="164"/>
      <c r="AJN193" s="164"/>
      <c r="AJO193" s="164"/>
      <c r="AJP193" s="164"/>
      <c r="AJQ193" s="164"/>
      <c r="AJR193" s="164"/>
      <c r="AJS193" s="164"/>
      <c r="AJT193" s="164"/>
      <c r="AJU193" s="164"/>
      <c r="AJV193" s="164"/>
      <c r="AJW193" s="164"/>
      <c r="AJX193" s="164"/>
      <c r="AJY193" s="164"/>
      <c r="AJZ193" s="164"/>
      <c r="AKA193" s="164"/>
      <c r="AKB193" s="164"/>
    </row>
    <row r="194" customFormat="false" ht="21" hidden="false" customHeight="true" outlineLevel="0" collapsed="false">
      <c r="A194" s="233"/>
      <c r="B194" s="234"/>
      <c r="C194" s="235"/>
      <c r="D194" s="236"/>
      <c r="E194" s="237"/>
      <c r="F194" s="237"/>
      <c r="G194" s="263"/>
      <c r="H194" s="268" t="str">
        <f aca="false">IF(COUNTIFS(Titulados!$A$3:$A$1000,"="&amp;K194)&lt;&gt;1,"","Titulado")</f>
        <v/>
      </c>
      <c r="I194" s="242"/>
      <c r="J194" s="242"/>
      <c r="K194" s="258"/>
      <c r="L194" s="259"/>
      <c r="M194" s="260"/>
      <c r="N194" s="261"/>
      <c r="O194" s="247"/>
      <c r="P194" s="248"/>
      <c r="Q194" s="249"/>
      <c r="R194" s="174"/>
      <c r="S194" s="274"/>
      <c r="T194" s="275"/>
      <c r="AHV194" s="164"/>
      <c r="AHW194" s="164"/>
      <c r="AHX194" s="164"/>
      <c r="AHY194" s="164"/>
      <c r="AHZ194" s="164"/>
      <c r="AIA194" s="164"/>
      <c r="AIB194" s="164"/>
      <c r="AIC194" s="164"/>
      <c r="AID194" s="164"/>
      <c r="AIE194" s="164"/>
      <c r="AIF194" s="164"/>
      <c r="AIG194" s="164"/>
      <c r="AIH194" s="164"/>
      <c r="AII194" s="164"/>
      <c r="AIJ194" s="164"/>
      <c r="AIK194" s="164"/>
      <c r="AIL194" s="164"/>
      <c r="AIM194" s="164"/>
      <c r="AIN194" s="164"/>
      <c r="AIO194" s="164"/>
      <c r="AIP194" s="164"/>
      <c r="AIQ194" s="164"/>
      <c r="AIR194" s="164"/>
      <c r="AIS194" s="164"/>
      <c r="AIT194" s="164"/>
      <c r="AIU194" s="164"/>
      <c r="AIV194" s="164"/>
      <c r="AIW194" s="164"/>
      <c r="AIX194" s="164"/>
      <c r="AIY194" s="164"/>
      <c r="AIZ194" s="164"/>
      <c r="AJA194" s="164"/>
      <c r="AJB194" s="164"/>
      <c r="AJC194" s="164"/>
      <c r="AJD194" s="164"/>
      <c r="AJE194" s="164"/>
      <c r="AJF194" s="164"/>
      <c r="AJG194" s="164"/>
      <c r="AJH194" s="164"/>
      <c r="AJI194" s="164"/>
      <c r="AJJ194" s="164"/>
      <c r="AJK194" s="164"/>
      <c r="AJL194" s="164"/>
      <c r="AJM194" s="164"/>
      <c r="AJN194" s="164"/>
      <c r="AJO194" s="164"/>
      <c r="AJP194" s="164"/>
      <c r="AJQ194" s="164"/>
      <c r="AJR194" s="164"/>
      <c r="AJS194" s="164"/>
      <c r="AJT194" s="164"/>
      <c r="AJU194" s="164"/>
      <c r="AJV194" s="164"/>
      <c r="AJW194" s="164"/>
      <c r="AJX194" s="164"/>
      <c r="AJY194" s="164"/>
      <c r="AJZ194" s="164"/>
      <c r="AKA194" s="164"/>
      <c r="AKB194" s="164"/>
    </row>
    <row r="195" customFormat="false" ht="27" hidden="false" customHeight="true" outlineLevel="0" collapsed="false">
      <c r="A195" s="233" t="n">
        <f aca="false">A188+1</f>
        <v>28</v>
      </c>
      <c r="B195" s="234"/>
      <c r="C195" s="235"/>
      <c r="D195" s="236"/>
      <c r="E195" s="237" t="str">
        <f aca="false">IF(P195&gt;0,"Docente do PPG coautor","")</f>
        <v/>
      </c>
      <c r="F195" s="238" t="str">
        <f aca="false">IF(COUNTIFS(L195:L201,"&lt;&gt;"&amp;"")&gt;0,"Graduando coautor","")</f>
        <v/>
      </c>
      <c r="G195" s="263" t="str">
        <f aca="false">IF(COUNTIFS(K195:K201,"&lt;&gt;"&amp;"")&gt;0,"Pos-graduando coautor","")</f>
        <v/>
      </c>
      <c r="H195" s="264" t="str">
        <f aca="false">IF(COUNTIFS(Titulados!$A$3:$A$1000,"="&amp;K195)&lt;&gt;1,"","Titulado")</f>
        <v/>
      </c>
      <c r="I195" s="242"/>
      <c r="J195" s="242"/>
      <c r="K195" s="243"/>
      <c r="L195" s="244"/>
      <c r="M195" s="245"/>
      <c r="N195" s="246"/>
      <c r="O195" s="247"/>
      <c r="P195" s="248" t="n">
        <v>0</v>
      </c>
      <c r="Q195" s="249"/>
      <c r="R195" s="174"/>
      <c r="S195" s="274" t="n">
        <f aca="false">IF(B195="",0,INDEX(pesosqualis,MATCH(D195,INDEX(Qualis,,MATCH(B195,Tipos_Produtos)),0),MATCH(B195,Tipos_Produtos,0)))</f>
        <v>0</v>
      </c>
      <c r="T195" s="275" t="n">
        <f aca="false">IF(E195="",0,S195/P195)</f>
        <v>0</v>
      </c>
      <c r="AHV195" s="164"/>
      <c r="AHW195" s="164"/>
      <c r="AHX195" s="164"/>
      <c r="AHY195" s="164"/>
      <c r="AHZ195" s="164"/>
      <c r="AIA195" s="164"/>
      <c r="AIB195" s="164"/>
      <c r="AIC195" s="164"/>
      <c r="AID195" s="164"/>
      <c r="AIE195" s="164"/>
      <c r="AIF195" s="164"/>
      <c r="AIG195" s="164"/>
      <c r="AIH195" s="164"/>
      <c r="AII195" s="164"/>
      <c r="AIJ195" s="164"/>
      <c r="AIK195" s="164"/>
      <c r="AIL195" s="164"/>
      <c r="AIM195" s="164"/>
      <c r="AIN195" s="164"/>
      <c r="AIO195" s="164"/>
      <c r="AIP195" s="164"/>
      <c r="AIQ195" s="164"/>
      <c r="AIR195" s="164"/>
      <c r="AIS195" s="164"/>
      <c r="AIT195" s="164"/>
      <c r="AIU195" s="164"/>
      <c r="AIV195" s="164"/>
      <c r="AIW195" s="164"/>
      <c r="AIX195" s="164"/>
      <c r="AIY195" s="164"/>
      <c r="AIZ195" s="164"/>
      <c r="AJA195" s="164"/>
      <c r="AJB195" s="164"/>
      <c r="AJC195" s="164"/>
      <c r="AJD195" s="164"/>
      <c r="AJE195" s="164"/>
      <c r="AJF195" s="164"/>
      <c r="AJG195" s="164"/>
      <c r="AJH195" s="164"/>
      <c r="AJI195" s="164"/>
      <c r="AJJ195" s="164"/>
      <c r="AJK195" s="164"/>
      <c r="AJL195" s="164"/>
      <c r="AJM195" s="164"/>
      <c r="AJN195" s="164"/>
      <c r="AJO195" s="164"/>
      <c r="AJP195" s="164"/>
      <c r="AJQ195" s="164"/>
      <c r="AJR195" s="164"/>
      <c r="AJS195" s="164"/>
      <c r="AJT195" s="164"/>
      <c r="AJU195" s="164"/>
      <c r="AJV195" s="164"/>
      <c r="AJW195" s="164"/>
      <c r="AJX195" s="164"/>
      <c r="AJY195" s="164"/>
      <c r="AJZ195" s="164"/>
      <c r="AKA195" s="164"/>
      <c r="AKB195" s="164"/>
    </row>
    <row r="196" customFormat="false" ht="21" hidden="false" customHeight="true" outlineLevel="0" collapsed="false">
      <c r="A196" s="233"/>
      <c r="B196" s="234"/>
      <c r="C196" s="235"/>
      <c r="D196" s="236"/>
      <c r="E196" s="237"/>
      <c r="F196" s="237"/>
      <c r="G196" s="263"/>
      <c r="H196" s="267" t="str">
        <f aca="false">IF(COUNTIFS(Titulados!$A$3:$A$1000,"="&amp;K196)&lt;&gt;1,"","Titulado")</f>
        <v/>
      </c>
      <c r="I196" s="242"/>
      <c r="J196" s="242"/>
      <c r="K196" s="253"/>
      <c r="L196" s="254"/>
      <c r="M196" s="255"/>
      <c r="N196" s="256"/>
      <c r="O196" s="247"/>
      <c r="P196" s="248"/>
      <c r="Q196" s="249"/>
      <c r="R196" s="174"/>
      <c r="S196" s="274"/>
      <c r="T196" s="275"/>
      <c r="AHV196" s="164"/>
      <c r="AHW196" s="164"/>
      <c r="AHX196" s="164"/>
      <c r="AHY196" s="164"/>
      <c r="AHZ196" s="164"/>
      <c r="AIA196" s="164"/>
      <c r="AIB196" s="164"/>
      <c r="AIC196" s="164"/>
      <c r="AID196" s="164"/>
      <c r="AIE196" s="164"/>
      <c r="AIF196" s="164"/>
      <c r="AIG196" s="164"/>
      <c r="AIH196" s="164"/>
      <c r="AII196" s="164"/>
      <c r="AIJ196" s="164"/>
      <c r="AIK196" s="164"/>
      <c r="AIL196" s="164"/>
      <c r="AIM196" s="164"/>
      <c r="AIN196" s="164"/>
      <c r="AIO196" s="164"/>
      <c r="AIP196" s="164"/>
      <c r="AIQ196" s="164"/>
      <c r="AIR196" s="164"/>
      <c r="AIS196" s="164"/>
      <c r="AIT196" s="164"/>
      <c r="AIU196" s="164"/>
      <c r="AIV196" s="164"/>
      <c r="AIW196" s="164"/>
      <c r="AIX196" s="164"/>
      <c r="AIY196" s="164"/>
      <c r="AIZ196" s="164"/>
      <c r="AJA196" s="164"/>
      <c r="AJB196" s="164"/>
      <c r="AJC196" s="164"/>
      <c r="AJD196" s="164"/>
      <c r="AJE196" s="164"/>
      <c r="AJF196" s="164"/>
      <c r="AJG196" s="164"/>
      <c r="AJH196" s="164"/>
      <c r="AJI196" s="164"/>
      <c r="AJJ196" s="164"/>
      <c r="AJK196" s="164"/>
      <c r="AJL196" s="164"/>
      <c r="AJM196" s="164"/>
      <c r="AJN196" s="164"/>
      <c r="AJO196" s="164"/>
      <c r="AJP196" s="164"/>
      <c r="AJQ196" s="164"/>
      <c r="AJR196" s="164"/>
      <c r="AJS196" s="164"/>
      <c r="AJT196" s="164"/>
      <c r="AJU196" s="164"/>
      <c r="AJV196" s="164"/>
      <c r="AJW196" s="164"/>
      <c r="AJX196" s="164"/>
      <c r="AJY196" s="164"/>
      <c r="AJZ196" s="164"/>
      <c r="AKA196" s="164"/>
      <c r="AKB196" s="164"/>
    </row>
    <row r="197" customFormat="false" ht="21" hidden="false" customHeight="true" outlineLevel="0" collapsed="false">
      <c r="A197" s="233"/>
      <c r="B197" s="234"/>
      <c r="C197" s="235"/>
      <c r="D197" s="236"/>
      <c r="E197" s="237"/>
      <c r="F197" s="237"/>
      <c r="G197" s="263"/>
      <c r="H197" s="267" t="str">
        <f aca="false">IF(COUNTIFS(Titulados!$A$3:$A$1000,"="&amp;K197)&lt;&gt;1,"","Titulado")</f>
        <v/>
      </c>
      <c r="I197" s="242"/>
      <c r="J197" s="242"/>
      <c r="K197" s="253"/>
      <c r="L197" s="254"/>
      <c r="M197" s="255"/>
      <c r="N197" s="256"/>
      <c r="O197" s="247"/>
      <c r="P197" s="248"/>
      <c r="Q197" s="249"/>
      <c r="R197" s="174"/>
      <c r="S197" s="274"/>
      <c r="T197" s="275"/>
      <c r="AHV197" s="164"/>
      <c r="AHW197" s="164"/>
      <c r="AHX197" s="164"/>
      <c r="AHY197" s="164"/>
      <c r="AHZ197" s="164"/>
      <c r="AIA197" s="164"/>
      <c r="AIB197" s="164"/>
      <c r="AIC197" s="164"/>
      <c r="AID197" s="164"/>
      <c r="AIE197" s="164"/>
      <c r="AIF197" s="164"/>
      <c r="AIG197" s="164"/>
      <c r="AIH197" s="164"/>
      <c r="AII197" s="164"/>
      <c r="AIJ197" s="164"/>
      <c r="AIK197" s="164"/>
      <c r="AIL197" s="164"/>
      <c r="AIM197" s="164"/>
      <c r="AIN197" s="164"/>
      <c r="AIO197" s="164"/>
      <c r="AIP197" s="164"/>
      <c r="AIQ197" s="164"/>
      <c r="AIR197" s="164"/>
      <c r="AIS197" s="164"/>
      <c r="AIT197" s="164"/>
      <c r="AIU197" s="164"/>
      <c r="AIV197" s="164"/>
      <c r="AIW197" s="164"/>
      <c r="AIX197" s="164"/>
      <c r="AIY197" s="164"/>
      <c r="AIZ197" s="164"/>
      <c r="AJA197" s="164"/>
      <c r="AJB197" s="164"/>
      <c r="AJC197" s="164"/>
      <c r="AJD197" s="164"/>
      <c r="AJE197" s="164"/>
      <c r="AJF197" s="164"/>
      <c r="AJG197" s="164"/>
      <c r="AJH197" s="164"/>
      <c r="AJI197" s="164"/>
      <c r="AJJ197" s="164"/>
      <c r="AJK197" s="164"/>
      <c r="AJL197" s="164"/>
      <c r="AJM197" s="164"/>
      <c r="AJN197" s="164"/>
      <c r="AJO197" s="164"/>
      <c r="AJP197" s="164"/>
      <c r="AJQ197" s="164"/>
      <c r="AJR197" s="164"/>
      <c r="AJS197" s="164"/>
      <c r="AJT197" s="164"/>
      <c r="AJU197" s="164"/>
      <c r="AJV197" s="164"/>
      <c r="AJW197" s="164"/>
      <c r="AJX197" s="164"/>
      <c r="AJY197" s="164"/>
      <c r="AJZ197" s="164"/>
      <c r="AKA197" s="164"/>
      <c r="AKB197" s="164"/>
    </row>
    <row r="198" customFormat="false" ht="21" hidden="false" customHeight="true" outlineLevel="0" collapsed="false">
      <c r="A198" s="233"/>
      <c r="B198" s="234"/>
      <c r="C198" s="235"/>
      <c r="D198" s="236"/>
      <c r="E198" s="237"/>
      <c r="F198" s="237"/>
      <c r="G198" s="263"/>
      <c r="H198" s="267" t="str">
        <f aca="false">IF(COUNTIFS(Titulados!$A$3:$A$1000,"="&amp;K198)&lt;&gt;1,"","Titulado")</f>
        <v/>
      </c>
      <c r="I198" s="242"/>
      <c r="J198" s="242"/>
      <c r="K198" s="253"/>
      <c r="L198" s="254"/>
      <c r="M198" s="255"/>
      <c r="N198" s="256"/>
      <c r="O198" s="247"/>
      <c r="P198" s="248"/>
      <c r="Q198" s="249"/>
      <c r="R198" s="174"/>
      <c r="S198" s="274"/>
      <c r="T198" s="275"/>
      <c r="AHV198" s="164"/>
      <c r="AHW198" s="164"/>
      <c r="AHX198" s="164"/>
      <c r="AHY198" s="164"/>
      <c r="AHZ198" s="164"/>
      <c r="AIA198" s="164"/>
      <c r="AIB198" s="164"/>
      <c r="AIC198" s="164"/>
      <c r="AID198" s="164"/>
      <c r="AIE198" s="164"/>
      <c r="AIF198" s="164"/>
      <c r="AIG198" s="164"/>
      <c r="AIH198" s="164"/>
      <c r="AII198" s="164"/>
      <c r="AIJ198" s="164"/>
      <c r="AIK198" s="164"/>
      <c r="AIL198" s="164"/>
      <c r="AIM198" s="164"/>
      <c r="AIN198" s="164"/>
      <c r="AIO198" s="164"/>
      <c r="AIP198" s="164"/>
      <c r="AIQ198" s="164"/>
      <c r="AIR198" s="164"/>
      <c r="AIS198" s="164"/>
      <c r="AIT198" s="164"/>
      <c r="AIU198" s="164"/>
      <c r="AIV198" s="164"/>
      <c r="AIW198" s="164"/>
      <c r="AIX198" s="164"/>
      <c r="AIY198" s="164"/>
      <c r="AIZ198" s="164"/>
      <c r="AJA198" s="164"/>
      <c r="AJB198" s="164"/>
      <c r="AJC198" s="164"/>
      <c r="AJD198" s="164"/>
      <c r="AJE198" s="164"/>
      <c r="AJF198" s="164"/>
      <c r="AJG198" s="164"/>
      <c r="AJH198" s="164"/>
      <c r="AJI198" s="164"/>
      <c r="AJJ198" s="164"/>
      <c r="AJK198" s="164"/>
      <c r="AJL198" s="164"/>
      <c r="AJM198" s="164"/>
      <c r="AJN198" s="164"/>
      <c r="AJO198" s="164"/>
      <c r="AJP198" s="164"/>
      <c r="AJQ198" s="164"/>
      <c r="AJR198" s="164"/>
      <c r="AJS198" s="164"/>
      <c r="AJT198" s="164"/>
      <c r="AJU198" s="164"/>
      <c r="AJV198" s="164"/>
      <c r="AJW198" s="164"/>
      <c r="AJX198" s="164"/>
      <c r="AJY198" s="164"/>
      <c r="AJZ198" s="164"/>
      <c r="AKA198" s="164"/>
      <c r="AKB198" s="164"/>
    </row>
    <row r="199" customFormat="false" ht="21" hidden="false" customHeight="true" outlineLevel="0" collapsed="false">
      <c r="A199" s="233"/>
      <c r="B199" s="234"/>
      <c r="C199" s="235"/>
      <c r="D199" s="236"/>
      <c r="E199" s="237"/>
      <c r="F199" s="237"/>
      <c r="G199" s="263"/>
      <c r="H199" s="267" t="str">
        <f aca="false">IF(COUNTIFS(Titulados!$A$3:$A$1000,"="&amp;K199)&lt;&gt;1,"","Titulado")</f>
        <v/>
      </c>
      <c r="I199" s="242"/>
      <c r="J199" s="242"/>
      <c r="K199" s="253"/>
      <c r="L199" s="254"/>
      <c r="M199" s="255"/>
      <c r="N199" s="256"/>
      <c r="O199" s="247"/>
      <c r="P199" s="248"/>
      <c r="Q199" s="249"/>
      <c r="R199" s="174"/>
      <c r="S199" s="274"/>
      <c r="T199" s="275"/>
      <c r="AHV199" s="164"/>
      <c r="AHW199" s="164"/>
      <c r="AHX199" s="164"/>
      <c r="AHY199" s="164"/>
      <c r="AHZ199" s="164"/>
      <c r="AIA199" s="164"/>
      <c r="AIB199" s="164"/>
      <c r="AIC199" s="164"/>
      <c r="AID199" s="164"/>
      <c r="AIE199" s="164"/>
      <c r="AIF199" s="164"/>
      <c r="AIG199" s="164"/>
      <c r="AIH199" s="164"/>
      <c r="AII199" s="164"/>
      <c r="AIJ199" s="164"/>
      <c r="AIK199" s="164"/>
      <c r="AIL199" s="164"/>
      <c r="AIM199" s="164"/>
      <c r="AIN199" s="164"/>
      <c r="AIO199" s="164"/>
      <c r="AIP199" s="164"/>
      <c r="AIQ199" s="164"/>
      <c r="AIR199" s="164"/>
      <c r="AIS199" s="164"/>
      <c r="AIT199" s="164"/>
      <c r="AIU199" s="164"/>
      <c r="AIV199" s="164"/>
      <c r="AIW199" s="164"/>
      <c r="AIX199" s="164"/>
      <c r="AIY199" s="164"/>
      <c r="AIZ199" s="164"/>
      <c r="AJA199" s="164"/>
      <c r="AJB199" s="164"/>
      <c r="AJC199" s="164"/>
      <c r="AJD199" s="164"/>
      <c r="AJE199" s="164"/>
      <c r="AJF199" s="164"/>
      <c r="AJG199" s="164"/>
      <c r="AJH199" s="164"/>
      <c r="AJI199" s="164"/>
      <c r="AJJ199" s="164"/>
      <c r="AJK199" s="164"/>
      <c r="AJL199" s="164"/>
      <c r="AJM199" s="164"/>
      <c r="AJN199" s="164"/>
      <c r="AJO199" s="164"/>
      <c r="AJP199" s="164"/>
      <c r="AJQ199" s="164"/>
      <c r="AJR199" s="164"/>
      <c r="AJS199" s="164"/>
      <c r="AJT199" s="164"/>
      <c r="AJU199" s="164"/>
      <c r="AJV199" s="164"/>
      <c r="AJW199" s="164"/>
      <c r="AJX199" s="164"/>
      <c r="AJY199" s="164"/>
      <c r="AJZ199" s="164"/>
      <c r="AKA199" s="164"/>
      <c r="AKB199" s="164"/>
    </row>
    <row r="200" customFormat="false" ht="21" hidden="false" customHeight="true" outlineLevel="0" collapsed="false">
      <c r="A200" s="233"/>
      <c r="B200" s="234"/>
      <c r="C200" s="235"/>
      <c r="D200" s="236"/>
      <c r="E200" s="237"/>
      <c r="F200" s="237"/>
      <c r="G200" s="263"/>
      <c r="H200" s="267" t="str">
        <f aca="false">IF(COUNTIFS(Titulados!$A$3:$A$1000,"="&amp;K200)&lt;&gt;1,"","Titulado")</f>
        <v/>
      </c>
      <c r="I200" s="242"/>
      <c r="J200" s="242"/>
      <c r="K200" s="253"/>
      <c r="L200" s="254"/>
      <c r="M200" s="255"/>
      <c r="N200" s="256"/>
      <c r="O200" s="247"/>
      <c r="P200" s="248"/>
      <c r="Q200" s="249"/>
      <c r="R200" s="174"/>
      <c r="S200" s="274"/>
      <c r="T200" s="275"/>
      <c r="AHV200" s="164"/>
      <c r="AHW200" s="164"/>
      <c r="AHX200" s="164"/>
      <c r="AHY200" s="164"/>
      <c r="AHZ200" s="164"/>
      <c r="AIA200" s="164"/>
      <c r="AIB200" s="164"/>
      <c r="AIC200" s="164"/>
      <c r="AID200" s="164"/>
      <c r="AIE200" s="164"/>
      <c r="AIF200" s="164"/>
      <c r="AIG200" s="164"/>
      <c r="AIH200" s="164"/>
      <c r="AII200" s="164"/>
      <c r="AIJ200" s="164"/>
      <c r="AIK200" s="164"/>
      <c r="AIL200" s="164"/>
      <c r="AIM200" s="164"/>
      <c r="AIN200" s="164"/>
      <c r="AIO200" s="164"/>
      <c r="AIP200" s="164"/>
      <c r="AIQ200" s="164"/>
      <c r="AIR200" s="164"/>
      <c r="AIS200" s="164"/>
      <c r="AIT200" s="164"/>
      <c r="AIU200" s="164"/>
      <c r="AIV200" s="164"/>
      <c r="AIW200" s="164"/>
      <c r="AIX200" s="164"/>
      <c r="AIY200" s="164"/>
      <c r="AIZ200" s="164"/>
      <c r="AJA200" s="164"/>
      <c r="AJB200" s="164"/>
      <c r="AJC200" s="164"/>
      <c r="AJD200" s="164"/>
      <c r="AJE200" s="164"/>
      <c r="AJF200" s="164"/>
      <c r="AJG200" s="164"/>
      <c r="AJH200" s="164"/>
      <c r="AJI200" s="164"/>
      <c r="AJJ200" s="164"/>
      <c r="AJK200" s="164"/>
      <c r="AJL200" s="164"/>
      <c r="AJM200" s="164"/>
      <c r="AJN200" s="164"/>
      <c r="AJO200" s="164"/>
      <c r="AJP200" s="164"/>
      <c r="AJQ200" s="164"/>
      <c r="AJR200" s="164"/>
      <c r="AJS200" s="164"/>
      <c r="AJT200" s="164"/>
      <c r="AJU200" s="164"/>
      <c r="AJV200" s="164"/>
      <c r="AJW200" s="164"/>
      <c r="AJX200" s="164"/>
      <c r="AJY200" s="164"/>
      <c r="AJZ200" s="164"/>
      <c r="AKA200" s="164"/>
      <c r="AKB200" s="164"/>
    </row>
    <row r="201" customFormat="false" ht="21" hidden="false" customHeight="true" outlineLevel="0" collapsed="false">
      <c r="A201" s="233"/>
      <c r="B201" s="234"/>
      <c r="C201" s="235"/>
      <c r="D201" s="236"/>
      <c r="E201" s="237"/>
      <c r="F201" s="237"/>
      <c r="G201" s="263"/>
      <c r="H201" s="268" t="str">
        <f aca="false">IF(COUNTIFS(Titulados!$A$3:$A$1000,"="&amp;K201)&lt;&gt;1,"","Titulado")</f>
        <v/>
      </c>
      <c r="I201" s="242"/>
      <c r="J201" s="242"/>
      <c r="K201" s="258"/>
      <c r="L201" s="259"/>
      <c r="M201" s="260"/>
      <c r="N201" s="261"/>
      <c r="O201" s="247"/>
      <c r="P201" s="248"/>
      <c r="Q201" s="249"/>
      <c r="R201" s="174"/>
      <c r="S201" s="274"/>
      <c r="T201" s="275"/>
      <c r="AHV201" s="164"/>
      <c r="AHW201" s="164"/>
      <c r="AHX201" s="164"/>
      <c r="AHY201" s="164"/>
      <c r="AHZ201" s="164"/>
      <c r="AIA201" s="164"/>
      <c r="AIB201" s="164"/>
      <c r="AIC201" s="164"/>
      <c r="AID201" s="164"/>
      <c r="AIE201" s="164"/>
      <c r="AIF201" s="164"/>
      <c r="AIG201" s="164"/>
      <c r="AIH201" s="164"/>
      <c r="AII201" s="164"/>
      <c r="AIJ201" s="164"/>
      <c r="AIK201" s="164"/>
      <c r="AIL201" s="164"/>
      <c r="AIM201" s="164"/>
      <c r="AIN201" s="164"/>
      <c r="AIO201" s="164"/>
      <c r="AIP201" s="164"/>
      <c r="AIQ201" s="164"/>
      <c r="AIR201" s="164"/>
      <c r="AIS201" s="164"/>
      <c r="AIT201" s="164"/>
      <c r="AIU201" s="164"/>
      <c r="AIV201" s="164"/>
      <c r="AIW201" s="164"/>
      <c r="AIX201" s="164"/>
      <c r="AIY201" s="164"/>
      <c r="AIZ201" s="164"/>
      <c r="AJA201" s="164"/>
      <c r="AJB201" s="164"/>
      <c r="AJC201" s="164"/>
      <c r="AJD201" s="164"/>
      <c r="AJE201" s="164"/>
      <c r="AJF201" s="164"/>
      <c r="AJG201" s="164"/>
      <c r="AJH201" s="164"/>
      <c r="AJI201" s="164"/>
      <c r="AJJ201" s="164"/>
      <c r="AJK201" s="164"/>
      <c r="AJL201" s="164"/>
      <c r="AJM201" s="164"/>
      <c r="AJN201" s="164"/>
      <c r="AJO201" s="164"/>
      <c r="AJP201" s="164"/>
      <c r="AJQ201" s="164"/>
      <c r="AJR201" s="164"/>
      <c r="AJS201" s="164"/>
      <c r="AJT201" s="164"/>
      <c r="AJU201" s="164"/>
      <c r="AJV201" s="164"/>
      <c r="AJW201" s="164"/>
      <c r="AJX201" s="164"/>
      <c r="AJY201" s="164"/>
      <c r="AJZ201" s="164"/>
      <c r="AKA201" s="164"/>
      <c r="AKB201" s="164"/>
    </row>
    <row r="202" customFormat="false" ht="27" hidden="false" customHeight="true" outlineLevel="0" collapsed="false">
      <c r="A202" s="233" t="n">
        <f aca="false">A195+1</f>
        <v>29</v>
      </c>
      <c r="B202" s="234"/>
      <c r="C202" s="235"/>
      <c r="D202" s="236"/>
      <c r="E202" s="237" t="str">
        <f aca="false">IF(P202&gt;0,"Docente do PPG coautor","")</f>
        <v/>
      </c>
      <c r="F202" s="238" t="str">
        <f aca="false">IF(COUNTIFS(L202:L208,"&lt;&gt;"&amp;"")&gt;0,"Graduando coautor","")</f>
        <v/>
      </c>
      <c r="G202" s="263" t="str">
        <f aca="false">IF(COUNTIFS(K202:K208,"&lt;&gt;"&amp;"")&gt;0,"Pos-graduando coautor","")</f>
        <v/>
      </c>
      <c r="H202" s="264" t="str">
        <f aca="false">IF(COUNTIFS(Titulados!$A$3:$A$1000,"="&amp;K202)&lt;&gt;1,"","Titulado")</f>
        <v/>
      </c>
      <c r="I202" s="242"/>
      <c r="J202" s="242"/>
      <c r="K202" s="243"/>
      <c r="L202" s="244"/>
      <c r="M202" s="245"/>
      <c r="N202" s="246"/>
      <c r="O202" s="247"/>
      <c r="P202" s="248" t="n">
        <v>0</v>
      </c>
      <c r="Q202" s="249"/>
      <c r="R202" s="174"/>
      <c r="S202" s="274" t="n">
        <f aca="false">IF(B202="",0,INDEX(pesosqualis,MATCH(D202,INDEX(Qualis,,MATCH(B202,Tipos_Produtos)),0),MATCH(B202,Tipos_Produtos,0)))</f>
        <v>0</v>
      </c>
      <c r="T202" s="275" t="n">
        <f aca="false">IF(E202="",0,S202/P202)</f>
        <v>0</v>
      </c>
      <c r="AHV202" s="164"/>
      <c r="AHW202" s="164"/>
      <c r="AHX202" s="164"/>
      <c r="AHY202" s="164"/>
      <c r="AHZ202" s="164"/>
      <c r="AIA202" s="164"/>
      <c r="AIB202" s="164"/>
      <c r="AIC202" s="164"/>
      <c r="AID202" s="164"/>
      <c r="AIE202" s="164"/>
      <c r="AIF202" s="164"/>
      <c r="AIG202" s="164"/>
      <c r="AIH202" s="164"/>
      <c r="AII202" s="164"/>
      <c r="AIJ202" s="164"/>
      <c r="AIK202" s="164"/>
      <c r="AIL202" s="164"/>
      <c r="AIM202" s="164"/>
      <c r="AIN202" s="164"/>
      <c r="AIO202" s="164"/>
      <c r="AIP202" s="164"/>
      <c r="AIQ202" s="164"/>
      <c r="AIR202" s="164"/>
      <c r="AIS202" s="164"/>
      <c r="AIT202" s="164"/>
      <c r="AIU202" s="164"/>
      <c r="AIV202" s="164"/>
      <c r="AIW202" s="164"/>
      <c r="AIX202" s="164"/>
      <c r="AIY202" s="164"/>
      <c r="AIZ202" s="164"/>
      <c r="AJA202" s="164"/>
      <c r="AJB202" s="164"/>
      <c r="AJC202" s="164"/>
      <c r="AJD202" s="164"/>
      <c r="AJE202" s="164"/>
      <c r="AJF202" s="164"/>
      <c r="AJG202" s="164"/>
      <c r="AJH202" s="164"/>
      <c r="AJI202" s="164"/>
      <c r="AJJ202" s="164"/>
      <c r="AJK202" s="164"/>
      <c r="AJL202" s="164"/>
      <c r="AJM202" s="164"/>
      <c r="AJN202" s="164"/>
      <c r="AJO202" s="164"/>
      <c r="AJP202" s="164"/>
      <c r="AJQ202" s="164"/>
      <c r="AJR202" s="164"/>
      <c r="AJS202" s="164"/>
      <c r="AJT202" s="164"/>
      <c r="AJU202" s="164"/>
      <c r="AJV202" s="164"/>
      <c r="AJW202" s="164"/>
      <c r="AJX202" s="164"/>
      <c r="AJY202" s="164"/>
      <c r="AJZ202" s="164"/>
      <c r="AKA202" s="164"/>
      <c r="AKB202" s="164"/>
    </row>
    <row r="203" customFormat="false" ht="21" hidden="false" customHeight="true" outlineLevel="0" collapsed="false">
      <c r="A203" s="233"/>
      <c r="B203" s="234"/>
      <c r="C203" s="235"/>
      <c r="D203" s="236"/>
      <c r="E203" s="237"/>
      <c r="F203" s="237"/>
      <c r="G203" s="263"/>
      <c r="H203" s="267" t="str">
        <f aca="false">IF(COUNTIFS(Titulados!$A$3:$A$1000,"="&amp;K203)&lt;&gt;1,"","Titulado")</f>
        <v/>
      </c>
      <c r="I203" s="242"/>
      <c r="J203" s="242"/>
      <c r="K203" s="253"/>
      <c r="L203" s="254"/>
      <c r="M203" s="255"/>
      <c r="N203" s="256"/>
      <c r="O203" s="247"/>
      <c r="P203" s="248"/>
      <c r="Q203" s="249"/>
      <c r="R203" s="174"/>
      <c r="S203" s="274"/>
      <c r="T203" s="275"/>
      <c r="AHV203" s="164"/>
      <c r="AHW203" s="164"/>
      <c r="AHX203" s="164"/>
      <c r="AHY203" s="164"/>
      <c r="AHZ203" s="164"/>
      <c r="AIA203" s="164"/>
      <c r="AIB203" s="164"/>
      <c r="AIC203" s="164"/>
      <c r="AID203" s="164"/>
      <c r="AIE203" s="164"/>
      <c r="AIF203" s="164"/>
      <c r="AIG203" s="164"/>
      <c r="AIH203" s="164"/>
      <c r="AII203" s="164"/>
      <c r="AIJ203" s="164"/>
      <c r="AIK203" s="164"/>
      <c r="AIL203" s="164"/>
      <c r="AIM203" s="164"/>
      <c r="AIN203" s="164"/>
      <c r="AIO203" s="164"/>
      <c r="AIP203" s="164"/>
      <c r="AIQ203" s="164"/>
      <c r="AIR203" s="164"/>
      <c r="AIS203" s="164"/>
      <c r="AIT203" s="164"/>
      <c r="AIU203" s="164"/>
      <c r="AIV203" s="164"/>
      <c r="AIW203" s="164"/>
      <c r="AIX203" s="164"/>
      <c r="AIY203" s="164"/>
      <c r="AIZ203" s="164"/>
      <c r="AJA203" s="164"/>
      <c r="AJB203" s="164"/>
      <c r="AJC203" s="164"/>
      <c r="AJD203" s="164"/>
      <c r="AJE203" s="164"/>
      <c r="AJF203" s="164"/>
      <c r="AJG203" s="164"/>
      <c r="AJH203" s="164"/>
      <c r="AJI203" s="164"/>
      <c r="AJJ203" s="164"/>
      <c r="AJK203" s="164"/>
      <c r="AJL203" s="164"/>
      <c r="AJM203" s="164"/>
      <c r="AJN203" s="164"/>
      <c r="AJO203" s="164"/>
      <c r="AJP203" s="164"/>
      <c r="AJQ203" s="164"/>
      <c r="AJR203" s="164"/>
      <c r="AJS203" s="164"/>
      <c r="AJT203" s="164"/>
      <c r="AJU203" s="164"/>
      <c r="AJV203" s="164"/>
      <c r="AJW203" s="164"/>
      <c r="AJX203" s="164"/>
      <c r="AJY203" s="164"/>
      <c r="AJZ203" s="164"/>
      <c r="AKA203" s="164"/>
      <c r="AKB203" s="164"/>
    </row>
    <row r="204" customFormat="false" ht="21" hidden="false" customHeight="true" outlineLevel="0" collapsed="false">
      <c r="A204" s="233"/>
      <c r="B204" s="234"/>
      <c r="C204" s="235"/>
      <c r="D204" s="236"/>
      <c r="E204" s="237"/>
      <c r="F204" s="237"/>
      <c r="G204" s="263"/>
      <c r="H204" s="267" t="str">
        <f aca="false">IF(COUNTIFS(Titulados!$A$3:$A$1000,"="&amp;K204)&lt;&gt;1,"","Titulado")</f>
        <v/>
      </c>
      <c r="I204" s="242"/>
      <c r="J204" s="242"/>
      <c r="K204" s="253"/>
      <c r="L204" s="254"/>
      <c r="M204" s="255"/>
      <c r="N204" s="256"/>
      <c r="O204" s="247"/>
      <c r="P204" s="248"/>
      <c r="Q204" s="249"/>
      <c r="R204" s="174"/>
      <c r="S204" s="274"/>
      <c r="T204" s="275"/>
      <c r="AHV204" s="164"/>
      <c r="AHW204" s="164"/>
      <c r="AHX204" s="164"/>
      <c r="AHY204" s="164"/>
      <c r="AHZ204" s="164"/>
      <c r="AIA204" s="164"/>
      <c r="AIB204" s="164"/>
      <c r="AIC204" s="164"/>
      <c r="AID204" s="164"/>
      <c r="AIE204" s="164"/>
      <c r="AIF204" s="164"/>
      <c r="AIG204" s="164"/>
      <c r="AIH204" s="164"/>
      <c r="AII204" s="164"/>
      <c r="AIJ204" s="164"/>
      <c r="AIK204" s="164"/>
      <c r="AIL204" s="164"/>
      <c r="AIM204" s="164"/>
      <c r="AIN204" s="164"/>
      <c r="AIO204" s="164"/>
      <c r="AIP204" s="164"/>
      <c r="AIQ204" s="164"/>
      <c r="AIR204" s="164"/>
      <c r="AIS204" s="164"/>
      <c r="AIT204" s="164"/>
      <c r="AIU204" s="164"/>
      <c r="AIV204" s="164"/>
      <c r="AIW204" s="164"/>
      <c r="AIX204" s="164"/>
      <c r="AIY204" s="164"/>
      <c r="AIZ204" s="164"/>
      <c r="AJA204" s="164"/>
      <c r="AJB204" s="164"/>
      <c r="AJC204" s="164"/>
      <c r="AJD204" s="164"/>
      <c r="AJE204" s="164"/>
      <c r="AJF204" s="164"/>
      <c r="AJG204" s="164"/>
      <c r="AJH204" s="164"/>
      <c r="AJI204" s="164"/>
      <c r="AJJ204" s="164"/>
      <c r="AJK204" s="164"/>
      <c r="AJL204" s="164"/>
      <c r="AJM204" s="164"/>
      <c r="AJN204" s="164"/>
      <c r="AJO204" s="164"/>
      <c r="AJP204" s="164"/>
      <c r="AJQ204" s="164"/>
      <c r="AJR204" s="164"/>
      <c r="AJS204" s="164"/>
      <c r="AJT204" s="164"/>
      <c r="AJU204" s="164"/>
      <c r="AJV204" s="164"/>
      <c r="AJW204" s="164"/>
      <c r="AJX204" s="164"/>
      <c r="AJY204" s="164"/>
      <c r="AJZ204" s="164"/>
      <c r="AKA204" s="164"/>
      <c r="AKB204" s="164"/>
    </row>
    <row r="205" customFormat="false" ht="21" hidden="false" customHeight="true" outlineLevel="0" collapsed="false">
      <c r="A205" s="233"/>
      <c r="B205" s="234"/>
      <c r="C205" s="235"/>
      <c r="D205" s="236"/>
      <c r="E205" s="237"/>
      <c r="F205" s="237"/>
      <c r="G205" s="263"/>
      <c r="H205" s="267" t="str">
        <f aca="false">IF(COUNTIFS(Titulados!$A$3:$A$1000,"="&amp;K205)&lt;&gt;1,"","Titulado")</f>
        <v/>
      </c>
      <c r="I205" s="242"/>
      <c r="J205" s="242"/>
      <c r="K205" s="253"/>
      <c r="L205" s="254"/>
      <c r="M205" s="255"/>
      <c r="N205" s="256"/>
      <c r="O205" s="247"/>
      <c r="P205" s="248"/>
      <c r="Q205" s="249"/>
      <c r="R205" s="174"/>
      <c r="S205" s="274"/>
      <c r="T205" s="275"/>
      <c r="AHV205" s="164"/>
      <c r="AHW205" s="164"/>
      <c r="AHX205" s="164"/>
      <c r="AHY205" s="164"/>
      <c r="AHZ205" s="164"/>
      <c r="AIA205" s="164"/>
      <c r="AIB205" s="164"/>
      <c r="AIC205" s="164"/>
      <c r="AID205" s="164"/>
      <c r="AIE205" s="164"/>
      <c r="AIF205" s="164"/>
      <c r="AIG205" s="164"/>
      <c r="AIH205" s="164"/>
      <c r="AII205" s="164"/>
      <c r="AIJ205" s="164"/>
      <c r="AIK205" s="164"/>
      <c r="AIL205" s="164"/>
      <c r="AIM205" s="164"/>
      <c r="AIN205" s="164"/>
      <c r="AIO205" s="164"/>
      <c r="AIP205" s="164"/>
      <c r="AIQ205" s="164"/>
      <c r="AIR205" s="164"/>
      <c r="AIS205" s="164"/>
      <c r="AIT205" s="164"/>
      <c r="AIU205" s="164"/>
      <c r="AIV205" s="164"/>
      <c r="AIW205" s="164"/>
      <c r="AIX205" s="164"/>
      <c r="AIY205" s="164"/>
      <c r="AIZ205" s="164"/>
      <c r="AJA205" s="164"/>
      <c r="AJB205" s="164"/>
      <c r="AJC205" s="164"/>
      <c r="AJD205" s="164"/>
      <c r="AJE205" s="164"/>
      <c r="AJF205" s="164"/>
      <c r="AJG205" s="164"/>
      <c r="AJH205" s="164"/>
      <c r="AJI205" s="164"/>
      <c r="AJJ205" s="164"/>
      <c r="AJK205" s="164"/>
      <c r="AJL205" s="164"/>
      <c r="AJM205" s="164"/>
      <c r="AJN205" s="164"/>
      <c r="AJO205" s="164"/>
      <c r="AJP205" s="164"/>
      <c r="AJQ205" s="164"/>
      <c r="AJR205" s="164"/>
      <c r="AJS205" s="164"/>
      <c r="AJT205" s="164"/>
      <c r="AJU205" s="164"/>
      <c r="AJV205" s="164"/>
      <c r="AJW205" s="164"/>
      <c r="AJX205" s="164"/>
      <c r="AJY205" s="164"/>
      <c r="AJZ205" s="164"/>
      <c r="AKA205" s="164"/>
      <c r="AKB205" s="164"/>
    </row>
    <row r="206" customFormat="false" ht="21" hidden="false" customHeight="true" outlineLevel="0" collapsed="false">
      <c r="A206" s="233"/>
      <c r="B206" s="234"/>
      <c r="C206" s="235"/>
      <c r="D206" s="236"/>
      <c r="E206" s="237"/>
      <c r="F206" s="237"/>
      <c r="G206" s="263"/>
      <c r="H206" s="267" t="str">
        <f aca="false">IF(COUNTIFS(Titulados!$A$3:$A$1000,"="&amp;K206)&lt;&gt;1,"","Titulado")</f>
        <v/>
      </c>
      <c r="I206" s="242"/>
      <c r="J206" s="242"/>
      <c r="K206" s="253"/>
      <c r="L206" s="254"/>
      <c r="M206" s="255"/>
      <c r="N206" s="256"/>
      <c r="O206" s="247"/>
      <c r="P206" s="248"/>
      <c r="Q206" s="249"/>
      <c r="R206" s="174"/>
      <c r="S206" s="274"/>
      <c r="T206" s="275"/>
      <c r="AHV206" s="164"/>
      <c r="AHW206" s="164"/>
      <c r="AHX206" s="164"/>
      <c r="AHY206" s="164"/>
      <c r="AHZ206" s="164"/>
      <c r="AIA206" s="164"/>
      <c r="AIB206" s="164"/>
      <c r="AIC206" s="164"/>
      <c r="AID206" s="164"/>
      <c r="AIE206" s="164"/>
      <c r="AIF206" s="164"/>
      <c r="AIG206" s="164"/>
      <c r="AIH206" s="164"/>
      <c r="AII206" s="164"/>
      <c r="AIJ206" s="164"/>
      <c r="AIK206" s="164"/>
      <c r="AIL206" s="164"/>
      <c r="AIM206" s="164"/>
      <c r="AIN206" s="164"/>
      <c r="AIO206" s="164"/>
      <c r="AIP206" s="164"/>
      <c r="AIQ206" s="164"/>
      <c r="AIR206" s="164"/>
      <c r="AIS206" s="164"/>
      <c r="AIT206" s="164"/>
      <c r="AIU206" s="164"/>
      <c r="AIV206" s="164"/>
      <c r="AIW206" s="164"/>
      <c r="AIX206" s="164"/>
      <c r="AIY206" s="164"/>
      <c r="AIZ206" s="164"/>
      <c r="AJA206" s="164"/>
      <c r="AJB206" s="164"/>
      <c r="AJC206" s="164"/>
      <c r="AJD206" s="164"/>
      <c r="AJE206" s="164"/>
      <c r="AJF206" s="164"/>
      <c r="AJG206" s="164"/>
      <c r="AJH206" s="164"/>
      <c r="AJI206" s="164"/>
      <c r="AJJ206" s="164"/>
      <c r="AJK206" s="164"/>
      <c r="AJL206" s="164"/>
      <c r="AJM206" s="164"/>
      <c r="AJN206" s="164"/>
      <c r="AJO206" s="164"/>
      <c r="AJP206" s="164"/>
      <c r="AJQ206" s="164"/>
      <c r="AJR206" s="164"/>
      <c r="AJS206" s="164"/>
      <c r="AJT206" s="164"/>
      <c r="AJU206" s="164"/>
      <c r="AJV206" s="164"/>
      <c r="AJW206" s="164"/>
      <c r="AJX206" s="164"/>
      <c r="AJY206" s="164"/>
      <c r="AJZ206" s="164"/>
      <c r="AKA206" s="164"/>
      <c r="AKB206" s="164"/>
    </row>
    <row r="207" customFormat="false" ht="21" hidden="false" customHeight="true" outlineLevel="0" collapsed="false">
      <c r="A207" s="233"/>
      <c r="B207" s="234"/>
      <c r="C207" s="235"/>
      <c r="D207" s="236"/>
      <c r="E207" s="237"/>
      <c r="F207" s="237"/>
      <c r="G207" s="263"/>
      <c r="H207" s="267" t="str">
        <f aca="false">IF(COUNTIFS(Titulados!$A$3:$A$1000,"="&amp;K207)&lt;&gt;1,"","Titulado")</f>
        <v/>
      </c>
      <c r="I207" s="242"/>
      <c r="J207" s="242"/>
      <c r="K207" s="253"/>
      <c r="L207" s="254"/>
      <c r="M207" s="255"/>
      <c r="N207" s="256"/>
      <c r="O207" s="247"/>
      <c r="P207" s="248"/>
      <c r="Q207" s="249"/>
      <c r="R207" s="174"/>
      <c r="S207" s="274"/>
      <c r="T207" s="275"/>
      <c r="AHV207" s="164"/>
      <c r="AHW207" s="164"/>
      <c r="AHX207" s="164"/>
      <c r="AHY207" s="164"/>
      <c r="AHZ207" s="164"/>
      <c r="AIA207" s="164"/>
      <c r="AIB207" s="164"/>
      <c r="AIC207" s="164"/>
      <c r="AID207" s="164"/>
      <c r="AIE207" s="164"/>
      <c r="AIF207" s="164"/>
      <c r="AIG207" s="164"/>
      <c r="AIH207" s="164"/>
      <c r="AII207" s="164"/>
      <c r="AIJ207" s="164"/>
      <c r="AIK207" s="164"/>
      <c r="AIL207" s="164"/>
      <c r="AIM207" s="164"/>
      <c r="AIN207" s="164"/>
      <c r="AIO207" s="164"/>
      <c r="AIP207" s="164"/>
      <c r="AIQ207" s="164"/>
      <c r="AIR207" s="164"/>
      <c r="AIS207" s="164"/>
      <c r="AIT207" s="164"/>
      <c r="AIU207" s="164"/>
      <c r="AIV207" s="164"/>
      <c r="AIW207" s="164"/>
      <c r="AIX207" s="164"/>
      <c r="AIY207" s="164"/>
      <c r="AIZ207" s="164"/>
      <c r="AJA207" s="164"/>
      <c r="AJB207" s="164"/>
      <c r="AJC207" s="164"/>
      <c r="AJD207" s="164"/>
      <c r="AJE207" s="164"/>
      <c r="AJF207" s="164"/>
      <c r="AJG207" s="164"/>
      <c r="AJH207" s="164"/>
      <c r="AJI207" s="164"/>
      <c r="AJJ207" s="164"/>
      <c r="AJK207" s="164"/>
      <c r="AJL207" s="164"/>
      <c r="AJM207" s="164"/>
      <c r="AJN207" s="164"/>
      <c r="AJO207" s="164"/>
      <c r="AJP207" s="164"/>
      <c r="AJQ207" s="164"/>
      <c r="AJR207" s="164"/>
      <c r="AJS207" s="164"/>
      <c r="AJT207" s="164"/>
      <c r="AJU207" s="164"/>
      <c r="AJV207" s="164"/>
      <c r="AJW207" s="164"/>
      <c r="AJX207" s="164"/>
      <c r="AJY207" s="164"/>
      <c r="AJZ207" s="164"/>
      <c r="AKA207" s="164"/>
      <c r="AKB207" s="164"/>
    </row>
    <row r="208" customFormat="false" ht="21" hidden="false" customHeight="true" outlineLevel="0" collapsed="false">
      <c r="A208" s="233"/>
      <c r="B208" s="234"/>
      <c r="C208" s="235"/>
      <c r="D208" s="236"/>
      <c r="E208" s="237"/>
      <c r="F208" s="237"/>
      <c r="G208" s="263"/>
      <c r="H208" s="268" t="str">
        <f aca="false">IF(COUNTIFS(Titulados!$A$3:$A$1000,"="&amp;K208)&lt;&gt;1,"","Titulado")</f>
        <v/>
      </c>
      <c r="I208" s="242"/>
      <c r="J208" s="242"/>
      <c r="K208" s="258"/>
      <c r="L208" s="259"/>
      <c r="M208" s="260"/>
      <c r="N208" s="261"/>
      <c r="O208" s="247"/>
      <c r="P208" s="248"/>
      <c r="Q208" s="249"/>
      <c r="R208" s="174"/>
      <c r="S208" s="274"/>
      <c r="T208" s="275"/>
      <c r="AHV208" s="164"/>
      <c r="AHW208" s="164"/>
      <c r="AHX208" s="164"/>
      <c r="AHY208" s="164"/>
      <c r="AHZ208" s="164"/>
      <c r="AIA208" s="164"/>
      <c r="AIB208" s="164"/>
      <c r="AIC208" s="164"/>
      <c r="AID208" s="164"/>
      <c r="AIE208" s="164"/>
      <c r="AIF208" s="164"/>
      <c r="AIG208" s="164"/>
      <c r="AIH208" s="164"/>
      <c r="AII208" s="164"/>
      <c r="AIJ208" s="164"/>
      <c r="AIK208" s="164"/>
      <c r="AIL208" s="164"/>
      <c r="AIM208" s="164"/>
      <c r="AIN208" s="164"/>
      <c r="AIO208" s="164"/>
      <c r="AIP208" s="164"/>
      <c r="AIQ208" s="164"/>
      <c r="AIR208" s="164"/>
      <c r="AIS208" s="164"/>
      <c r="AIT208" s="164"/>
      <c r="AIU208" s="164"/>
      <c r="AIV208" s="164"/>
      <c r="AIW208" s="164"/>
      <c r="AIX208" s="164"/>
      <c r="AIY208" s="164"/>
      <c r="AIZ208" s="164"/>
      <c r="AJA208" s="164"/>
      <c r="AJB208" s="164"/>
      <c r="AJC208" s="164"/>
      <c r="AJD208" s="164"/>
      <c r="AJE208" s="164"/>
      <c r="AJF208" s="164"/>
      <c r="AJG208" s="164"/>
      <c r="AJH208" s="164"/>
      <c r="AJI208" s="164"/>
      <c r="AJJ208" s="164"/>
      <c r="AJK208" s="164"/>
      <c r="AJL208" s="164"/>
      <c r="AJM208" s="164"/>
      <c r="AJN208" s="164"/>
      <c r="AJO208" s="164"/>
      <c r="AJP208" s="164"/>
      <c r="AJQ208" s="164"/>
      <c r="AJR208" s="164"/>
      <c r="AJS208" s="164"/>
      <c r="AJT208" s="164"/>
      <c r="AJU208" s="164"/>
      <c r="AJV208" s="164"/>
      <c r="AJW208" s="164"/>
      <c r="AJX208" s="164"/>
      <c r="AJY208" s="164"/>
      <c r="AJZ208" s="164"/>
      <c r="AKA208" s="164"/>
      <c r="AKB208" s="164"/>
    </row>
    <row r="209" customFormat="false" ht="27" hidden="false" customHeight="true" outlineLevel="0" collapsed="false">
      <c r="A209" s="233" t="n">
        <f aca="false">A202+1</f>
        <v>30</v>
      </c>
      <c r="B209" s="234"/>
      <c r="C209" s="235"/>
      <c r="D209" s="236"/>
      <c r="E209" s="237" t="str">
        <f aca="false">IF(P209&gt;0,"Docente do PPG coautor","")</f>
        <v/>
      </c>
      <c r="F209" s="238" t="str">
        <f aca="false">IF(COUNTIFS(L209:L215,"&lt;&gt;"&amp;"")&gt;0,"Graduando coautor","")</f>
        <v/>
      </c>
      <c r="G209" s="263" t="str">
        <f aca="false">IF(COUNTIFS(K209:K215,"&lt;&gt;"&amp;"")&gt;0,"Pos-graduando coautor","")</f>
        <v/>
      </c>
      <c r="H209" s="264" t="str">
        <f aca="false">IF(COUNTIFS(Titulados!$A$3:$A$1000,"="&amp;K209)&lt;&gt;1,"","Titulado")</f>
        <v/>
      </c>
      <c r="I209" s="242"/>
      <c r="J209" s="242"/>
      <c r="K209" s="243"/>
      <c r="L209" s="244"/>
      <c r="M209" s="245"/>
      <c r="N209" s="246"/>
      <c r="O209" s="247"/>
      <c r="P209" s="248" t="n">
        <v>0</v>
      </c>
      <c r="Q209" s="249"/>
      <c r="R209" s="174"/>
      <c r="S209" s="274" t="n">
        <f aca="false">IF(B209="",0,INDEX(pesosqualis,MATCH(D209,INDEX(Qualis,,MATCH(B209,Tipos_Produtos)),0),MATCH(B209,Tipos_Produtos,0)))</f>
        <v>0</v>
      </c>
      <c r="T209" s="275" t="n">
        <f aca="false">IF(E209="",0,S209/P209)</f>
        <v>0</v>
      </c>
      <c r="AHV209" s="164"/>
      <c r="AHW209" s="164"/>
      <c r="AHX209" s="164"/>
      <c r="AHY209" s="164"/>
      <c r="AHZ209" s="164"/>
      <c r="AIA209" s="164"/>
      <c r="AIB209" s="164"/>
      <c r="AIC209" s="164"/>
      <c r="AID209" s="164"/>
      <c r="AIE209" s="164"/>
      <c r="AIF209" s="164"/>
      <c r="AIG209" s="164"/>
      <c r="AIH209" s="164"/>
      <c r="AII209" s="164"/>
      <c r="AIJ209" s="164"/>
      <c r="AIK209" s="164"/>
      <c r="AIL209" s="164"/>
      <c r="AIM209" s="164"/>
      <c r="AIN209" s="164"/>
      <c r="AIO209" s="164"/>
      <c r="AIP209" s="164"/>
      <c r="AIQ209" s="164"/>
      <c r="AIR209" s="164"/>
      <c r="AIS209" s="164"/>
      <c r="AIT209" s="164"/>
      <c r="AIU209" s="164"/>
      <c r="AIV209" s="164"/>
      <c r="AIW209" s="164"/>
      <c r="AIX209" s="164"/>
      <c r="AIY209" s="164"/>
      <c r="AIZ209" s="164"/>
      <c r="AJA209" s="164"/>
      <c r="AJB209" s="164"/>
      <c r="AJC209" s="164"/>
      <c r="AJD209" s="164"/>
      <c r="AJE209" s="164"/>
      <c r="AJF209" s="164"/>
      <c r="AJG209" s="164"/>
      <c r="AJH209" s="164"/>
      <c r="AJI209" s="164"/>
      <c r="AJJ209" s="164"/>
      <c r="AJK209" s="164"/>
      <c r="AJL209" s="164"/>
      <c r="AJM209" s="164"/>
      <c r="AJN209" s="164"/>
      <c r="AJO209" s="164"/>
      <c r="AJP209" s="164"/>
      <c r="AJQ209" s="164"/>
      <c r="AJR209" s="164"/>
      <c r="AJS209" s="164"/>
      <c r="AJT209" s="164"/>
      <c r="AJU209" s="164"/>
      <c r="AJV209" s="164"/>
      <c r="AJW209" s="164"/>
      <c r="AJX209" s="164"/>
      <c r="AJY209" s="164"/>
      <c r="AJZ209" s="164"/>
      <c r="AKA209" s="164"/>
      <c r="AKB209" s="164"/>
    </row>
    <row r="210" customFormat="false" ht="21" hidden="false" customHeight="true" outlineLevel="0" collapsed="false">
      <c r="A210" s="233"/>
      <c r="B210" s="234"/>
      <c r="C210" s="235"/>
      <c r="D210" s="236"/>
      <c r="E210" s="237"/>
      <c r="F210" s="237"/>
      <c r="G210" s="263"/>
      <c r="H210" s="267" t="str">
        <f aca="false">IF(COUNTIFS(Titulados!$A$3:$A$1000,"="&amp;K210)&lt;&gt;1,"","Titulado")</f>
        <v/>
      </c>
      <c r="I210" s="242"/>
      <c r="J210" s="242"/>
      <c r="K210" s="253"/>
      <c r="L210" s="254"/>
      <c r="M210" s="255"/>
      <c r="N210" s="256"/>
      <c r="O210" s="247"/>
      <c r="P210" s="248"/>
      <c r="Q210" s="249"/>
      <c r="R210" s="174"/>
      <c r="S210" s="274"/>
      <c r="T210" s="275"/>
      <c r="AHV210" s="164"/>
      <c r="AHW210" s="164"/>
      <c r="AHX210" s="164"/>
      <c r="AHY210" s="164"/>
      <c r="AHZ210" s="164"/>
      <c r="AIA210" s="164"/>
      <c r="AIB210" s="164"/>
      <c r="AIC210" s="164"/>
      <c r="AID210" s="164"/>
      <c r="AIE210" s="164"/>
      <c r="AIF210" s="164"/>
      <c r="AIG210" s="164"/>
      <c r="AIH210" s="164"/>
      <c r="AII210" s="164"/>
      <c r="AIJ210" s="164"/>
      <c r="AIK210" s="164"/>
      <c r="AIL210" s="164"/>
      <c r="AIM210" s="164"/>
      <c r="AIN210" s="164"/>
      <c r="AIO210" s="164"/>
      <c r="AIP210" s="164"/>
      <c r="AIQ210" s="164"/>
      <c r="AIR210" s="164"/>
      <c r="AIS210" s="164"/>
      <c r="AIT210" s="164"/>
      <c r="AIU210" s="164"/>
      <c r="AIV210" s="164"/>
      <c r="AIW210" s="164"/>
      <c r="AIX210" s="164"/>
      <c r="AIY210" s="164"/>
      <c r="AIZ210" s="164"/>
      <c r="AJA210" s="164"/>
      <c r="AJB210" s="164"/>
      <c r="AJC210" s="164"/>
      <c r="AJD210" s="164"/>
      <c r="AJE210" s="164"/>
      <c r="AJF210" s="164"/>
      <c r="AJG210" s="164"/>
      <c r="AJH210" s="164"/>
      <c r="AJI210" s="164"/>
      <c r="AJJ210" s="164"/>
      <c r="AJK210" s="164"/>
      <c r="AJL210" s="164"/>
      <c r="AJM210" s="164"/>
      <c r="AJN210" s="164"/>
      <c r="AJO210" s="164"/>
      <c r="AJP210" s="164"/>
      <c r="AJQ210" s="164"/>
      <c r="AJR210" s="164"/>
      <c r="AJS210" s="164"/>
      <c r="AJT210" s="164"/>
      <c r="AJU210" s="164"/>
      <c r="AJV210" s="164"/>
      <c r="AJW210" s="164"/>
      <c r="AJX210" s="164"/>
      <c r="AJY210" s="164"/>
      <c r="AJZ210" s="164"/>
      <c r="AKA210" s="164"/>
      <c r="AKB210" s="164"/>
    </row>
    <row r="211" customFormat="false" ht="21" hidden="false" customHeight="true" outlineLevel="0" collapsed="false">
      <c r="A211" s="233"/>
      <c r="B211" s="234"/>
      <c r="C211" s="235"/>
      <c r="D211" s="236"/>
      <c r="E211" s="237"/>
      <c r="F211" s="237"/>
      <c r="G211" s="263"/>
      <c r="H211" s="267" t="str">
        <f aca="false">IF(COUNTIFS(Titulados!$A$3:$A$1000,"="&amp;K211)&lt;&gt;1,"","Titulado")</f>
        <v/>
      </c>
      <c r="I211" s="242"/>
      <c r="J211" s="242"/>
      <c r="K211" s="253"/>
      <c r="L211" s="254"/>
      <c r="M211" s="255"/>
      <c r="N211" s="256"/>
      <c r="O211" s="247"/>
      <c r="P211" s="248"/>
      <c r="Q211" s="249"/>
      <c r="R211" s="174"/>
      <c r="S211" s="274"/>
      <c r="T211" s="275"/>
      <c r="AHV211" s="164"/>
      <c r="AHW211" s="164"/>
      <c r="AHX211" s="164"/>
      <c r="AHY211" s="164"/>
      <c r="AHZ211" s="164"/>
      <c r="AIA211" s="164"/>
      <c r="AIB211" s="164"/>
      <c r="AIC211" s="164"/>
      <c r="AID211" s="164"/>
      <c r="AIE211" s="164"/>
      <c r="AIF211" s="164"/>
      <c r="AIG211" s="164"/>
      <c r="AIH211" s="164"/>
      <c r="AII211" s="164"/>
      <c r="AIJ211" s="164"/>
      <c r="AIK211" s="164"/>
      <c r="AIL211" s="164"/>
      <c r="AIM211" s="164"/>
      <c r="AIN211" s="164"/>
      <c r="AIO211" s="164"/>
      <c r="AIP211" s="164"/>
      <c r="AIQ211" s="164"/>
      <c r="AIR211" s="164"/>
      <c r="AIS211" s="164"/>
      <c r="AIT211" s="164"/>
      <c r="AIU211" s="164"/>
      <c r="AIV211" s="164"/>
      <c r="AIW211" s="164"/>
      <c r="AIX211" s="164"/>
      <c r="AIY211" s="164"/>
      <c r="AIZ211" s="164"/>
      <c r="AJA211" s="164"/>
      <c r="AJB211" s="164"/>
      <c r="AJC211" s="164"/>
      <c r="AJD211" s="164"/>
      <c r="AJE211" s="164"/>
      <c r="AJF211" s="164"/>
      <c r="AJG211" s="164"/>
      <c r="AJH211" s="164"/>
      <c r="AJI211" s="164"/>
      <c r="AJJ211" s="164"/>
      <c r="AJK211" s="164"/>
      <c r="AJL211" s="164"/>
      <c r="AJM211" s="164"/>
      <c r="AJN211" s="164"/>
      <c r="AJO211" s="164"/>
      <c r="AJP211" s="164"/>
      <c r="AJQ211" s="164"/>
      <c r="AJR211" s="164"/>
      <c r="AJS211" s="164"/>
      <c r="AJT211" s="164"/>
      <c r="AJU211" s="164"/>
      <c r="AJV211" s="164"/>
      <c r="AJW211" s="164"/>
      <c r="AJX211" s="164"/>
      <c r="AJY211" s="164"/>
      <c r="AJZ211" s="164"/>
      <c r="AKA211" s="164"/>
      <c r="AKB211" s="164"/>
    </row>
    <row r="212" customFormat="false" ht="21" hidden="false" customHeight="true" outlineLevel="0" collapsed="false">
      <c r="A212" s="233"/>
      <c r="B212" s="234"/>
      <c r="C212" s="235"/>
      <c r="D212" s="236"/>
      <c r="E212" s="237"/>
      <c r="F212" s="237"/>
      <c r="G212" s="263"/>
      <c r="H212" s="267" t="str">
        <f aca="false">IF(COUNTIFS(Titulados!$A$3:$A$1000,"="&amp;K212)&lt;&gt;1,"","Titulado")</f>
        <v/>
      </c>
      <c r="I212" s="242"/>
      <c r="J212" s="242"/>
      <c r="K212" s="253"/>
      <c r="L212" s="254"/>
      <c r="M212" s="255"/>
      <c r="N212" s="256"/>
      <c r="O212" s="247"/>
      <c r="P212" s="248"/>
      <c r="Q212" s="249"/>
      <c r="R212" s="174"/>
      <c r="S212" s="274"/>
      <c r="T212" s="275"/>
      <c r="AHV212" s="164"/>
      <c r="AHW212" s="164"/>
      <c r="AHX212" s="164"/>
      <c r="AHY212" s="164"/>
      <c r="AHZ212" s="164"/>
      <c r="AIA212" s="164"/>
      <c r="AIB212" s="164"/>
      <c r="AIC212" s="164"/>
      <c r="AID212" s="164"/>
      <c r="AIE212" s="164"/>
      <c r="AIF212" s="164"/>
      <c r="AIG212" s="164"/>
      <c r="AIH212" s="164"/>
      <c r="AII212" s="164"/>
      <c r="AIJ212" s="164"/>
      <c r="AIK212" s="164"/>
      <c r="AIL212" s="164"/>
      <c r="AIM212" s="164"/>
      <c r="AIN212" s="164"/>
      <c r="AIO212" s="164"/>
      <c r="AIP212" s="164"/>
      <c r="AIQ212" s="164"/>
      <c r="AIR212" s="164"/>
      <c r="AIS212" s="164"/>
      <c r="AIT212" s="164"/>
      <c r="AIU212" s="164"/>
      <c r="AIV212" s="164"/>
      <c r="AIW212" s="164"/>
      <c r="AIX212" s="164"/>
      <c r="AIY212" s="164"/>
      <c r="AIZ212" s="164"/>
      <c r="AJA212" s="164"/>
      <c r="AJB212" s="164"/>
      <c r="AJC212" s="164"/>
      <c r="AJD212" s="164"/>
      <c r="AJE212" s="164"/>
      <c r="AJF212" s="164"/>
      <c r="AJG212" s="164"/>
      <c r="AJH212" s="164"/>
      <c r="AJI212" s="164"/>
      <c r="AJJ212" s="164"/>
      <c r="AJK212" s="164"/>
      <c r="AJL212" s="164"/>
      <c r="AJM212" s="164"/>
      <c r="AJN212" s="164"/>
      <c r="AJO212" s="164"/>
      <c r="AJP212" s="164"/>
      <c r="AJQ212" s="164"/>
      <c r="AJR212" s="164"/>
      <c r="AJS212" s="164"/>
      <c r="AJT212" s="164"/>
      <c r="AJU212" s="164"/>
      <c r="AJV212" s="164"/>
      <c r="AJW212" s="164"/>
      <c r="AJX212" s="164"/>
      <c r="AJY212" s="164"/>
      <c r="AJZ212" s="164"/>
      <c r="AKA212" s="164"/>
      <c r="AKB212" s="164"/>
    </row>
    <row r="213" customFormat="false" ht="21" hidden="false" customHeight="true" outlineLevel="0" collapsed="false">
      <c r="A213" s="233"/>
      <c r="B213" s="234"/>
      <c r="C213" s="235"/>
      <c r="D213" s="236"/>
      <c r="E213" s="237"/>
      <c r="F213" s="237"/>
      <c r="G213" s="263"/>
      <c r="H213" s="267" t="str">
        <f aca="false">IF(COUNTIFS(Titulados!$A$3:$A$1000,"="&amp;K213)&lt;&gt;1,"","Titulado")</f>
        <v/>
      </c>
      <c r="I213" s="242"/>
      <c r="J213" s="242"/>
      <c r="K213" s="253"/>
      <c r="L213" s="254"/>
      <c r="M213" s="255"/>
      <c r="N213" s="256"/>
      <c r="O213" s="247"/>
      <c r="P213" s="248"/>
      <c r="Q213" s="249"/>
      <c r="R213" s="174"/>
      <c r="S213" s="274"/>
      <c r="T213" s="275"/>
      <c r="AHV213" s="164"/>
      <c r="AHW213" s="164"/>
      <c r="AHX213" s="164"/>
      <c r="AHY213" s="164"/>
      <c r="AHZ213" s="164"/>
      <c r="AIA213" s="164"/>
      <c r="AIB213" s="164"/>
      <c r="AIC213" s="164"/>
      <c r="AID213" s="164"/>
      <c r="AIE213" s="164"/>
      <c r="AIF213" s="164"/>
      <c r="AIG213" s="164"/>
      <c r="AIH213" s="164"/>
      <c r="AII213" s="164"/>
      <c r="AIJ213" s="164"/>
      <c r="AIK213" s="164"/>
      <c r="AIL213" s="164"/>
      <c r="AIM213" s="164"/>
      <c r="AIN213" s="164"/>
      <c r="AIO213" s="164"/>
      <c r="AIP213" s="164"/>
      <c r="AIQ213" s="164"/>
      <c r="AIR213" s="164"/>
      <c r="AIS213" s="164"/>
      <c r="AIT213" s="164"/>
      <c r="AIU213" s="164"/>
      <c r="AIV213" s="164"/>
      <c r="AIW213" s="164"/>
      <c r="AIX213" s="164"/>
      <c r="AIY213" s="164"/>
      <c r="AIZ213" s="164"/>
      <c r="AJA213" s="164"/>
      <c r="AJB213" s="164"/>
      <c r="AJC213" s="164"/>
      <c r="AJD213" s="164"/>
      <c r="AJE213" s="164"/>
      <c r="AJF213" s="164"/>
      <c r="AJG213" s="164"/>
      <c r="AJH213" s="164"/>
      <c r="AJI213" s="164"/>
      <c r="AJJ213" s="164"/>
      <c r="AJK213" s="164"/>
      <c r="AJL213" s="164"/>
      <c r="AJM213" s="164"/>
      <c r="AJN213" s="164"/>
      <c r="AJO213" s="164"/>
      <c r="AJP213" s="164"/>
      <c r="AJQ213" s="164"/>
      <c r="AJR213" s="164"/>
      <c r="AJS213" s="164"/>
      <c r="AJT213" s="164"/>
      <c r="AJU213" s="164"/>
      <c r="AJV213" s="164"/>
      <c r="AJW213" s="164"/>
      <c r="AJX213" s="164"/>
      <c r="AJY213" s="164"/>
      <c r="AJZ213" s="164"/>
      <c r="AKA213" s="164"/>
      <c r="AKB213" s="164"/>
    </row>
    <row r="214" customFormat="false" ht="21" hidden="false" customHeight="true" outlineLevel="0" collapsed="false">
      <c r="A214" s="233"/>
      <c r="B214" s="234"/>
      <c r="C214" s="235"/>
      <c r="D214" s="236"/>
      <c r="E214" s="237"/>
      <c r="F214" s="237"/>
      <c r="G214" s="263"/>
      <c r="H214" s="267" t="str">
        <f aca="false">IF(COUNTIFS(Titulados!$A$3:$A$1000,"="&amp;K214)&lt;&gt;1,"","Titulado")</f>
        <v/>
      </c>
      <c r="I214" s="242"/>
      <c r="J214" s="242"/>
      <c r="K214" s="253"/>
      <c r="L214" s="254"/>
      <c r="M214" s="255"/>
      <c r="N214" s="256"/>
      <c r="O214" s="247"/>
      <c r="P214" s="248"/>
      <c r="Q214" s="249"/>
      <c r="R214" s="174"/>
      <c r="S214" s="274"/>
      <c r="T214" s="275"/>
      <c r="AHV214" s="164"/>
      <c r="AHW214" s="164"/>
      <c r="AHX214" s="164"/>
      <c r="AHY214" s="164"/>
      <c r="AHZ214" s="164"/>
      <c r="AIA214" s="164"/>
      <c r="AIB214" s="164"/>
      <c r="AIC214" s="164"/>
      <c r="AID214" s="164"/>
      <c r="AIE214" s="164"/>
      <c r="AIF214" s="164"/>
      <c r="AIG214" s="164"/>
      <c r="AIH214" s="164"/>
      <c r="AII214" s="164"/>
      <c r="AIJ214" s="164"/>
      <c r="AIK214" s="164"/>
      <c r="AIL214" s="164"/>
      <c r="AIM214" s="164"/>
      <c r="AIN214" s="164"/>
      <c r="AIO214" s="164"/>
      <c r="AIP214" s="164"/>
      <c r="AIQ214" s="164"/>
      <c r="AIR214" s="164"/>
      <c r="AIS214" s="164"/>
      <c r="AIT214" s="164"/>
      <c r="AIU214" s="164"/>
      <c r="AIV214" s="164"/>
      <c r="AIW214" s="164"/>
      <c r="AIX214" s="164"/>
      <c r="AIY214" s="164"/>
      <c r="AIZ214" s="164"/>
      <c r="AJA214" s="164"/>
      <c r="AJB214" s="164"/>
      <c r="AJC214" s="164"/>
      <c r="AJD214" s="164"/>
      <c r="AJE214" s="164"/>
      <c r="AJF214" s="164"/>
      <c r="AJG214" s="164"/>
      <c r="AJH214" s="164"/>
      <c r="AJI214" s="164"/>
      <c r="AJJ214" s="164"/>
      <c r="AJK214" s="164"/>
      <c r="AJL214" s="164"/>
      <c r="AJM214" s="164"/>
      <c r="AJN214" s="164"/>
      <c r="AJO214" s="164"/>
      <c r="AJP214" s="164"/>
      <c r="AJQ214" s="164"/>
      <c r="AJR214" s="164"/>
      <c r="AJS214" s="164"/>
      <c r="AJT214" s="164"/>
      <c r="AJU214" s="164"/>
      <c r="AJV214" s="164"/>
      <c r="AJW214" s="164"/>
      <c r="AJX214" s="164"/>
      <c r="AJY214" s="164"/>
      <c r="AJZ214" s="164"/>
      <c r="AKA214" s="164"/>
      <c r="AKB214" s="164"/>
    </row>
    <row r="215" customFormat="false" ht="21" hidden="false" customHeight="true" outlineLevel="0" collapsed="false">
      <c r="A215" s="233"/>
      <c r="B215" s="234"/>
      <c r="C215" s="235"/>
      <c r="D215" s="236"/>
      <c r="E215" s="237"/>
      <c r="F215" s="237"/>
      <c r="G215" s="263"/>
      <c r="H215" s="268" t="str">
        <f aca="false">IF(COUNTIFS(Titulados!$A$3:$A$1000,"="&amp;K215)&lt;&gt;1,"","Titulado")</f>
        <v/>
      </c>
      <c r="I215" s="242"/>
      <c r="J215" s="242"/>
      <c r="K215" s="258"/>
      <c r="L215" s="259"/>
      <c r="M215" s="260"/>
      <c r="N215" s="261"/>
      <c r="O215" s="247"/>
      <c r="P215" s="248"/>
      <c r="Q215" s="249"/>
      <c r="R215" s="174"/>
      <c r="S215" s="274"/>
      <c r="T215" s="275"/>
      <c r="AHV215" s="164"/>
      <c r="AHW215" s="164"/>
      <c r="AHX215" s="164"/>
      <c r="AHY215" s="164"/>
      <c r="AHZ215" s="164"/>
      <c r="AIA215" s="164"/>
      <c r="AIB215" s="164"/>
      <c r="AIC215" s="164"/>
      <c r="AID215" s="164"/>
      <c r="AIE215" s="164"/>
      <c r="AIF215" s="164"/>
      <c r="AIG215" s="164"/>
      <c r="AIH215" s="164"/>
      <c r="AII215" s="164"/>
      <c r="AIJ215" s="164"/>
      <c r="AIK215" s="164"/>
      <c r="AIL215" s="164"/>
      <c r="AIM215" s="164"/>
      <c r="AIN215" s="164"/>
      <c r="AIO215" s="164"/>
      <c r="AIP215" s="164"/>
      <c r="AIQ215" s="164"/>
      <c r="AIR215" s="164"/>
      <c r="AIS215" s="164"/>
      <c r="AIT215" s="164"/>
      <c r="AIU215" s="164"/>
      <c r="AIV215" s="164"/>
      <c r="AIW215" s="164"/>
      <c r="AIX215" s="164"/>
      <c r="AIY215" s="164"/>
      <c r="AIZ215" s="164"/>
      <c r="AJA215" s="164"/>
      <c r="AJB215" s="164"/>
      <c r="AJC215" s="164"/>
      <c r="AJD215" s="164"/>
      <c r="AJE215" s="164"/>
      <c r="AJF215" s="164"/>
      <c r="AJG215" s="164"/>
      <c r="AJH215" s="164"/>
      <c r="AJI215" s="164"/>
      <c r="AJJ215" s="164"/>
      <c r="AJK215" s="164"/>
      <c r="AJL215" s="164"/>
      <c r="AJM215" s="164"/>
      <c r="AJN215" s="164"/>
      <c r="AJO215" s="164"/>
      <c r="AJP215" s="164"/>
      <c r="AJQ215" s="164"/>
      <c r="AJR215" s="164"/>
      <c r="AJS215" s="164"/>
      <c r="AJT215" s="164"/>
      <c r="AJU215" s="164"/>
      <c r="AJV215" s="164"/>
      <c r="AJW215" s="164"/>
      <c r="AJX215" s="164"/>
      <c r="AJY215" s="164"/>
      <c r="AJZ215" s="164"/>
      <c r="AKA215" s="164"/>
      <c r="AKB215" s="164"/>
    </row>
    <row r="216" customFormat="false" ht="27" hidden="false" customHeight="true" outlineLevel="0" collapsed="false">
      <c r="A216" s="233" t="n">
        <f aca="false">A209+1</f>
        <v>31</v>
      </c>
      <c r="B216" s="234"/>
      <c r="C216" s="235"/>
      <c r="D216" s="236"/>
      <c r="E216" s="237" t="str">
        <f aca="false">IF(P216&gt;0,"Docente do PPG coautor","")</f>
        <v/>
      </c>
      <c r="F216" s="238" t="str">
        <f aca="false">IF(COUNTIFS(L216:L222,"&lt;&gt;"&amp;"")&gt;0,"Graduando coautor","")</f>
        <v/>
      </c>
      <c r="G216" s="263" t="str">
        <f aca="false">IF(COUNTIFS(K216:K222,"&lt;&gt;"&amp;"")&gt;0,"Pos-graduando coautor","")</f>
        <v/>
      </c>
      <c r="H216" s="264" t="str">
        <f aca="false">IF(COUNTIFS(Titulados!$A$3:$A$1000,"="&amp;K216)&lt;&gt;1,"","Titulado")</f>
        <v/>
      </c>
      <c r="I216" s="242"/>
      <c r="J216" s="242"/>
      <c r="K216" s="243"/>
      <c r="L216" s="244"/>
      <c r="M216" s="245"/>
      <c r="N216" s="246"/>
      <c r="O216" s="247"/>
      <c r="P216" s="248" t="n">
        <v>0</v>
      </c>
      <c r="Q216" s="249"/>
      <c r="R216" s="174"/>
      <c r="S216" s="274" t="n">
        <f aca="false">IF(B216="",0,INDEX(pesosqualis,MATCH(D216,INDEX(Qualis,,MATCH(B216,Tipos_Produtos)),0),MATCH(B216,Tipos_Produtos,0)))</f>
        <v>0</v>
      </c>
      <c r="T216" s="275" t="n">
        <f aca="false">IF(E216="",0,S216/P216)</f>
        <v>0</v>
      </c>
      <c r="AHV216" s="164"/>
      <c r="AHW216" s="164"/>
      <c r="AHX216" s="164"/>
      <c r="AHY216" s="164"/>
      <c r="AHZ216" s="164"/>
      <c r="AIA216" s="164"/>
      <c r="AIB216" s="164"/>
      <c r="AIC216" s="164"/>
      <c r="AID216" s="164"/>
      <c r="AIE216" s="164"/>
      <c r="AIF216" s="164"/>
      <c r="AIG216" s="164"/>
      <c r="AIH216" s="164"/>
      <c r="AII216" s="164"/>
      <c r="AIJ216" s="164"/>
      <c r="AIK216" s="164"/>
      <c r="AIL216" s="164"/>
      <c r="AIM216" s="164"/>
      <c r="AIN216" s="164"/>
      <c r="AIO216" s="164"/>
      <c r="AIP216" s="164"/>
      <c r="AIQ216" s="164"/>
      <c r="AIR216" s="164"/>
      <c r="AIS216" s="164"/>
      <c r="AIT216" s="164"/>
      <c r="AIU216" s="164"/>
      <c r="AIV216" s="164"/>
      <c r="AIW216" s="164"/>
      <c r="AIX216" s="164"/>
      <c r="AIY216" s="164"/>
      <c r="AIZ216" s="164"/>
      <c r="AJA216" s="164"/>
      <c r="AJB216" s="164"/>
      <c r="AJC216" s="164"/>
      <c r="AJD216" s="164"/>
      <c r="AJE216" s="164"/>
      <c r="AJF216" s="164"/>
      <c r="AJG216" s="164"/>
      <c r="AJH216" s="164"/>
      <c r="AJI216" s="164"/>
      <c r="AJJ216" s="164"/>
      <c r="AJK216" s="164"/>
      <c r="AJL216" s="164"/>
      <c r="AJM216" s="164"/>
      <c r="AJN216" s="164"/>
      <c r="AJO216" s="164"/>
      <c r="AJP216" s="164"/>
      <c r="AJQ216" s="164"/>
      <c r="AJR216" s="164"/>
      <c r="AJS216" s="164"/>
      <c r="AJT216" s="164"/>
      <c r="AJU216" s="164"/>
      <c r="AJV216" s="164"/>
      <c r="AJW216" s="164"/>
      <c r="AJX216" s="164"/>
      <c r="AJY216" s="164"/>
      <c r="AJZ216" s="164"/>
      <c r="AKA216" s="164"/>
      <c r="AKB216" s="164"/>
    </row>
    <row r="217" customFormat="false" ht="21" hidden="false" customHeight="true" outlineLevel="0" collapsed="false">
      <c r="A217" s="233"/>
      <c r="B217" s="234"/>
      <c r="C217" s="235"/>
      <c r="D217" s="236"/>
      <c r="E217" s="237"/>
      <c r="F217" s="237"/>
      <c r="G217" s="263"/>
      <c r="H217" s="267" t="str">
        <f aca="false">IF(COUNTIFS(Titulados!$A$3:$A$1000,"="&amp;K217)&lt;&gt;1,"","Titulado")</f>
        <v/>
      </c>
      <c r="I217" s="242"/>
      <c r="J217" s="242"/>
      <c r="K217" s="253"/>
      <c r="L217" s="254"/>
      <c r="M217" s="255"/>
      <c r="N217" s="256"/>
      <c r="O217" s="247"/>
      <c r="P217" s="248"/>
      <c r="Q217" s="249"/>
      <c r="R217" s="174"/>
      <c r="S217" s="274"/>
      <c r="T217" s="275"/>
      <c r="AHV217" s="164"/>
      <c r="AHW217" s="164"/>
      <c r="AHX217" s="164"/>
      <c r="AHY217" s="164"/>
      <c r="AHZ217" s="164"/>
      <c r="AIA217" s="164"/>
      <c r="AIB217" s="164"/>
      <c r="AIC217" s="164"/>
      <c r="AID217" s="164"/>
      <c r="AIE217" s="164"/>
      <c r="AIF217" s="164"/>
      <c r="AIG217" s="164"/>
      <c r="AIH217" s="164"/>
      <c r="AII217" s="164"/>
      <c r="AIJ217" s="164"/>
      <c r="AIK217" s="164"/>
      <c r="AIL217" s="164"/>
      <c r="AIM217" s="164"/>
      <c r="AIN217" s="164"/>
      <c r="AIO217" s="164"/>
      <c r="AIP217" s="164"/>
      <c r="AIQ217" s="164"/>
      <c r="AIR217" s="164"/>
      <c r="AIS217" s="164"/>
      <c r="AIT217" s="164"/>
      <c r="AIU217" s="164"/>
      <c r="AIV217" s="164"/>
      <c r="AIW217" s="164"/>
      <c r="AIX217" s="164"/>
      <c r="AIY217" s="164"/>
      <c r="AIZ217" s="164"/>
      <c r="AJA217" s="164"/>
      <c r="AJB217" s="164"/>
      <c r="AJC217" s="164"/>
      <c r="AJD217" s="164"/>
      <c r="AJE217" s="164"/>
      <c r="AJF217" s="164"/>
      <c r="AJG217" s="164"/>
      <c r="AJH217" s="164"/>
      <c r="AJI217" s="164"/>
      <c r="AJJ217" s="164"/>
      <c r="AJK217" s="164"/>
      <c r="AJL217" s="164"/>
      <c r="AJM217" s="164"/>
      <c r="AJN217" s="164"/>
      <c r="AJO217" s="164"/>
      <c r="AJP217" s="164"/>
      <c r="AJQ217" s="164"/>
      <c r="AJR217" s="164"/>
      <c r="AJS217" s="164"/>
      <c r="AJT217" s="164"/>
      <c r="AJU217" s="164"/>
      <c r="AJV217" s="164"/>
      <c r="AJW217" s="164"/>
      <c r="AJX217" s="164"/>
      <c r="AJY217" s="164"/>
      <c r="AJZ217" s="164"/>
      <c r="AKA217" s="164"/>
      <c r="AKB217" s="164"/>
    </row>
    <row r="218" customFormat="false" ht="21" hidden="false" customHeight="true" outlineLevel="0" collapsed="false">
      <c r="A218" s="233"/>
      <c r="B218" s="234"/>
      <c r="C218" s="235"/>
      <c r="D218" s="236"/>
      <c r="E218" s="237"/>
      <c r="F218" s="237"/>
      <c r="G218" s="263"/>
      <c r="H218" s="267" t="str">
        <f aca="false">IF(COUNTIFS(Titulados!$A$3:$A$1000,"="&amp;K218)&lt;&gt;1,"","Titulado")</f>
        <v/>
      </c>
      <c r="I218" s="242"/>
      <c r="J218" s="242"/>
      <c r="K218" s="253"/>
      <c r="L218" s="254"/>
      <c r="M218" s="255"/>
      <c r="N218" s="256"/>
      <c r="O218" s="247"/>
      <c r="P218" s="248"/>
      <c r="Q218" s="249"/>
      <c r="R218" s="174"/>
      <c r="S218" s="274"/>
      <c r="T218" s="275"/>
      <c r="AHV218" s="164"/>
      <c r="AHW218" s="164"/>
      <c r="AHX218" s="164"/>
      <c r="AHY218" s="164"/>
      <c r="AHZ218" s="164"/>
      <c r="AIA218" s="164"/>
      <c r="AIB218" s="164"/>
      <c r="AIC218" s="164"/>
      <c r="AID218" s="164"/>
      <c r="AIE218" s="164"/>
      <c r="AIF218" s="164"/>
      <c r="AIG218" s="164"/>
      <c r="AIH218" s="164"/>
      <c r="AII218" s="164"/>
      <c r="AIJ218" s="164"/>
      <c r="AIK218" s="164"/>
      <c r="AIL218" s="164"/>
      <c r="AIM218" s="164"/>
      <c r="AIN218" s="164"/>
      <c r="AIO218" s="164"/>
      <c r="AIP218" s="164"/>
      <c r="AIQ218" s="164"/>
      <c r="AIR218" s="164"/>
      <c r="AIS218" s="164"/>
      <c r="AIT218" s="164"/>
      <c r="AIU218" s="164"/>
      <c r="AIV218" s="164"/>
      <c r="AIW218" s="164"/>
      <c r="AIX218" s="164"/>
      <c r="AIY218" s="164"/>
      <c r="AIZ218" s="164"/>
      <c r="AJA218" s="164"/>
      <c r="AJB218" s="164"/>
      <c r="AJC218" s="164"/>
      <c r="AJD218" s="164"/>
      <c r="AJE218" s="164"/>
      <c r="AJF218" s="164"/>
      <c r="AJG218" s="164"/>
      <c r="AJH218" s="164"/>
      <c r="AJI218" s="164"/>
      <c r="AJJ218" s="164"/>
      <c r="AJK218" s="164"/>
      <c r="AJL218" s="164"/>
      <c r="AJM218" s="164"/>
      <c r="AJN218" s="164"/>
      <c r="AJO218" s="164"/>
      <c r="AJP218" s="164"/>
      <c r="AJQ218" s="164"/>
      <c r="AJR218" s="164"/>
      <c r="AJS218" s="164"/>
      <c r="AJT218" s="164"/>
      <c r="AJU218" s="164"/>
      <c r="AJV218" s="164"/>
      <c r="AJW218" s="164"/>
      <c r="AJX218" s="164"/>
      <c r="AJY218" s="164"/>
      <c r="AJZ218" s="164"/>
      <c r="AKA218" s="164"/>
      <c r="AKB218" s="164"/>
    </row>
    <row r="219" customFormat="false" ht="21" hidden="false" customHeight="true" outlineLevel="0" collapsed="false">
      <c r="A219" s="233"/>
      <c r="B219" s="234"/>
      <c r="C219" s="235"/>
      <c r="D219" s="236"/>
      <c r="E219" s="237"/>
      <c r="F219" s="237"/>
      <c r="G219" s="263"/>
      <c r="H219" s="267" t="str">
        <f aca="false">IF(COUNTIFS(Titulados!$A$3:$A$1000,"="&amp;K219)&lt;&gt;1,"","Titulado")</f>
        <v/>
      </c>
      <c r="I219" s="242"/>
      <c r="J219" s="242"/>
      <c r="K219" s="253"/>
      <c r="L219" s="254"/>
      <c r="M219" s="255"/>
      <c r="N219" s="256"/>
      <c r="O219" s="247"/>
      <c r="P219" s="248"/>
      <c r="Q219" s="249"/>
      <c r="R219" s="174"/>
      <c r="S219" s="274"/>
      <c r="T219" s="275"/>
      <c r="AHV219" s="164"/>
      <c r="AHW219" s="164"/>
      <c r="AHX219" s="164"/>
      <c r="AHY219" s="164"/>
      <c r="AHZ219" s="164"/>
      <c r="AIA219" s="164"/>
      <c r="AIB219" s="164"/>
      <c r="AIC219" s="164"/>
      <c r="AID219" s="164"/>
      <c r="AIE219" s="164"/>
      <c r="AIF219" s="164"/>
      <c r="AIG219" s="164"/>
      <c r="AIH219" s="164"/>
      <c r="AII219" s="164"/>
      <c r="AIJ219" s="164"/>
      <c r="AIK219" s="164"/>
      <c r="AIL219" s="164"/>
      <c r="AIM219" s="164"/>
      <c r="AIN219" s="164"/>
      <c r="AIO219" s="164"/>
      <c r="AIP219" s="164"/>
      <c r="AIQ219" s="164"/>
      <c r="AIR219" s="164"/>
      <c r="AIS219" s="164"/>
      <c r="AIT219" s="164"/>
      <c r="AIU219" s="164"/>
      <c r="AIV219" s="164"/>
      <c r="AIW219" s="164"/>
      <c r="AIX219" s="164"/>
      <c r="AIY219" s="164"/>
      <c r="AIZ219" s="164"/>
      <c r="AJA219" s="164"/>
      <c r="AJB219" s="164"/>
      <c r="AJC219" s="164"/>
      <c r="AJD219" s="164"/>
      <c r="AJE219" s="164"/>
      <c r="AJF219" s="164"/>
      <c r="AJG219" s="164"/>
      <c r="AJH219" s="164"/>
      <c r="AJI219" s="164"/>
      <c r="AJJ219" s="164"/>
      <c r="AJK219" s="164"/>
      <c r="AJL219" s="164"/>
      <c r="AJM219" s="164"/>
      <c r="AJN219" s="164"/>
      <c r="AJO219" s="164"/>
      <c r="AJP219" s="164"/>
      <c r="AJQ219" s="164"/>
      <c r="AJR219" s="164"/>
      <c r="AJS219" s="164"/>
      <c r="AJT219" s="164"/>
      <c r="AJU219" s="164"/>
      <c r="AJV219" s="164"/>
      <c r="AJW219" s="164"/>
      <c r="AJX219" s="164"/>
      <c r="AJY219" s="164"/>
      <c r="AJZ219" s="164"/>
      <c r="AKA219" s="164"/>
      <c r="AKB219" s="164"/>
    </row>
    <row r="220" customFormat="false" ht="21" hidden="false" customHeight="true" outlineLevel="0" collapsed="false">
      <c r="A220" s="233"/>
      <c r="B220" s="234"/>
      <c r="C220" s="235"/>
      <c r="D220" s="236"/>
      <c r="E220" s="237"/>
      <c r="F220" s="237"/>
      <c r="G220" s="263"/>
      <c r="H220" s="267" t="str">
        <f aca="false">IF(COUNTIFS(Titulados!$A$3:$A$1000,"="&amp;K220)&lt;&gt;1,"","Titulado")</f>
        <v/>
      </c>
      <c r="I220" s="242"/>
      <c r="J220" s="242"/>
      <c r="K220" s="253"/>
      <c r="L220" s="254"/>
      <c r="M220" s="255"/>
      <c r="N220" s="256"/>
      <c r="O220" s="247"/>
      <c r="P220" s="248"/>
      <c r="Q220" s="249"/>
      <c r="R220" s="174"/>
      <c r="S220" s="274"/>
      <c r="T220" s="275"/>
      <c r="AHV220" s="164"/>
      <c r="AHW220" s="164"/>
      <c r="AHX220" s="164"/>
      <c r="AHY220" s="164"/>
      <c r="AHZ220" s="164"/>
      <c r="AIA220" s="164"/>
      <c r="AIB220" s="164"/>
      <c r="AIC220" s="164"/>
      <c r="AID220" s="164"/>
      <c r="AIE220" s="164"/>
      <c r="AIF220" s="164"/>
      <c r="AIG220" s="164"/>
      <c r="AIH220" s="164"/>
      <c r="AII220" s="164"/>
      <c r="AIJ220" s="164"/>
      <c r="AIK220" s="164"/>
      <c r="AIL220" s="164"/>
      <c r="AIM220" s="164"/>
      <c r="AIN220" s="164"/>
      <c r="AIO220" s="164"/>
      <c r="AIP220" s="164"/>
      <c r="AIQ220" s="164"/>
      <c r="AIR220" s="164"/>
      <c r="AIS220" s="164"/>
      <c r="AIT220" s="164"/>
      <c r="AIU220" s="164"/>
      <c r="AIV220" s="164"/>
      <c r="AIW220" s="164"/>
      <c r="AIX220" s="164"/>
      <c r="AIY220" s="164"/>
      <c r="AIZ220" s="164"/>
      <c r="AJA220" s="164"/>
      <c r="AJB220" s="164"/>
      <c r="AJC220" s="164"/>
      <c r="AJD220" s="164"/>
      <c r="AJE220" s="164"/>
      <c r="AJF220" s="164"/>
      <c r="AJG220" s="164"/>
      <c r="AJH220" s="164"/>
      <c r="AJI220" s="164"/>
      <c r="AJJ220" s="164"/>
      <c r="AJK220" s="164"/>
      <c r="AJL220" s="164"/>
      <c r="AJM220" s="164"/>
      <c r="AJN220" s="164"/>
      <c r="AJO220" s="164"/>
      <c r="AJP220" s="164"/>
      <c r="AJQ220" s="164"/>
      <c r="AJR220" s="164"/>
      <c r="AJS220" s="164"/>
      <c r="AJT220" s="164"/>
      <c r="AJU220" s="164"/>
      <c r="AJV220" s="164"/>
      <c r="AJW220" s="164"/>
      <c r="AJX220" s="164"/>
      <c r="AJY220" s="164"/>
      <c r="AJZ220" s="164"/>
      <c r="AKA220" s="164"/>
      <c r="AKB220" s="164"/>
    </row>
    <row r="221" customFormat="false" ht="21" hidden="false" customHeight="true" outlineLevel="0" collapsed="false">
      <c r="A221" s="233"/>
      <c r="B221" s="234"/>
      <c r="C221" s="235"/>
      <c r="D221" s="236"/>
      <c r="E221" s="237"/>
      <c r="F221" s="237"/>
      <c r="G221" s="263"/>
      <c r="H221" s="267" t="str">
        <f aca="false">IF(COUNTIFS(Titulados!$A$3:$A$1000,"="&amp;K221)&lt;&gt;1,"","Titulado")</f>
        <v/>
      </c>
      <c r="I221" s="242"/>
      <c r="J221" s="242"/>
      <c r="K221" s="253"/>
      <c r="L221" s="254"/>
      <c r="M221" s="255"/>
      <c r="N221" s="256"/>
      <c r="O221" s="247"/>
      <c r="P221" s="248"/>
      <c r="Q221" s="249"/>
      <c r="R221" s="174"/>
      <c r="S221" s="274"/>
      <c r="T221" s="275"/>
      <c r="AHV221" s="164"/>
      <c r="AHW221" s="164"/>
      <c r="AHX221" s="164"/>
      <c r="AHY221" s="164"/>
      <c r="AHZ221" s="164"/>
      <c r="AIA221" s="164"/>
      <c r="AIB221" s="164"/>
      <c r="AIC221" s="164"/>
      <c r="AID221" s="164"/>
      <c r="AIE221" s="164"/>
      <c r="AIF221" s="164"/>
      <c r="AIG221" s="164"/>
      <c r="AIH221" s="164"/>
      <c r="AII221" s="164"/>
      <c r="AIJ221" s="164"/>
      <c r="AIK221" s="164"/>
      <c r="AIL221" s="164"/>
      <c r="AIM221" s="164"/>
      <c r="AIN221" s="164"/>
      <c r="AIO221" s="164"/>
      <c r="AIP221" s="164"/>
      <c r="AIQ221" s="164"/>
      <c r="AIR221" s="164"/>
      <c r="AIS221" s="164"/>
      <c r="AIT221" s="164"/>
      <c r="AIU221" s="164"/>
      <c r="AIV221" s="164"/>
      <c r="AIW221" s="164"/>
      <c r="AIX221" s="164"/>
      <c r="AIY221" s="164"/>
      <c r="AIZ221" s="164"/>
      <c r="AJA221" s="164"/>
      <c r="AJB221" s="164"/>
      <c r="AJC221" s="164"/>
      <c r="AJD221" s="164"/>
      <c r="AJE221" s="164"/>
      <c r="AJF221" s="164"/>
      <c r="AJG221" s="164"/>
      <c r="AJH221" s="164"/>
      <c r="AJI221" s="164"/>
      <c r="AJJ221" s="164"/>
      <c r="AJK221" s="164"/>
      <c r="AJL221" s="164"/>
      <c r="AJM221" s="164"/>
      <c r="AJN221" s="164"/>
      <c r="AJO221" s="164"/>
      <c r="AJP221" s="164"/>
      <c r="AJQ221" s="164"/>
      <c r="AJR221" s="164"/>
      <c r="AJS221" s="164"/>
      <c r="AJT221" s="164"/>
      <c r="AJU221" s="164"/>
      <c r="AJV221" s="164"/>
      <c r="AJW221" s="164"/>
      <c r="AJX221" s="164"/>
      <c r="AJY221" s="164"/>
      <c r="AJZ221" s="164"/>
      <c r="AKA221" s="164"/>
      <c r="AKB221" s="164"/>
    </row>
    <row r="222" customFormat="false" ht="21" hidden="false" customHeight="true" outlineLevel="0" collapsed="false">
      <c r="A222" s="233"/>
      <c r="B222" s="234"/>
      <c r="C222" s="235"/>
      <c r="D222" s="236"/>
      <c r="E222" s="237"/>
      <c r="F222" s="237"/>
      <c r="G222" s="263"/>
      <c r="H222" s="268" t="str">
        <f aca="false">IF(COUNTIFS(Titulados!$A$3:$A$1000,"="&amp;K222)&lt;&gt;1,"","Titulado")</f>
        <v/>
      </c>
      <c r="I222" s="242"/>
      <c r="J222" s="242"/>
      <c r="K222" s="258"/>
      <c r="L222" s="259"/>
      <c r="M222" s="260"/>
      <c r="N222" s="261"/>
      <c r="O222" s="247"/>
      <c r="P222" s="248"/>
      <c r="Q222" s="249"/>
      <c r="R222" s="174"/>
      <c r="S222" s="274"/>
      <c r="T222" s="275"/>
      <c r="AHV222" s="164"/>
      <c r="AHW222" s="164"/>
      <c r="AHX222" s="164"/>
      <c r="AHY222" s="164"/>
      <c r="AHZ222" s="164"/>
      <c r="AIA222" s="164"/>
      <c r="AIB222" s="164"/>
      <c r="AIC222" s="164"/>
      <c r="AID222" s="164"/>
      <c r="AIE222" s="164"/>
      <c r="AIF222" s="164"/>
      <c r="AIG222" s="164"/>
      <c r="AIH222" s="164"/>
      <c r="AII222" s="164"/>
      <c r="AIJ222" s="164"/>
      <c r="AIK222" s="164"/>
      <c r="AIL222" s="164"/>
      <c r="AIM222" s="164"/>
      <c r="AIN222" s="164"/>
      <c r="AIO222" s="164"/>
      <c r="AIP222" s="164"/>
      <c r="AIQ222" s="164"/>
      <c r="AIR222" s="164"/>
      <c r="AIS222" s="164"/>
      <c r="AIT222" s="164"/>
      <c r="AIU222" s="164"/>
      <c r="AIV222" s="164"/>
      <c r="AIW222" s="164"/>
      <c r="AIX222" s="164"/>
      <c r="AIY222" s="164"/>
      <c r="AIZ222" s="164"/>
      <c r="AJA222" s="164"/>
      <c r="AJB222" s="164"/>
      <c r="AJC222" s="164"/>
      <c r="AJD222" s="164"/>
      <c r="AJE222" s="164"/>
      <c r="AJF222" s="164"/>
      <c r="AJG222" s="164"/>
      <c r="AJH222" s="164"/>
      <c r="AJI222" s="164"/>
      <c r="AJJ222" s="164"/>
      <c r="AJK222" s="164"/>
      <c r="AJL222" s="164"/>
      <c r="AJM222" s="164"/>
      <c r="AJN222" s="164"/>
      <c r="AJO222" s="164"/>
      <c r="AJP222" s="164"/>
      <c r="AJQ222" s="164"/>
      <c r="AJR222" s="164"/>
      <c r="AJS222" s="164"/>
      <c r="AJT222" s="164"/>
      <c r="AJU222" s="164"/>
      <c r="AJV222" s="164"/>
      <c r="AJW222" s="164"/>
      <c r="AJX222" s="164"/>
      <c r="AJY222" s="164"/>
      <c r="AJZ222" s="164"/>
      <c r="AKA222" s="164"/>
      <c r="AKB222" s="164"/>
    </row>
    <row r="223" customFormat="false" ht="27" hidden="false" customHeight="true" outlineLevel="0" collapsed="false">
      <c r="A223" s="233" t="n">
        <f aca="false">A216+1</f>
        <v>32</v>
      </c>
      <c r="B223" s="234"/>
      <c r="C223" s="235"/>
      <c r="D223" s="236"/>
      <c r="E223" s="237" t="str">
        <f aca="false">IF(P223&gt;0,"Docente do PPG coautor","")</f>
        <v/>
      </c>
      <c r="F223" s="238" t="str">
        <f aca="false">IF(COUNTIFS(L223:L229,"&lt;&gt;"&amp;"")&gt;0,"Graduando coautor","")</f>
        <v/>
      </c>
      <c r="G223" s="263" t="str">
        <f aca="false">IF(COUNTIFS(K223:K229,"&lt;&gt;"&amp;"")&gt;0,"Pos-graduando coautor","")</f>
        <v/>
      </c>
      <c r="H223" s="264" t="str">
        <f aca="false">IF(COUNTIFS(Titulados!$A$3:$A$1000,"="&amp;K223)&lt;&gt;1,"","Titulado")</f>
        <v/>
      </c>
      <c r="I223" s="242"/>
      <c r="J223" s="242"/>
      <c r="K223" s="243"/>
      <c r="L223" s="244"/>
      <c r="M223" s="245"/>
      <c r="N223" s="246"/>
      <c r="O223" s="247"/>
      <c r="P223" s="248" t="n">
        <v>0</v>
      </c>
      <c r="Q223" s="249"/>
      <c r="R223" s="174"/>
      <c r="S223" s="274" t="n">
        <f aca="false">IF(B223="",0,INDEX(pesosqualis,MATCH(D223,INDEX(Qualis,,MATCH(B223,Tipos_Produtos)),0),MATCH(B223,Tipos_Produtos,0)))</f>
        <v>0</v>
      </c>
      <c r="T223" s="275" t="n">
        <f aca="false">IF(E223="",0,S223/P223)</f>
        <v>0</v>
      </c>
      <c r="AHV223" s="164"/>
      <c r="AHW223" s="164"/>
      <c r="AHX223" s="164"/>
      <c r="AHY223" s="164"/>
      <c r="AHZ223" s="164"/>
      <c r="AIA223" s="164"/>
      <c r="AIB223" s="164"/>
      <c r="AIC223" s="164"/>
      <c r="AID223" s="164"/>
      <c r="AIE223" s="164"/>
      <c r="AIF223" s="164"/>
      <c r="AIG223" s="164"/>
      <c r="AIH223" s="164"/>
      <c r="AII223" s="164"/>
      <c r="AIJ223" s="164"/>
      <c r="AIK223" s="164"/>
      <c r="AIL223" s="164"/>
      <c r="AIM223" s="164"/>
      <c r="AIN223" s="164"/>
      <c r="AIO223" s="164"/>
      <c r="AIP223" s="164"/>
      <c r="AIQ223" s="164"/>
      <c r="AIR223" s="164"/>
      <c r="AIS223" s="164"/>
      <c r="AIT223" s="164"/>
      <c r="AIU223" s="164"/>
      <c r="AIV223" s="164"/>
      <c r="AIW223" s="164"/>
      <c r="AIX223" s="164"/>
      <c r="AIY223" s="164"/>
      <c r="AIZ223" s="164"/>
      <c r="AJA223" s="164"/>
      <c r="AJB223" s="164"/>
      <c r="AJC223" s="164"/>
      <c r="AJD223" s="164"/>
      <c r="AJE223" s="164"/>
      <c r="AJF223" s="164"/>
      <c r="AJG223" s="164"/>
      <c r="AJH223" s="164"/>
      <c r="AJI223" s="164"/>
      <c r="AJJ223" s="164"/>
      <c r="AJK223" s="164"/>
      <c r="AJL223" s="164"/>
      <c r="AJM223" s="164"/>
      <c r="AJN223" s="164"/>
      <c r="AJO223" s="164"/>
      <c r="AJP223" s="164"/>
      <c r="AJQ223" s="164"/>
      <c r="AJR223" s="164"/>
      <c r="AJS223" s="164"/>
      <c r="AJT223" s="164"/>
      <c r="AJU223" s="164"/>
      <c r="AJV223" s="164"/>
      <c r="AJW223" s="164"/>
      <c r="AJX223" s="164"/>
      <c r="AJY223" s="164"/>
      <c r="AJZ223" s="164"/>
      <c r="AKA223" s="164"/>
      <c r="AKB223" s="164"/>
    </row>
    <row r="224" customFormat="false" ht="21" hidden="false" customHeight="true" outlineLevel="0" collapsed="false">
      <c r="A224" s="233"/>
      <c r="B224" s="234"/>
      <c r="C224" s="235"/>
      <c r="D224" s="236"/>
      <c r="E224" s="237"/>
      <c r="F224" s="237"/>
      <c r="G224" s="263"/>
      <c r="H224" s="267" t="str">
        <f aca="false">IF(COUNTIFS(Titulados!$A$3:$A$1000,"="&amp;K224)&lt;&gt;1,"","Titulado")</f>
        <v/>
      </c>
      <c r="I224" s="242"/>
      <c r="J224" s="242"/>
      <c r="K224" s="253"/>
      <c r="L224" s="254"/>
      <c r="M224" s="255"/>
      <c r="N224" s="256"/>
      <c r="O224" s="247"/>
      <c r="P224" s="248"/>
      <c r="Q224" s="249"/>
      <c r="R224" s="174"/>
      <c r="S224" s="274"/>
      <c r="T224" s="275"/>
      <c r="AHV224" s="164"/>
      <c r="AHW224" s="164"/>
      <c r="AHX224" s="164"/>
      <c r="AHY224" s="164"/>
      <c r="AHZ224" s="164"/>
      <c r="AIA224" s="164"/>
      <c r="AIB224" s="164"/>
      <c r="AIC224" s="164"/>
      <c r="AID224" s="164"/>
      <c r="AIE224" s="164"/>
      <c r="AIF224" s="164"/>
      <c r="AIG224" s="164"/>
      <c r="AIH224" s="164"/>
      <c r="AII224" s="164"/>
      <c r="AIJ224" s="164"/>
      <c r="AIK224" s="164"/>
      <c r="AIL224" s="164"/>
      <c r="AIM224" s="164"/>
      <c r="AIN224" s="164"/>
      <c r="AIO224" s="164"/>
      <c r="AIP224" s="164"/>
      <c r="AIQ224" s="164"/>
      <c r="AIR224" s="164"/>
      <c r="AIS224" s="164"/>
      <c r="AIT224" s="164"/>
      <c r="AIU224" s="164"/>
      <c r="AIV224" s="164"/>
      <c r="AIW224" s="164"/>
      <c r="AIX224" s="164"/>
      <c r="AIY224" s="164"/>
      <c r="AIZ224" s="164"/>
      <c r="AJA224" s="164"/>
      <c r="AJB224" s="164"/>
      <c r="AJC224" s="164"/>
      <c r="AJD224" s="164"/>
      <c r="AJE224" s="164"/>
      <c r="AJF224" s="164"/>
      <c r="AJG224" s="164"/>
      <c r="AJH224" s="164"/>
      <c r="AJI224" s="164"/>
      <c r="AJJ224" s="164"/>
      <c r="AJK224" s="164"/>
      <c r="AJL224" s="164"/>
      <c r="AJM224" s="164"/>
      <c r="AJN224" s="164"/>
      <c r="AJO224" s="164"/>
      <c r="AJP224" s="164"/>
      <c r="AJQ224" s="164"/>
      <c r="AJR224" s="164"/>
      <c r="AJS224" s="164"/>
      <c r="AJT224" s="164"/>
      <c r="AJU224" s="164"/>
      <c r="AJV224" s="164"/>
      <c r="AJW224" s="164"/>
      <c r="AJX224" s="164"/>
      <c r="AJY224" s="164"/>
      <c r="AJZ224" s="164"/>
      <c r="AKA224" s="164"/>
      <c r="AKB224" s="164"/>
    </row>
    <row r="225" customFormat="false" ht="21" hidden="false" customHeight="true" outlineLevel="0" collapsed="false">
      <c r="A225" s="233"/>
      <c r="B225" s="234"/>
      <c r="C225" s="235"/>
      <c r="D225" s="236"/>
      <c r="E225" s="237"/>
      <c r="F225" s="237"/>
      <c r="G225" s="263"/>
      <c r="H225" s="267" t="str">
        <f aca="false">IF(COUNTIFS(Titulados!$A$3:$A$1000,"="&amp;K225)&lt;&gt;1,"","Titulado")</f>
        <v/>
      </c>
      <c r="I225" s="242"/>
      <c r="J225" s="242"/>
      <c r="K225" s="253"/>
      <c r="L225" s="254"/>
      <c r="M225" s="255"/>
      <c r="N225" s="256"/>
      <c r="O225" s="247"/>
      <c r="P225" s="248"/>
      <c r="Q225" s="249"/>
      <c r="R225" s="174"/>
      <c r="S225" s="274"/>
      <c r="T225" s="275"/>
      <c r="AHV225" s="164"/>
      <c r="AHW225" s="164"/>
      <c r="AHX225" s="164"/>
      <c r="AHY225" s="164"/>
      <c r="AHZ225" s="164"/>
      <c r="AIA225" s="164"/>
      <c r="AIB225" s="164"/>
      <c r="AIC225" s="164"/>
      <c r="AID225" s="164"/>
      <c r="AIE225" s="164"/>
      <c r="AIF225" s="164"/>
      <c r="AIG225" s="164"/>
      <c r="AIH225" s="164"/>
      <c r="AII225" s="164"/>
      <c r="AIJ225" s="164"/>
      <c r="AIK225" s="164"/>
      <c r="AIL225" s="164"/>
      <c r="AIM225" s="164"/>
      <c r="AIN225" s="164"/>
      <c r="AIO225" s="164"/>
      <c r="AIP225" s="164"/>
      <c r="AIQ225" s="164"/>
      <c r="AIR225" s="164"/>
      <c r="AIS225" s="164"/>
      <c r="AIT225" s="164"/>
      <c r="AIU225" s="164"/>
      <c r="AIV225" s="164"/>
      <c r="AIW225" s="164"/>
      <c r="AIX225" s="164"/>
      <c r="AIY225" s="164"/>
      <c r="AIZ225" s="164"/>
      <c r="AJA225" s="164"/>
      <c r="AJB225" s="164"/>
      <c r="AJC225" s="164"/>
      <c r="AJD225" s="164"/>
      <c r="AJE225" s="164"/>
      <c r="AJF225" s="164"/>
      <c r="AJG225" s="164"/>
      <c r="AJH225" s="164"/>
      <c r="AJI225" s="164"/>
      <c r="AJJ225" s="164"/>
      <c r="AJK225" s="164"/>
      <c r="AJL225" s="164"/>
      <c r="AJM225" s="164"/>
      <c r="AJN225" s="164"/>
      <c r="AJO225" s="164"/>
      <c r="AJP225" s="164"/>
      <c r="AJQ225" s="164"/>
      <c r="AJR225" s="164"/>
      <c r="AJS225" s="164"/>
      <c r="AJT225" s="164"/>
      <c r="AJU225" s="164"/>
      <c r="AJV225" s="164"/>
      <c r="AJW225" s="164"/>
      <c r="AJX225" s="164"/>
      <c r="AJY225" s="164"/>
      <c r="AJZ225" s="164"/>
      <c r="AKA225" s="164"/>
      <c r="AKB225" s="164"/>
    </row>
    <row r="226" customFormat="false" ht="21" hidden="false" customHeight="true" outlineLevel="0" collapsed="false">
      <c r="A226" s="233"/>
      <c r="B226" s="234"/>
      <c r="C226" s="235"/>
      <c r="D226" s="236"/>
      <c r="E226" s="237"/>
      <c r="F226" s="237"/>
      <c r="G226" s="263"/>
      <c r="H226" s="267" t="str">
        <f aca="false">IF(COUNTIFS(Titulados!$A$3:$A$1000,"="&amp;K226)&lt;&gt;1,"","Titulado")</f>
        <v/>
      </c>
      <c r="I226" s="242"/>
      <c r="J226" s="242"/>
      <c r="K226" s="253"/>
      <c r="L226" s="254"/>
      <c r="M226" s="255"/>
      <c r="N226" s="256"/>
      <c r="O226" s="247"/>
      <c r="P226" s="248"/>
      <c r="Q226" s="249"/>
      <c r="R226" s="174"/>
      <c r="S226" s="274"/>
      <c r="T226" s="275"/>
      <c r="AHV226" s="164"/>
      <c r="AHW226" s="164"/>
      <c r="AHX226" s="164"/>
      <c r="AHY226" s="164"/>
      <c r="AHZ226" s="164"/>
      <c r="AIA226" s="164"/>
      <c r="AIB226" s="164"/>
      <c r="AIC226" s="164"/>
      <c r="AID226" s="164"/>
      <c r="AIE226" s="164"/>
      <c r="AIF226" s="164"/>
      <c r="AIG226" s="164"/>
      <c r="AIH226" s="164"/>
      <c r="AII226" s="164"/>
      <c r="AIJ226" s="164"/>
      <c r="AIK226" s="164"/>
      <c r="AIL226" s="164"/>
      <c r="AIM226" s="164"/>
      <c r="AIN226" s="164"/>
      <c r="AIO226" s="164"/>
      <c r="AIP226" s="164"/>
      <c r="AIQ226" s="164"/>
      <c r="AIR226" s="164"/>
      <c r="AIS226" s="164"/>
      <c r="AIT226" s="164"/>
      <c r="AIU226" s="164"/>
      <c r="AIV226" s="164"/>
      <c r="AIW226" s="164"/>
      <c r="AIX226" s="164"/>
      <c r="AIY226" s="164"/>
      <c r="AIZ226" s="164"/>
      <c r="AJA226" s="164"/>
      <c r="AJB226" s="164"/>
      <c r="AJC226" s="164"/>
      <c r="AJD226" s="164"/>
      <c r="AJE226" s="164"/>
      <c r="AJF226" s="164"/>
      <c r="AJG226" s="164"/>
      <c r="AJH226" s="164"/>
      <c r="AJI226" s="164"/>
      <c r="AJJ226" s="164"/>
      <c r="AJK226" s="164"/>
      <c r="AJL226" s="164"/>
      <c r="AJM226" s="164"/>
      <c r="AJN226" s="164"/>
      <c r="AJO226" s="164"/>
      <c r="AJP226" s="164"/>
      <c r="AJQ226" s="164"/>
      <c r="AJR226" s="164"/>
      <c r="AJS226" s="164"/>
      <c r="AJT226" s="164"/>
      <c r="AJU226" s="164"/>
      <c r="AJV226" s="164"/>
      <c r="AJW226" s="164"/>
      <c r="AJX226" s="164"/>
      <c r="AJY226" s="164"/>
      <c r="AJZ226" s="164"/>
      <c r="AKA226" s="164"/>
      <c r="AKB226" s="164"/>
    </row>
    <row r="227" customFormat="false" ht="21" hidden="false" customHeight="true" outlineLevel="0" collapsed="false">
      <c r="A227" s="233"/>
      <c r="B227" s="234"/>
      <c r="C227" s="235"/>
      <c r="D227" s="236"/>
      <c r="E227" s="237"/>
      <c r="F227" s="237"/>
      <c r="G227" s="263"/>
      <c r="H227" s="267" t="str">
        <f aca="false">IF(COUNTIFS(Titulados!$A$3:$A$1000,"="&amp;K227)&lt;&gt;1,"","Titulado")</f>
        <v/>
      </c>
      <c r="I227" s="242"/>
      <c r="J227" s="242"/>
      <c r="K227" s="253"/>
      <c r="L227" s="254"/>
      <c r="M227" s="255"/>
      <c r="N227" s="256"/>
      <c r="O227" s="247"/>
      <c r="P227" s="248"/>
      <c r="Q227" s="249"/>
      <c r="R227" s="174"/>
      <c r="S227" s="274"/>
      <c r="T227" s="275"/>
      <c r="AHV227" s="164"/>
      <c r="AHW227" s="164"/>
      <c r="AHX227" s="164"/>
      <c r="AHY227" s="164"/>
      <c r="AHZ227" s="164"/>
      <c r="AIA227" s="164"/>
      <c r="AIB227" s="164"/>
      <c r="AIC227" s="164"/>
      <c r="AID227" s="164"/>
      <c r="AIE227" s="164"/>
      <c r="AIF227" s="164"/>
      <c r="AIG227" s="164"/>
      <c r="AIH227" s="164"/>
      <c r="AII227" s="164"/>
      <c r="AIJ227" s="164"/>
      <c r="AIK227" s="164"/>
      <c r="AIL227" s="164"/>
      <c r="AIM227" s="164"/>
      <c r="AIN227" s="164"/>
      <c r="AIO227" s="164"/>
      <c r="AIP227" s="164"/>
      <c r="AIQ227" s="164"/>
      <c r="AIR227" s="164"/>
      <c r="AIS227" s="164"/>
      <c r="AIT227" s="164"/>
      <c r="AIU227" s="164"/>
      <c r="AIV227" s="164"/>
      <c r="AIW227" s="164"/>
      <c r="AIX227" s="164"/>
      <c r="AIY227" s="164"/>
      <c r="AIZ227" s="164"/>
      <c r="AJA227" s="164"/>
      <c r="AJB227" s="164"/>
      <c r="AJC227" s="164"/>
      <c r="AJD227" s="164"/>
      <c r="AJE227" s="164"/>
      <c r="AJF227" s="164"/>
      <c r="AJG227" s="164"/>
      <c r="AJH227" s="164"/>
      <c r="AJI227" s="164"/>
      <c r="AJJ227" s="164"/>
      <c r="AJK227" s="164"/>
      <c r="AJL227" s="164"/>
      <c r="AJM227" s="164"/>
      <c r="AJN227" s="164"/>
      <c r="AJO227" s="164"/>
      <c r="AJP227" s="164"/>
      <c r="AJQ227" s="164"/>
      <c r="AJR227" s="164"/>
      <c r="AJS227" s="164"/>
      <c r="AJT227" s="164"/>
      <c r="AJU227" s="164"/>
      <c r="AJV227" s="164"/>
      <c r="AJW227" s="164"/>
      <c r="AJX227" s="164"/>
      <c r="AJY227" s="164"/>
      <c r="AJZ227" s="164"/>
      <c r="AKA227" s="164"/>
      <c r="AKB227" s="164"/>
    </row>
    <row r="228" customFormat="false" ht="21" hidden="false" customHeight="true" outlineLevel="0" collapsed="false">
      <c r="A228" s="233"/>
      <c r="B228" s="234"/>
      <c r="C228" s="235"/>
      <c r="D228" s="236"/>
      <c r="E228" s="237"/>
      <c r="F228" s="237"/>
      <c r="G228" s="263"/>
      <c r="H228" s="267" t="str">
        <f aca="false">IF(COUNTIFS(Titulados!$A$3:$A$1000,"="&amp;K228)&lt;&gt;1,"","Titulado")</f>
        <v/>
      </c>
      <c r="I228" s="242"/>
      <c r="J228" s="242"/>
      <c r="K228" s="253"/>
      <c r="L228" s="254"/>
      <c r="M228" s="255"/>
      <c r="N228" s="256"/>
      <c r="O228" s="247"/>
      <c r="P228" s="248"/>
      <c r="Q228" s="249"/>
      <c r="R228" s="174"/>
      <c r="S228" s="274"/>
      <c r="T228" s="275"/>
      <c r="AHV228" s="164"/>
      <c r="AHW228" s="164"/>
      <c r="AHX228" s="164"/>
      <c r="AHY228" s="164"/>
      <c r="AHZ228" s="164"/>
      <c r="AIA228" s="164"/>
      <c r="AIB228" s="164"/>
      <c r="AIC228" s="164"/>
      <c r="AID228" s="164"/>
      <c r="AIE228" s="164"/>
      <c r="AIF228" s="164"/>
      <c r="AIG228" s="164"/>
      <c r="AIH228" s="164"/>
      <c r="AII228" s="164"/>
      <c r="AIJ228" s="164"/>
      <c r="AIK228" s="164"/>
      <c r="AIL228" s="164"/>
      <c r="AIM228" s="164"/>
      <c r="AIN228" s="164"/>
      <c r="AIO228" s="164"/>
      <c r="AIP228" s="164"/>
      <c r="AIQ228" s="164"/>
      <c r="AIR228" s="164"/>
      <c r="AIS228" s="164"/>
      <c r="AIT228" s="164"/>
      <c r="AIU228" s="164"/>
      <c r="AIV228" s="164"/>
      <c r="AIW228" s="164"/>
      <c r="AIX228" s="164"/>
      <c r="AIY228" s="164"/>
      <c r="AIZ228" s="164"/>
      <c r="AJA228" s="164"/>
      <c r="AJB228" s="164"/>
      <c r="AJC228" s="164"/>
      <c r="AJD228" s="164"/>
      <c r="AJE228" s="164"/>
      <c r="AJF228" s="164"/>
      <c r="AJG228" s="164"/>
      <c r="AJH228" s="164"/>
      <c r="AJI228" s="164"/>
      <c r="AJJ228" s="164"/>
      <c r="AJK228" s="164"/>
      <c r="AJL228" s="164"/>
      <c r="AJM228" s="164"/>
      <c r="AJN228" s="164"/>
      <c r="AJO228" s="164"/>
      <c r="AJP228" s="164"/>
      <c r="AJQ228" s="164"/>
      <c r="AJR228" s="164"/>
      <c r="AJS228" s="164"/>
      <c r="AJT228" s="164"/>
      <c r="AJU228" s="164"/>
      <c r="AJV228" s="164"/>
      <c r="AJW228" s="164"/>
      <c r="AJX228" s="164"/>
      <c r="AJY228" s="164"/>
      <c r="AJZ228" s="164"/>
      <c r="AKA228" s="164"/>
      <c r="AKB228" s="164"/>
    </row>
    <row r="229" customFormat="false" ht="21" hidden="false" customHeight="true" outlineLevel="0" collapsed="false">
      <c r="A229" s="233"/>
      <c r="B229" s="234"/>
      <c r="C229" s="235"/>
      <c r="D229" s="236"/>
      <c r="E229" s="237"/>
      <c r="F229" s="237"/>
      <c r="G229" s="263"/>
      <c r="H229" s="268" t="str">
        <f aca="false">IF(COUNTIFS(Titulados!$A$3:$A$1000,"="&amp;K229)&lt;&gt;1,"","Titulado")</f>
        <v/>
      </c>
      <c r="I229" s="242"/>
      <c r="J229" s="242"/>
      <c r="K229" s="258"/>
      <c r="L229" s="259"/>
      <c r="M229" s="260"/>
      <c r="N229" s="261"/>
      <c r="O229" s="247"/>
      <c r="P229" s="248"/>
      <c r="Q229" s="249"/>
      <c r="R229" s="174"/>
      <c r="S229" s="274"/>
      <c r="T229" s="275"/>
      <c r="AHV229" s="164"/>
      <c r="AHW229" s="164"/>
      <c r="AHX229" s="164"/>
      <c r="AHY229" s="164"/>
      <c r="AHZ229" s="164"/>
      <c r="AIA229" s="164"/>
      <c r="AIB229" s="164"/>
      <c r="AIC229" s="164"/>
      <c r="AID229" s="164"/>
      <c r="AIE229" s="164"/>
      <c r="AIF229" s="164"/>
      <c r="AIG229" s="164"/>
      <c r="AIH229" s="164"/>
      <c r="AII229" s="164"/>
      <c r="AIJ229" s="164"/>
      <c r="AIK229" s="164"/>
      <c r="AIL229" s="164"/>
      <c r="AIM229" s="164"/>
      <c r="AIN229" s="164"/>
      <c r="AIO229" s="164"/>
      <c r="AIP229" s="164"/>
      <c r="AIQ229" s="164"/>
      <c r="AIR229" s="164"/>
      <c r="AIS229" s="164"/>
      <c r="AIT229" s="164"/>
      <c r="AIU229" s="164"/>
      <c r="AIV229" s="164"/>
      <c r="AIW229" s="164"/>
      <c r="AIX229" s="164"/>
      <c r="AIY229" s="164"/>
      <c r="AIZ229" s="164"/>
      <c r="AJA229" s="164"/>
      <c r="AJB229" s="164"/>
      <c r="AJC229" s="164"/>
      <c r="AJD229" s="164"/>
      <c r="AJE229" s="164"/>
      <c r="AJF229" s="164"/>
      <c r="AJG229" s="164"/>
      <c r="AJH229" s="164"/>
      <c r="AJI229" s="164"/>
      <c r="AJJ229" s="164"/>
      <c r="AJK229" s="164"/>
      <c r="AJL229" s="164"/>
      <c r="AJM229" s="164"/>
      <c r="AJN229" s="164"/>
      <c r="AJO229" s="164"/>
      <c r="AJP229" s="164"/>
      <c r="AJQ229" s="164"/>
      <c r="AJR229" s="164"/>
      <c r="AJS229" s="164"/>
      <c r="AJT229" s="164"/>
      <c r="AJU229" s="164"/>
      <c r="AJV229" s="164"/>
      <c r="AJW229" s="164"/>
      <c r="AJX229" s="164"/>
      <c r="AJY229" s="164"/>
      <c r="AJZ229" s="164"/>
      <c r="AKA229" s="164"/>
      <c r="AKB229" s="164"/>
    </row>
    <row r="230" customFormat="false" ht="27" hidden="false" customHeight="true" outlineLevel="0" collapsed="false">
      <c r="A230" s="233" t="n">
        <f aca="false">A223+1</f>
        <v>33</v>
      </c>
      <c r="B230" s="234"/>
      <c r="C230" s="235"/>
      <c r="D230" s="236"/>
      <c r="E230" s="237" t="str">
        <f aca="false">IF(P230&gt;0,"Docente do PPG coautor","")</f>
        <v/>
      </c>
      <c r="F230" s="238" t="str">
        <f aca="false">IF(COUNTIFS(L230:L236,"&lt;&gt;"&amp;"")&gt;0,"Graduando coautor","")</f>
        <v/>
      </c>
      <c r="G230" s="263" t="str">
        <f aca="false">IF(COUNTIFS(K230:K236,"&lt;&gt;"&amp;"")&gt;0,"Pos-graduando coautor","")</f>
        <v/>
      </c>
      <c r="H230" s="264" t="str">
        <f aca="false">IF(COUNTIFS(Titulados!$A$3:$A$1000,"="&amp;K230)&lt;&gt;1,"","Titulado")</f>
        <v/>
      </c>
      <c r="I230" s="242"/>
      <c r="J230" s="242"/>
      <c r="K230" s="243"/>
      <c r="L230" s="244"/>
      <c r="M230" s="245"/>
      <c r="N230" s="246"/>
      <c r="O230" s="247"/>
      <c r="P230" s="248" t="n">
        <v>0</v>
      </c>
      <c r="Q230" s="249"/>
      <c r="R230" s="174"/>
      <c r="S230" s="274" t="n">
        <f aca="false">IF(B230="",0,INDEX(pesosqualis,MATCH(D230,INDEX(Qualis,,MATCH(B230,Tipos_Produtos)),0),MATCH(B230,Tipos_Produtos,0)))</f>
        <v>0</v>
      </c>
      <c r="T230" s="275" t="n">
        <f aca="false">IF(E230="",0,S230/P230)</f>
        <v>0</v>
      </c>
      <c r="AHV230" s="164"/>
      <c r="AHW230" s="164"/>
      <c r="AHX230" s="164"/>
      <c r="AHY230" s="164"/>
      <c r="AHZ230" s="164"/>
      <c r="AIA230" s="164"/>
      <c r="AIB230" s="164"/>
      <c r="AIC230" s="164"/>
      <c r="AID230" s="164"/>
      <c r="AIE230" s="164"/>
      <c r="AIF230" s="164"/>
      <c r="AIG230" s="164"/>
      <c r="AIH230" s="164"/>
      <c r="AII230" s="164"/>
      <c r="AIJ230" s="164"/>
      <c r="AIK230" s="164"/>
      <c r="AIL230" s="164"/>
      <c r="AIM230" s="164"/>
      <c r="AIN230" s="164"/>
      <c r="AIO230" s="164"/>
      <c r="AIP230" s="164"/>
      <c r="AIQ230" s="164"/>
      <c r="AIR230" s="164"/>
      <c r="AIS230" s="164"/>
      <c r="AIT230" s="164"/>
      <c r="AIU230" s="164"/>
      <c r="AIV230" s="164"/>
      <c r="AIW230" s="164"/>
      <c r="AIX230" s="164"/>
      <c r="AIY230" s="164"/>
      <c r="AIZ230" s="164"/>
      <c r="AJA230" s="164"/>
      <c r="AJB230" s="164"/>
      <c r="AJC230" s="164"/>
      <c r="AJD230" s="164"/>
      <c r="AJE230" s="164"/>
      <c r="AJF230" s="164"/>
      <c r="AJG230" s="164"/>
      <c r="AJH230" s="164"/>
      <c r="AJI230" s="164"/>
      <c r="AJJ230" s="164"/>
      <c r="AJK230" s="164"/>
      <c r="AJL230" s="164"/>
      <c r="AJM230" s="164"/>
      <c r="AJN230" s="164"/>
      <c r="AJO230" s="164"/>
      <c r="AJP230" s="164"/>
      <c r="AJQ230" s="164"/>
      <c r="AJR230" s="164"/>
      <c r="AJS230" s="164"/>
      <c r="AJT230" s="164"/>
      <c r="AJU230" s="164"/>
      <c r="AJV230" s="164"/>
      <c r="AJW230" s="164"/>
      <c r="AJX230" s="164"/>
      <c r="AJY230" s="164"/>
      <c r="AJZ230" s="164"/>
      <c r="AKA230" s="164"/>
      <c r="AKB230" s="164"/>
    </row>
    <row r="231" customFormat="false" ht="21" hidden="false" customHeight="true" outlineLevel="0" collapsed="false">
      <c r="A231" s="233"/>
      <c r="B231" s="234"/>
      <c r="C231" s="235"/>
      <c r="D231" s="236"/>
      <c r="E231" s="237"/>
      <c r="F231" s="237"/>
      <c r="G231" s="263"/>
      <c r="H231" s="267" t="str">
        <f aca="false">IF(COUNTIFS(Titulados!$A$3:$A$1000,"="&amp;K231)&lt;&gt;1,"","Titulado")</f>
        <v/>
      </c>
      <c r="I231" s="242"/>
      <c r="J231" s="242"/>
      <c r="K231" s="253"/>
      <c r="L231" s="254"/>
      <c r="M231" s="255"/>
      <c r="N231" s="256"/>
      <c r="O231" s="247"/>
      <c r="P231" s="248"/>
      <c r="Q231" s="249"/>
      <c r="R231" s="174"/>
      <c r="S231" s="274"/>
      <c r="T231" s="275"/>
      <c r="AHV231" s="164"/>
      <c r="AHW231" s="164"/>
      <c r="AHX231" s="164"/>
      <c r="AHY231" s="164"/>
      <c r="AHZ231" s="164"/>
      <c r="AIA231" s="164"/>
      <c r="AIB231" s="164"/>
      <c r="AIC231" s="164"/>
      <c r="AID231" s="164"/>
      <c r="AIE231" s="164"/>
      <c r="AIF231" s="164"/>
      <c r="AIG231" s="164"/>
      <c r="AIH231" s="164"/>
      <c r="AII231" s="164"/>
      <c r="AIJ231" s="164"/>
      <c r="AIK231" s="164"/>
      <c r="AIL231" s="164"/>
      <c r="AIM231" s="164"/>
      <c r="AIN231" s="164"/>
      <c r="AIO231" s="164"/>
      <c r="AIP231" s="164"/>
      <c r="AIQ231" s="164"/>
      <c r="AIR231" s="164"/>
      <c r="AIS231" s="164"/>
      <c r="AIT231" s="164"/>
      <c r="AIU231" s="164"/>
      <c r="AIV231" s="164"/>
      <c r="AIW231" s="164"/>
      <c r="AIX231" s="164"/>
      <c r="AIY231" s="164"/>
      <c r="AIZ231" s="164"/>
      <c r="AJA231" s="164"/>
      <c r="AJB231" s="164"/>
      <c r="AJC231" s="164"/>
      <c r="AJD231" s="164"/>
      <c r="AJE231" s="164"/>
      <c r="AJF231" s="164"/>
      <c r="AJG231" s="164"/>
      <c r="AJH231" s="164"/>
      <c r="AJI231" s="164"/>
      <c r="AJJ231" s="164"/>
      <c r="AJK231" s="164"/>
      <c r="AJL231" s="164"/>
      <c r="AJM231" s="164"/>
      <c r="AJN231" s="164"/>
      <c r="AJO231" s="164"/>
      <c r="AJP231" s="164"/>
      <c r="AJQ231" s="164"/>
      <c r="AJR231" s="164"/>
      <c r="AJS231" s="164"/>
      <c r="AJT231" s="164"/>
      <c r="AJU231" s="164"/>
      <c r="AJV231" s="164"/>
      <c r="AJW231" s="164"/>
      <c r="AJX231" s="164"/>
      <c r="AJY231" s="164"/>
      <c r="AJZ231" s="164"/>
      <c r="AKA231" s="164"/>
      <c r="AKB231" s="164"/>
    </row>
    <row r="232" customFormat="false" ht="21" hidden="false" customHeight="true" outlineLevel="0" collapsed="false">
      <c r="A232" s="233"/>
      <c r="B232" s="234"/>
      <c r="C232" s="235"/>
      <c r="D232" s="236"/>
      <c r="E232" s="237"/>
      <c r="F232" s="237"/>
      <c r="G232" s="263"/>
      <c r="H232" s="267" t="str">
        <f aca="false">IF(COUNTIFS(Titulados!$A$3:$A$1000,"="&amp;K232)&lt;&gt;1,"","Titulado")</f>
        <v/>
      </c>
      <c r="I232" s="242"/>
      <c r="J232" s="242"/>
      <c r="K232" s="253"/>
      <c r="L232" s="254"/>
      <c r="M232" s="255"/>
      <c r="N232" s="256"/>
      <c r="O232" s="247"/>
      <c r="P232" s="248"/>
      <c r="Q232" s="249"/>
      <c r="R232" s="174"/>
      <c r="S232" s="274"/>
      <c r="T232" s="275"/>
      <c r="AHV232" s="164"/>
      <c r="AHW232" s="164"/>
      <c r="AHX232" s="164"/>
      <c r="AHY232" s="164"/>
      <c r="AHZ232" s="164"/>
      <c r="AIA232" s="164"/>
      <c r="AIB232" s="164"/>
      <c r="AIC232" s="164"/>
      <c r="AID232" s="164"/>
      <c r="AIE232" s="164"/>
      <c r="AIF232" s="164"/>
      <c r="AIG232" s="164"/>
      <c r="AIH232" s="164"/>
      <c r="AII232" s="164"/>
      <c r="AIJ232" s="164"/>
      <c r="AIK232" s="164"/>
      <c r="AIL232" s="164"/>
      <c r="AIM232" s="164"/>
      <c r="AIN232" s="164"/>
      <c r="AIO232" s="164"/>
      <c r="AIP232" s="164"/>
      <c r="AIQ232" s="164"/>
      <c r="AIR232" s="164"/>
      <c r="AIS232" s="164"/>
      <c r="AIT232" s="164"/>
      <c r="AIU232" s="164"/>
      <c r="AIV232" s="164"/>
      <c r="AIW232" s="164"/>
      <c r="AIX232" s="164"/>
      <c r="AIY232" s="164"/>
      <c r="AIZ232" s="164"/>
      <c r="AJA232" s="164"/>
      <c r="AJB232" s="164"/>
      <c r="AJC232" s="164"/>
      <c r="AJD232" s="164"/>
      <c r="AJE232" s="164"/>
      <c r="AJF232" s="164"/>
      <c r="AJG232" s="164"/>
      <c r="AJH232" s="164"/>
      <c r="AJI232" s="164"/>
      <c r="AJJ232" s="164"/>
      <c r="AJK232" s="164"/>
      <c r="AJL232" s="164"/>
      <c r="AJM232" s="164"/>
      <c r="AJN232" s="164"/>
      <c r="AJO232" s="164"/>
      <c r="AJP232" s="164"/>
      <c r="AJQ232" s="164"/>
      <c r="AJR232" s="164"/>
      <c r="AJS232" s="164"/>
      <c r="AJT232" s="164"/>
      <c r="AJU232" s="164"/>
      <c r="AJV232" s="164"/>
      <c r="AJW232" s="164"/>
      <c r="AJX232" s="164"/>
      <c r="AJY232" s="164"/>
      <c r="AJZ232" s="164"/>
      <c r="AKA232" s="164"/>
      <c r="AKB232" s="164"/>
    </row>
    <row r="233" customFormat="false" ht="21" hidden="false" customHeight="true" outlineLevel="0" collapsed="false">
      <c r="A233" s="233"/>
      <c r="B233" s="234"/>
      <c r="C233" s="235"/>
      <c r="D233" s="236"/>
      <c r="E233" s="237"/>
      <c r="F233" s="237"/>
      <c r="G233" s="263"/>
      <c r="H233" s="267" t="str">
        <f aca="false">IF(COUNTIFS(Titulados!$A$3:$A$1000,"="&amp;K233)&lt;&gt;1,"","Titulado")</f>
        <v/>
      </c>
      <c r="I233" s="242"/>
      <c r="J233" s="242"/>
      <c r="K233" s="253"/>
      <c r="L233" s="254"/>
      <c r="M233" s="255"/>
      <c r="N233" s="256"/>
      <c r="O233" s="247"/>
      <c r="P233" s="248"/>
      <c r="Q233" s="249"/>
      <c r="R233" s="174"/>
      <c r="S233" s="274"/>
      <c r="T233" s="275"/>
      <c r="AHV233" s="164"/>
      <c r="AHW233" s="164"/>
      <c r="AHX233" s="164"/>
      <c r="AHY233" s="164"/>
      <c r="AHZ233" s="164"/>
      <c r="AIA233" s="164"/>
      <c r="AIB233" s="164"/>
      <c r="AIC233" s="164"/>
      <c r="AID233" s="164"/>
      <c r="AIE233" s="164"/>
      <c r="AIF233" s="164"/>
      <c r="AIG233" s="164"/>
      <c r="AIH233" s="164"/>
      <c r="AII233" s="164"/>
      <c r="AIJ233" s="164"/>
      <c r="AIK233" s="164"/>
      <c r="AIL233" s="164"/>
      <c r="AIM233" s="164"/>
      <c r="AIN233" s="164"/>
      <c r="AIO233" s="164"/>
      <c r="AIP233" s="164"/>
      <c r="AIQ233" s="164"/>
      <c r="AIR233" s="164"/>
      <c r="AIS233" s="164"/>
      <c r="AIT233" s="164"/>
      <c r="AIU233" s="164"/>
      <c r="AIV233" s="164"/>
      <c r="AIW233" s="164"/>
      <c r="AIX233" s="164"/>
      <c r="AIY233" s="164"/>
      <c r="AIZ233" s="164"/>
      <c r="AJA233" s="164"/>
      <c r="AJB233" s="164"/>
      <c r="AJC233" s="164"/>
      <c r="AJD233" s="164"/>
      <c r="AJE233" s="164"/>
      <c r="AJF233" s="164"/>
      <c r="AJG233" s="164"/>
      <c r="AJH233" s="164"/>
      <c r="AJI233" s="164"/>
      <c r="AJJ233" s="164"/>
      <c r="AJK233" s="164"/>
      <c r="AJL233" s="164"/>
      <c r="AJM233" s="164"/>
      <c r="AJN233" s="164"/>
      <c r="AJO233" s="164"/>
      <c r="AJP233" s="164"/>
      <c r="AJQ233" s="164"/>
      <c r="AJR233" s="164"/>
      <c r="AJS233" s="164"/>
      <c r="AJT233" s="164"/>
      <c r="AJU233" s="164"/>
      <c r="AJV233" s="164"/>
      <c r="AJW233" s="164"/>
      <c r="AJX233" s="164"/>
      <c r="AJY233" s="164"/>
      <c r="AJZ233" s="164"/>
      <c r="AKA233" s="164"/>
      <c r="AKB233" s="164"/>
    </row>
    <row r="234" customFormat="false" ht="21" hidden="false" customHeight="true" outlineLevel="0" collapsed="false">
      <c r="A234" s="233"/>
      <c r="B234" s="234"/>
      <c r="C234" s="235"/>
      <c r="D234" s="236"/>
      <c r="E234" s="237"/>
      <c r="F234" s="237"/>
      <c r="G234" s="263"/>
      <c r="H234" s="267" t="str">
        <f aca="false">IF(COUNTIFS(Titulados!$A$3:$A$1000,"="&amp;K234)&lt;&gt;1,"","Titulado")</f>
        <v/>
      </c>
      <c r="I234" s="242"/>
      <c r="J234" s="242"/>
      <c r="K234" s="253"/>
      <c r="L234" s="254"/>
      <c r="M234" s="255"/>
      <c r="N234" s="256"/>
      <c r="O234" s="247"/>
      <c r="P234" s="248"/>
      <c r="Q234" s="249"/>
      <c r="R234" s="174"/>
      <c r="S234" s="274"/>
      <c r="T234" s="275"/>
      <c r="AHV234" s="164"/>
      <c r="AHW234" s="164"/>
      <c r="AHX234" s="164"/>
      <c r="AHY234" s="164"/>
      <c r="AHZ234" s="164"/>
      <c r="AIA234" s="164"/>
      <c r="AIB234" s="164"/>
      <c r="AIC234" s="164"/>
      <c r="AID234" s="164"/>
      <c r="AIE234" s="164"/>
      <c r="AIF234" s="164"/>
      <c r="AIG234" s="164"/>
      <c r="AIH234" s="164"/>
      <c r="AII234" s="164"/>
      <c r="AIJ234" s="164"/>
      <c r="AIK234" s="164"/>
      <c r="AIL234" s="164"/>
      <c r="AIM234" s="164"/>
      <c r="AIN234" s="164"/>
      <c r="AIO234" s="164"/>
      <c r="AIP234" s="164"/>
      <c r="AIQ234" s="164"/>
      <c r="AIR234" s="164"/>
      <c r="AIS234" s="164"/>
      <c r="AIT234" s="164"/>
      <c r="AIU234" s="164"/>
      <c r="AIV234" s="164"/>
      <c r="AIW234" s="164"/>
      <c r="AIX234" s="164"/>
      <c r="AIY234" s="164"/>
      <c r="AIZ234" s="164"/>
      <c r="AJA234" s="164"/>
      <c r="AJB234" s="164"/>
      <c r="AJC234" s="164"/>
      <c r="AJD234" s="164"/>
      <c r="AJE234" s="164"/>
      <c r="AJF234" s="164"/>
      <c r="AJG234" s="164"/>
      <c r="AJH234" s="164"/>
      <c r="AJI234" s="164"/>
      <c r="AJJ234" s="164"/>
      <c r="AJK234" s="164"/>
      <c r="AJL234" s="164"/>
      <c r="AJM234" s="164"/>
      <c r="AJN234" s="164"/>
      <c r="AJO234" s="164"/>
      <c r="AJP234" s="164"/>
      <c r="AJQ234" s="164"/>
      <c r="AJR234" s="164"/>
      <c r="AJS234" s="164"/>
      <c r="AJT234" s="164"/>
      <c r="AJU234" s="164"/>
      <c r="AJV234" s="164"/>
      <c r="AJW234" s="164"/>
      <c r="AJX234" s="164"/>
      <c r="AJY234" s="164"/>
      <c r="AJZ234" s="164"/>
      <c r="AKA234" s="164"/>
      <c r="AKB234" s="164"/>
    </row>
    <row r="235" customFormat="false" ht="21" hidden="false" customHeight="true" outlineLevel="0" collapsed="false">
      <c r="A235" s="233"/>
      <c r="B235" s="234"/>
      <c r="C235" s="235"/>
      <c r="D235" s="236"/>
      <c r="E235" s="237"/>
      <c r="F235" s="237"/>
      <c r="G235" s="263"/>
      <c r="H235" s="267" t="str">
        <f aca="false">IF(COUNTIFS(Titulados!$A$3:$A$1000,"="&amp;K235)&lt;&gt;1,"","Titulado")</f>
        <v/>
      </c>
      <c r="I235" s="242"/>
      <c r="J235" s="242"/>
      <c r="K235" s="253"/>
      <c r="L235" s="254"/>
      <c r="M235" s="255"/>
      <c r="N235" s="256"/>
      <c r="O235" s="247"/>
      <c r="P235" s="248"/>
      <c r="Q235" s="249"/>
      <c r="R235" s="174"/>
      <c r="S235" s="274"/>
      <c r="T235" s="275"/>
      <c r="AHV235" s="164"/>
      <c r="AHW235" s="164"/>
      <c r="AHX235" s="164"/>
      <c r="AHY235" s="164"/>
      <c r="AHZ235" s="164"/>
      <c r="AIA235" s="164"/>
      <c r="AIB235" s="164"/>
      <c r="AIC235" s="164"/>
      <c r="AID235" s="164"/>
      <c r="AIE235" s="164"/>
      <c r="AIF235" s="164"/>
      <c r="AIG235" s="164"/>
      <c r="AIH235" s="164"/>
      <c r="AII235" s="164"/>
      <c r="AIJ235" s="164"/>
      <c r="AIK235" s="164"/>
      <c r="AIL235" s="164"/>
      <c r="AIM235" s="164"/>
      <c r="AIN235" s="164"/>
      <c r="AIO235" s="164"/>
      <c r="AIP235" s="164"/>
      <c r="AIQ235" s="164"/>
      <c r="AIR235" s="164"/>
      <c r="AIS235" s="164"/>
      <c r="AIT235" s="164"/>
      <c r="AIU235" s="164"/>
      <c r="AIV235" s="164"/>
      <c r="AIW235" s="164"/>
      <c r="AIX235" s="164"/>
      <c r="AIY235" s="164"/>
      <c r="AIZ235" s="164"/>
      <c r="AJA235" s="164"/>
      <c r="AJB235" s="164"/>
      <c r="AJC235" s="164"/>
      <c r="AJD235" s="164"/>
      <c r="AJE235" s="164"/>
      <c r="AJF235" s="164"/>
      <c r="AJG235" s="164"/>
      <c r="AJH235" s="164"/>
      <c r="AJI235" s="164"/>
      <c r="AJJ235" s="164"/>
      <c r="AJK235" s="164"/>
      <c r="AJL235" s="164"/>
      <c r="AJM235" s="164"/>
      <c r="AJN235" s="164"/>
      <c r="AJO235" s="164"/>
      <c r="AJP235" s="164"/>
      <c r="AJQ235" s="164"/>
      <c r="AJR235" s="164"/>
      <c r="AJS235" s="164"/>
      <c r="AJT235" s="164"/>
      <c r="AJU235" s="164"/>
      <c r="AJV235" s="164"/>
      <c r="AJW235" s="164"/>
      <c r="AJX235" s="164"/>
      <c r="AJY235" s="164"/>
      <c r="AJZ235" s="164"/>
      <c r="AKA235" s="164"/>
      <c r="AKB235" s="164"/>
    </row>
    <row r="236" customFormat="false" ht="21" hidden="false" customHeight="true" outlineLevel="0" collapsed="false">
      <c r="A236" s="233"/>
      <c r="B236" s="234"/>
      <c r="C236" s="235"/>
      <c r="D236" s="236"/>
      <c r="E236" s="237"/>
      <c r="F236" s="237"/>
      <c r="G236" s="263"/>
      <c r="H236" s="268" t="str">
        <f aca="false">IF(COUNTIFS(Titulados!$A$3:$A$1000,"="&amp;K236)&lt;&gt;1,"","Titulado")</f>
        <v/>
      </c>
      <c r="I236" s="242"/>
      <c r="J236" s="242"/>
      <c r="K236" s="258"/>
      <c r="L236" s="259"/>
      <c r="M236" s="260"/>
      <c r="N236" s="261"/>
      <c r="O236" s="247"/>
      <c r="P236" s="248"/>
      <c r="Q236" s="249"/>
      <c r="R236" s="174"/>
      <c r="S236" s="274"/>
      <c r="T236" s="275"/>
      <c r="AHV236" s="164"/>
      <c r="AHW236" s="164"/>
      <c r="AHX236" s="164"/>
      <c r="AHY236" s="164"/>
      <c r="AHZ236" s="164"/>
      <c r="AIA236" s="164"/>
      <c r="AIB236" s="164"/>
      <c r="AIC236" s="164"/>
      <c r="AID236" s="164"/>
      <c r="AIE236" s="164"/>
      <c r="AIF236" s="164"/>
      <c r="AIG236" s="164"/>
      <c r="AIH236" s="164"/>
      <c r="AII236" s="164"/>
      <c r="AIJ236" s="164"/>
      <c r="AIK236" s="164"/>
      <c r="AIL236" s="164"/>
      <c r="AIM236" s="164"/>
      <c r="AIN236" s="164"/>
      <c r="AIO236" s="164"/>
      <c r="AIP236" s="164"/>
      <c r="AIQ236" s="164"/>
      <c r="AIR236" s="164"/>
      <c r="AIS236" s="164"/>
      <c r="AIT236" s="164"/>
      <c r="AIU236" s="164"/>
      <c r="AIV236" s="164"/>
      <c r="AIW236" s="164"/>
      <c r="AIX236" s="164"/>
      <c r="AIY236" s="164"/>
      <c r="AIZ236" s="164"/>
      <c r="AJA236" s="164"/>
      <c r="AJB236" s="164"/>
      <c r="AJC236" s="164"/>
      <c r="AJD236" s="164"/>
      <c r="AJE236" s="164"/>
      <c r="AJF236" s="164"/>
      <c r="AJG236" s="164"/>
      <c r="AJH236" s="164"/>
      <c r="AJI236" s="164"/>
      <c r="AJJ236" s="164"/>
      <c r="AJK236" s="164"/>
      <c r="AJL236" s="164"/>
      <c r="AJM236" s="164"/>
      <c r="AJN236" s="164"/>
      <c r="AJO236" s="164"/>
      <c r="AJP236" s="164"/>
      <c r="AJQ236" s="164"/>
      <c r="AJR236" s="164"/>
      <c r="AJS236" s="164"/>
      <c r="AJT236" s="164"/>
      <c r="AJU236" s="164"/>
      <c r="AJV236" s="164"/>
      <c r="AJW236" s="164"/>
      <c r="AJX236" s="164"/>
      <c r="AJY236" s="164"/>
      <c r="AJZ236" s="164"/>
      <c r="AKA236" s="164"/>
      <c r="AKB236" s="164"/>
    </row>
    <row r="237" customFormat="false" ht="27" hidden="false" customHeight="true" outlineLevel="0" collapsed="false">
      <c r="A237" s="233" t="n">
        <f aca="false">A230+1</f>
        <v>34</v>
      </c>
      <c r="B237" s="234"/>
      <c r="C237" s="235"/>
      <c r="D237" s="236"/>
      <c r="E237" s="237" t="str">
        <f aca="false">IF(P237&gt;0,"Docente do PPG coautor","")</f>
        <v/>
      </c>
      <c r="F237" s="238" t="str">
        <f aca="false">IF(COUNTIFS(L237:L243,"&lt;&gt;"&amp;"")&gt;0,"Graduando coautor","")</f>
        <v/>
      </c>
      <c r="G237" s="263" t="str">
        <f aca="false">IF(COUNTIFS(K237:K243,"&lt;&gt;"&amp;"")&gt;0,"Pos-graduando coautor","")</f>
        <v/>
      </c>
      <c r="H237" s="264" t="str">
        <f aca="false">IF(COUNTIFS(Titulados!$A$3:$A$1000,"="&amp;K237)&lt;&gt;1,"","Titulado")</f>
        <v/>
      </c>
      <c r="I237" s="242"/>
      <c r="J237" s="242"/>
      <c r="K237" s="243"/>
      <c r="L237" s="244"/>
      <c r="M237" s="245"/>
      <c r="N237" s="246"/>
      <c r="O237" s="247"/>
      <c r="P237" s="248" t="n">
        <v>0</v>
      </c>
      <c r="Q237" s="249"/>
      <c r="R237" s="174"/>
      <c r="S237" s="274" t="n">
        <f aca="false">IF(B237="",0,INDEX(pesosqualis,MATCH(D237,INDEX(Qualis,,MATCH(B237,Tipos_Produtos)),0),MATCH(B237,Tipos_Produtos,0)))</f>
        <v>0</v>
      </c>
      <c r="T237" s="275" t="n">
        <f aca="false">IF(E237="",0,S237/P237)</f>
        <v>0</v>
      </c>
      <c r="AHV237" s="164"/>
      <c r="AHW237" s="164"/>
      <c r="AHX237" s="164"/>
      <c r="AHY237" s="164"/>
      <c r="AHZ237" s="164"/>
      <c r="AIA237" s="164"/>
      <c r="AIB237" s="164"/>
      <c r="AIC237" s="164"/>
      <c r="AID237" s="164"/>
      <c r="AIE237" s="164"/>
      <c r="AIF237" s="164"/>
      <c r="AIG237" s="164"/>
      <c r="AIH237" s="164"/>
      <c r="AII237" s="164"/>
      <c r="AIJ237" s="164"/>
      <c r="AIK237" s="164"/>
      <c r="AIL237" s="164"/>
      <c r="AIM237" s="164"/>
      <c r="AIN237" s="164"/>
      <c r="AIO237" s="164"/>
      <c r="AIP237" s="164"/>
      <c r="AIQ237" s="164"/>
      <c r="AIR237" s="164"/>
      <c r="AIS237" s="164"/>
      <c r="AIT237" s="164"/>
      <c r="AIU237" s="164"/>
      <c r="AIV237" s="164"/>
      <c r="AIW237" s="164"/>
      <c r="AIX237" s="164"/>
      <c r="AIY237" s="164"/>
      <c r="AIZ237" s="164"/>
      <c r="AJA237" s="164"/>
      <c r="AJB237" s="164"/>
      <c r="AJC237" s="164"/>
      <c r="AJD237" s="164"/>
      <c r="AJE237" s="164"/>
      <c r="AJF237" s="164"/>
      <c r="AJG237" s="164"/>
      <c r="AJH237" s="164"/>
      <c r="AJI237" s="164"/>
      <c r="AJJ237" s="164"/>
      <c r="AJK237" s="164"/>
      <c r="AJL237" s="164"/>
      <c r="AJM237" s="164"/>
      <c r="AJN237" s="164"/>
      <c r="AJO237" s="164"/>
      <c r="AJP237" s="164"/>
      <c r="AJQ237" s="164"/>
      <c r="AJR237" s="164"/>
      <c r="AJS237" s="164"/>
      <c r="AJT237" s="164"/>
      <c r="AJU237" s="164"/>
      <c r="AJV237" s="164"/>
      <c r="AJW237" s="164"/>
      <c r="AJX237" s="164"/>
      <c r="AJY237" s="164"/>
      <c r="AJZ237" s="164"/>
      <c r="AKA237" s="164"/>
      <c r="AKB237" s="164"/>
    </row>
    <row r="238" customFormat="false" ht="21" hidden="false" customHeight="true" outlineLevel="0" collapsed="false">
      <c r="A238" s="233"/>
      <c r="B238" s="234"/>
      <c r="C238" s="235"/>
      <c r="D238" s="236"/>
      <c r="E238" s="237"/>
      <c r="F238" s="237"/>
      <c r="G238" s="263"/>
      <c r="H238" s="267" t="str">
        <f aca="false">IF(COUNTIFS(Titulados!$A$3:$A$1000,"="&amp;K238)&lt;&gt;1,"","Titulado")</f>
        <v/>
      </c>
      <c r="I238" s="242"/>
      <c r="J238" s="242"/>
      <c r="K238" s="253"/>
      <c r="L238" s="254"/>
      <c r="M238" s="255"/>
      <c r="N238" s="256"/>
      <c r="O238" s="247"/>
      <c r="P238" s="248"/>
      <c r="Q238" s="249"/>
      <c r="R238" s="174"/>
      <c r="S238" s="274"/>
      <c r="T238" s="275"/>
      <c r="AHV238" s="164"/>
      <c r="AHW238" s="164"/>
      <c r="AHX238" s="164"/>
      <c r="AHY238" s="164"/>
      <c r="AHZ238" s="164"/>
      <c r="AIA238" s="164"/>
      <c r="AIB238" s="164"/>
      <c r="AIC238" s="164"/>
      <c r="AID238" s="164"/>
      <c r="AIE238" s="164"/>
      <c r="AIF238" s="164"/>
      <c r="AIG238" s="164"/>
      <c r="AIH238" s="164"/>
      <c r="AII238" s="164"/>
      <c r="AIJ238" s="164"/>
      <c r="AIK238" s="164"/>
      <c r="AIL238" s="164"/>
      <c r="AIM238" s="164"/>
      <c r="AIN238" s="164"/>
      <c r="AIO238" s="164"/>
      <c r="AIP238" s="164"/>
      <c r="AIQ238" s="164"/>
      <c r="AIR238" s="164"/>
      <c r="AIS238" s="164"/>
      <c r="AIT238" s="164"/>
      <c r="AIU238" s="164"/>
      <c r="AIV238" s="164"/>
      <c r="AIW238" s="164"/>
      <c r="AIX238" s="164"/>
      <c r="AIY238" s="164"/>
      <c r="AIZ238" s="164"/>
      <c r="AJA238" s="164"/>
      <c r="AJB238" s="164"/>
      <c r="AJC238" s="164"/>
      <c r="AJD238" s="164"/>
      <c r="AJE238" s="164"/>
      <c r="AJF238" s="164"/>
      <c r="AJG238" s="164"/>
      <c r="AJH238" s="164"/>
      <c r="AJI238" s="164"/>
      <c r="AJJ238" s="164"/>
      <c r="AJK238" s="164"/>
      <c r="AJL238" s="164"/>
      <c r="AJM238" s="164"/>
      <c r="AJN238" s="164"/>
      <c r="AJO238" s="164"/>
      <c r="AJP238" s="164"/>
      <c r="AJQ238" s="164"/>
      <c r="AJR238" s="164"/>
      <c r="AJS238" s="164"/>
      <c r="AJT238" s="164"/>
      <c r="AJU238" s="164"/>
      <c r="AJV238" s="164"/>
      <c r="AJW238" s="164"/>
      <c r="AJX238" s="164"/>
      <c r="AJY238" s="164"/>
      <c r="AJZ238" s="164"/>
      <c r="AKA238" s="164"/>
      <c r="AKB238" s="164"/>
    </row>
    <row r="239" customFormat="false" ht="21" hidden="false" customHeight="true" outlineLevel="0" collapsed="false">
      <c r="A239" s="233"/>
      <c r="B239" s="234"/>
      <c r="C239" s="235"/>
      <c r="D239" s="236"/>
      <c r="E239" s="237"/>
      <c r="F239" s="237"/>
      <c r="G239" s="263"/>
      <c r="H239" s="267" t="str">
        <f aca="false">IF(COUNTIFS(Titulados!$A$3:$A$1000,"="&amp;K239)&lt;&gt;1,"","Titulado")</f>
        <v/>
      </c>
      <c r="I239" s="242"/>
      <c r="J239" s="242"/>
      <c r="K239" s="253"/>
      <c r="L239" s="254"/>
      <c r="M239" s="255"/>
      <c r="N239" s="256"/>
      <c r="O239" s="247"/>
      <c r="P239" s="248"/>
      <c r="Q239" s="249"/>
      <c r="R239" s="174"/>
      <c r="S239" s="274"/>
      <c r="T239" s="275"/>
      <c r="AHV239" s="164"/>
      <c r="AHW239" s="164"/>
      <c r="AHX239" s="164"/>
      <c r="AHY239" s="164"/>
      <c r="AHZ239" s="164"/>
      <c r="AIA239" s="164"/>
      <c r="AIB239" s="164"/>
      <c r="AIC239" s="164"/>
      <c r="AID239" s="164"/>
      <c r="AIE239" s="164"/>
      <c r="AIF239" s="164"/>
      <c r="AIG239" s="164"/>
      <c r="AIH239" s="164"/>
      <c r="AII239" s="164"/>
      <c r="AIJ239" s="164"/>
      <c r="AIK239" s="164"/>
      <c r="AIL239" s="164"/>
      <c r="AIM239" s="164"/>
      <c r="AIN239" s="164"/>
      <c r="AIO239" s="164"/>
      <c r="AIP239" s="164"/>
      <c r="AIQ239" s="164"/>
      <c r="AIR239" s="164"/>
      <c r="AIS239" s="164"/>
      <c r="AIT239" s="164"/>
      <c r="AIU239" s="164"/>
      <c r="AIV239" s="164"/>
      <c r="AIW239" s="164"/>
      <c r="AIX239" s="164"/>
      <c r="AIY239" s="164"/>
      <c r="AIZ239" s="164"/>
      <c r="AJA239" s="164"/>
      <c r="AJB239" s="164"/>
      <c r="AJC239" s="164"/>
      <c r="AJD239" s="164"/>
      <c r="AJE239" s="164"/>
      <c r="AJF239" s="164"/>
      <c r="AJG239" s="164"/>
      <c r="AJH239" s="164"/>
      <c r="AJI239" s="164"/>
      <c r="AJJ239" s="164"/>
      <c r="AJK239" s="164"/>
      <c r="AJL239" s="164"/>
      <c r="AJM239" s="164"/>
      <c r="AJN239" s="164"/>
      <c r="AJO239" s="164"/>
      <c r="AJP239" s="164"/>
      <c r="AJQ239" s="164"/>
      <c r="AJR239" s="164"/>
      <c r="AJS239" s="164"/>
      <c r="AJT239" s="164"/>
      <c r="AJU239" s="164"/>
      <c r="AJV239" s="164"/>
      <c r="AJW239" s="164"/>
      <c r="AJX239" s="164"/>
      <c r="AJY239" s="164"/>
      <c r="AJZ239" s="164"/>
      <c r="AKA239" s="164"/>
      <c r="AKB239" s="164"/>
    </row>
    <row r="240" customFormat="false" ht="21" hidden="false" customHeight="true" outlineLevel="0" collapsed="false">
      <c r="A240" s="233"/>
      <c r="B240" s="234"/>
      <c r="C240" s="235"/>
      <c r="D240" s="236"/>
      <c r="E240" s="237"/>
      <c r="F240" s="237"/>
      <c r="G240" s="263"/>
      <c r="H240" s="267" t="str">
        <f aca="false">IF(COUNTIFS(Titulados!$A$3:$A$1000,"="&amp;K240)&lt;&gt;1,"","Titulado")</f>
        <v/>
      </c>
      <c r="I240" s="242"/>
      <c r="J240" s="242"/>
      <c r="K240" s="253"/>
      <c r="L240" s="254"/>
      <c r="M240" s="255"/>
      <c r="N240" s="256"/>
      <c r="O240" s="247"/>
      <c r="P240" s="248"/>
      <c r="Q240" s="249"/>
      <c r="R240" s="174"/>
      <c r="S240" s="274"/>
      <c r="T240" s="275"/>
      <c r="AHV240" s="164"/>
      <c r="AHW240" s="164"/>
      <c r="AHX240" s="164"/>
      <c r="AHY240" s="164"/>
      <c r="AHZ240" s="164"/>
      <c r="AIA240" s="164"/>
      <c r="AIB240" s="164"/>
      <c r="AIC240" s="164"/>
      <c r="AID240" s="164"/>
      <c r="AIE240" s="164"/>
      <c r="AIF240" s="164"/>
      <c r="AIG240" s="164"/>
      <c r="AIH240" s="164"/>
      <c r="AII240" s="164"/>
      <c r="AIJ240" s="164"/>
      <c r="AIK240" s="164"/>
      <c r="AIL240" s="164"/>
      <c r="AIM240" s="164"/>
      <c r="AIN240" s="164"/>
      <c r="AIO240" s="164"/>
      <c r="AIP240" s="164"/>
      <c r="AIQ240" s="164"/>
      <c r="AIR240" s="164"/>
      <c r="AIS240" s="164"/>
      <c r="AIT240" s="164"/>
      <c r="AIU240" s="164"/>
      <c r="AIV240" s="164"/>
      <c r="AIW240" s="164"/>
      <c r="AIX240" s="164"/>
      <c r="AIY240" s="164"/>
      <c r="AIZ240" s="164"/>
      <c r="AJA240" s="164"/>
      <c r="AJB240" s="164"/>
      <c r="AJC240" s="164"/>
      <c r="AJD240" s="164"/>
      <c r="AJE240" s="164"/>
      <c r="AJF240" s="164"/>
      <c r="AJG240" s="164"/>
      <c r="AJH240" s="164"/>
      <c r="AJI240" s="164"/>
      <c r="AJJ240" s="164"/>
      <c r="AJK240" s="164"/>
      <c r="AJL240" s="164"/>
      <c r="AJM240" s="164"/>
      <c r="AJN240" s="164"/>
      <c r="AJO240" s="164"/>
      <c r="AJP240" s="164"/>
      <c r="AJQ240" s="164"/>
      <c r="AJR240" s="164"/>
      <c r="AJS240" s="164"/>
      <c r="AJT240" s="164"/>
      <c r="AJU240" s="164"/>
      <c r="AJV240" s="164"/>
      <c r="AJW240" s="164"/>
      <c r="AJX240" s="164"/>
      <c r="AJY240" s="164"/>
      <c r="AJZ240" s="164"/>
      <c r="AKA240" s="164"/>
      <c r="AKB240" s="164"/>
    </row>
    <row r="241" customFormat="false" ht="21" hidden="false" customHeight="true" outlineLevel="0" collapsed="false">
      <c r="A241" s="233"/>
      <c r="B241" s="234"/>
      <c r="C241" s="235"/>
      <c r="D241" s="236"/>
      <c r="E241" s="237"/>
      <c r="F241" s="237"/>
      <c r="G241" s="263"/>
      <c r="H241" s="267" t="str">
        <f aca="false">IF(COUNTIFS(Titulados!$A$3:$A$1000,"="&amp;K241)&lt;&gt;1,"","Titulado")</f>
        <v/>
      </c>
      <c r="I241" s="242"/>
      <c r="J241" s="242"/>
      <c r="K241" s="253"/>
      <c r="L241" s="254"/>
      <c r="M241" s="255"/>
      <c r="N241" s="256"/>
      <c r="O241" s="247"/>
      <c r="P241" s="248"/>
      <c r="Q241" s="249"/>
      <c r="R241" s="174"/>
      <c r="S241" s="274"/>
      <c r="T241" s="275"/>
      <c r="AHV241" s="164"/>
      <c r="AHW241" s="164"/>
      <c r="AHX241" s="164"/>
      <c r="AHY241" s="164"/>
      <c r="AHZ241" s="164"/>
      <c r="AIA241" s="164"/>
      <c r="AIB241" s="164"/>
      <c r="AIC241" s="164"/>
      <c r="AID241" s="164"/>
      <c r="AIE241" s="164"/>
      <c r="AIF241" s="164"/>
      <c r="AIG241" s="164"/>
      <c r="AIH241" s="164"/>
      <c r="AII241" s="164"/>
      <c r="AIJ241" s="164"/>
      <c r="AIK241" s="164"/>
      <c r="AIL241" s="164"/>
      <c r="AIM241" s="164"/>
      <c r="AIN241" s="164"/>
      <c r="AIO241" s="164"/>
      <c r="AIP241" s="164"/>
      <c r="AIQ241" s="164"/>
      <c r="AIR241" s="164"/>
      <c r="AIS241" s="164"/>
      <c r="AIT241" s="164"/>
      <c r="AIU241" s="164"/>
      <c r="AIV241" s="164"/>
      <c r="AIW241" s="164"/>
      <c r="AIX241" s="164"/>
      <c r="AIY241" s="164"/>
      <c r="AIZ241" s="164"/>
      <c r="AJA241" s="164"/>
      <c r="AJB241" s="164"/>
      <c r="AJC241" s="164"/>
      <c r="AJD241" s="164"/>
      <c r="AJE241" s="164"/>
      <c r="AJF241" s="164"/>
      <c r="AJG241" s="164"/>
      <c r="AJH241" s="164"/>
      <c r="AJI241" s="164"/>
      <c r="AJJ241" s="164"/>
      <c r="AJK241" s="164"/>
      <c r="AJL241" s="164"/>
      <c r="AJM241" s="164"/>
      <c r="AJN241" s="164"/>
      <c r="AJO241" s="164"/>
      <c r="AJP241" s="164"/>
      <c r="AJQ241" s="164"/>
      <c r="AJR241" s="164"/>
      <c r="AJS241" s="164"/>
      <c r="AJT241" s="164"/>
      <c r="AJU241" s="164"/>
      <c r="AJV241" s="164"/>
      <c r="AJW241" s="164"/>
      <c r="AJX241" s="164"/>
      <c r="AJY241" s="164"/>
      <c r="AJZ241" s="164"/>
      <c r="AKA241" s="164"/>
      <c r="AKB241" s="164"/>
    </row>
    <row r="242" customFormat="false" ht="21" hidden="false" customHeight="true" outlineLevel="0" collapsed="false">
      <c r="A242" s="233"/>
      <c r="B242" s="234"/>
      <c r="C242" s="235"/>
      <c r="D242" s="236"/>
      <c r="E242" s="237"/>
      <c r="F242" s="237"/>
      <c r="G242" s="263"/>
      <c r="H242" s="267" t="str">
        <f aca="false">IF(COUNTIFS(Titulados!$A$3:$A$1000,"="&amp;K242)&lt;&gt;1,"","Titulado")</f>
        <v/>
      </c>
      <c r="I242" s="242"/>
      <c r="J242" s="242"/>
      <c r="K242" s="253"/>
      <c r="L242" s="254"/>
      <c r="M242" s="255"/>
      <c r="N242" s="256"/>
      <c r="O242" s="247"/>
      <c r="P242" s="248"/>
      <c r="Q242" s="249"/>
      <c r="R242" s="174"/>
      <c r="S242" s="274"/>
      <c r="T242" s="275"/>
      <c r="AHV242" s="164"/>
      <c r="AHW242" s="164"/>
      <c r="AHX242" s="164"/>
      <c r="AHY242" s="164"/>
      <c r="AHZ242" s="164"/>
      <c r="AIA242" s="164"/>
      <c r="AIB242" s="164"/>
      <c r="AIC242" s="164"/>
      <c r="AID242" s="164"/>
      <c r="AIE242" s="164"/>
      <c r="AIF242" s="164"/>
      <c r="AIG242" s="164"/>
      <c r="AIH242" s="164"/>
      <c r="AII242" s="164"/>
      <c r="AIJ242" s="164"/>
      <c r="AIK242" s="164"/>
      <c r="AIL242" s="164"/>
      <c r="AIM242" s="164"/>
      <c r="AIN242" s="164"/>
      <c r="AIO242" s="164"/>
      <c r="AIP242" s="164"/>
      <c r="AIQ242" s="164"/>
      <c r="AIR242" s="164"/>
      <c r="AIS242" s="164"/>
      <c r="AIT242" s="164"/>
      <c r="AIU242" s="164"/>
      <c r="AIV242" s="164"/>
      <c r="AIW242" s="164"/>
      <c r="AIX242" s="164"/>
      <c r="AIY242" s="164"/>
      <c r="AIZ242" s="164"/>
      <c r="AJA242" s="164"/>
      <c r="AJB242" s="164"/>
      <c r="AJC242" s="164"/>
      <c r="AJD242" s="164"/>
      <c r="AJE242" s="164"/>
      <c r="AJF242" s="164"/>
      <c r="AJG242" s="164"/>
      <c r="AJH242" s="164"/>
      <c r="AJI242" s="164"/>
      <c r="AJJ242" s="164"/>
      <c r="AJK242" s="164"/>
      <c r="AJL242" s="164"/>
      <c r="AJM242" s="164"/>
      <c r="AJN242" s="164"/>
      <c r="AJO242" s="164"/>
      <c r="AJP242" s="164"/>
      <c r="AJQ242" s="164"/>
      <c r="AJR242" s="164"/>
      <c r="AJS242" s="164"/>
      <c r="AJT242" s="164"/>
      <c r="AJU242" s="164"/>
      <c r="AJV242" s="164"/>
      <c r="AJW242" s="164"/>
      <c r="AJX242" s="164"/>
      <c r="AJY242" s="164"/>
      <c r="AJZ242" s="164"/>
      <c r="AKA242" s="164"/>
      <c r="AKB242" s="164"/>
    </row>
    <row r="243" customFormat="false" ht="21" hidden="false" customHeight="true" outlineLevel="0" collapsed="false">
      <c r="A243" s="233"/>
      <c r="B243" s="234"/>
      <c r="C243" s="235"/>
      <c r="D243" s="236"/>
      <c r="E243" s="237"/>
      <c r="F243" s="237"/>
      <c r="G243" s="263"/>
      <c r="H243" s="268" t="str">
        <f aca="false">IF(COUNTIFS(Titulados!$A$3:$A$1000,"="&amp;K243)&lt;&gt;1,"","Titulado")</f>
        <v/>
      </c>
      <c r="I243" s="242"/>
      <c r="J243" s="242"/>
      <c r="K243" s="258"/>
      <c r="L243" s="259"/>
      <c r="M243" s="260"/>
      <c r="N243" s="261"/>
      <c r="O243" s="247"/>
      <c r="P243" s="248"/>
      <c r="Q243" s="249"/>
      <c r="R243" s="174"/>
      <c r="S243" s="274"/>
      <c r="T243" s="275"/>
      <c r="AHV243" s="164"/>
      <c r="AHW243" s="164"/>
      <c r="AHX243" s="164"/>
      <c r="AHY243" s="164"/>
      <c r="AHZ243" s="164"/>
      <c r="AIA243" s="164"/>
      <c r="AIB243" s="164"/>
      <c r="AIC243" s="164"/>
      <c r="AID243" s="164"/>
      <c r="AIE243" s="164"/>
      <c r="AIF243" s="164"/>
      <c r="AIG243" s="164"/>
      <c r="AIH243" s="164"/>
      <c r="AII243" s="164"/>
      <c r="AIJ243" s="164"/>
      <c r="AIK243" s="164"/>
      <c r="AIL243" s="164"/>
      <c r="AIM243" s="164"/>
      <c r="AIN243" s="164"/>
      <c r="AIO243" s="164"/>
      <c r="AIP243" s="164"/>
      <c r="AIQ243" s="164"/>
      <c r="AIR243" s="164"/>
      <c r="AIS243" s="164"/>
      <c r="AIT243" s="164"/>
      <c r="AIU243" s="164"/>
      <c r="AIV243" s="164"/>
      <c r="AIW243" s="164"/>
      <c r="AIX243" s="164"/>
      <c r="AIY243" s="164"/>
      <c r="AIZ243" s="164"/>
      <c r="AJA243" s="164"/>
      <c r="AJB243" s="164"/>
      <c r="AJC243" s="164"/>
      <c r="AJD243" s="164"/>
      <c r="AJE243" s="164"/>
      <c r="AJF243" s="164"/>
      <c r="AJG243" s="164"/>
      <c r="AJH243" s="164"/>
      <c r="AJI243" s="164"/>
      <c r="AJJ243" s="164"/>
      <c r="AJK243" s="164"/>
      <c r="AJL243" s="164"/>
      <c r="AJM243" s="164"/>
      <c r="AJN243" s="164"/>
      <c r="AJO243" s="164"/>
      <c r="AJP243" s="164"/>
      <c r="AJQ243" s="164"/>
      <c r="AJR243" s="164"/>
      <c r="AJS243" s="164"/>
      <c r="AJT243" s="164"/>
      <c r="AJU243" s="164"/>
      <c r="AJV243" s="164"/>
      <c r="AJW243" s="164"/>
      <c r="AJX243" s="164"/>
      <c r="AJY243" s="164"/>
      <c r="AJZ243" s="164"/>
      <c r="AKA243" s="164"/>
      <c r="AKB243" s="164"/>
    </row>
    <row r="244" customFormat="false" ht="27" hidden="false" customHeight="true" outlineLevel="0" collapsed="false">
      <c r="A244" s="233" t="n">
        <f aca="false">A237+1</f>
        <v>35</v>
      </c>
      <c r="B244" s="234"/>
      <c r="C244" s="235"/>
      <c r="D244" s="236"/>
      <c r="E244" s="237" t="str">
        <f aca="false">IF(P244&gt;0,"Docente do PPG coautor","")</f>
        <v/>
      </c>
      <c r="F244" s="238" t="str">
        <f aca="false">IF(COUNTIFS(L244:L250,"&lt;&gt;"&amp;"")&gt;0,"Graduando coautor","")</f>
        <v/>
      </c>
      <c r="G244" s="263" t="str">
        <f aca="false">IF(COUNTIFS(K244:K250,"&lt;&gt;"&amp;"")&gt;0,"Pos-graduando coautor","")</f>
        <v/>
      </c>
      <c r="H244" s="264" t="str">
        <f aca="false">IF(COUNTIFS(Titulados!$A$3:$A$1000,"="&amp;K244)&lt;&gt;1,"","Titulado")</f>
        <v/>
      </c>
      <c r="I244" s="242"/>
      <c r="J244" s="242"/>
      <c r="K244" s="243"/>
      <c r="L244" s="244"/>
      <c r="M244" s="245"/>
      <c r="N244" s="246"/>
      <c r="O244" s="247"/>
      <c r="P244" s="248" t="n">
        <v>0</v>
      </c>
      <c r="Q244" s="249"/>
      <c r="R244" s="174"/>
      <c r="S244" s="274" t="n">
        <f aca="false">IF(B244="",0,INDEX(pesosqualis,MATCH(D244,INDEX(Qualis,,MATCH(B244,Tipos_Produtos)),0),MATCH(B244,Tipos_Produtos,0)))</f>
        <v>0</v>
      </c>
      <c r="T244" s="275" t="n">
        <f aca="false">IF(E244="",0,S244/P244)</f>
        <v>0</v>
      </c>
      <c r="AHV244" s="164"/>
      <c r="AHW244" s="164"/>
      <c r="AHX244" s="164"/>
      <c r="AHY244" s="164"/>
      <c r="AHZ244" s="164"/>
      <c r="AIA244" s="164"/>
      <c r="AIB244" s="164"/>
      <c r="AIC244" s="164"/>
      <c r="AID244" s="164"/>
      <c r="AIE244" s="164"/>
      <c r="AIF244" s="164"/>
      <c r="AIG244" s="164"/>
      <c r="AIH244" s="164"/>
      <c r="AII244" s="164"/>
      <c r="AIJ244" s="164"/>
      <c r="AIK244" s="164"/>
      <c r="AIL244" s="164"/>
      <c r="AIM244" s="164"/>
      <c r="AIN244" s="164"/>
      <c r="AIO244" s="164"/>
      <c r="AIP244" s="164"/>
      <c r="AIQ244" s="164"/>
      <c r="AIR244" s="164"/>
      <c r="AIS244" s="164"/>
      <c r="AIT244" s="164"/>
      <c r="AIU244" s="164"/>
      <c r="AIV244" s="164"/>
      <c r="AIW244" s="164"/>
      <c r="AIX244" s="164"/>
      <c r="AIY244" s="164"/>
      <c r="AIZ244" s="164"/>
      <c r="AJA244" s="164"/>
      <c r="AJB244" s="164"/>
      <c r="AJC244" s="164"/>
      <c r="AJD244" s="164"/>
      <c r="AJE244" s="164"/>
      <c r="AJF244" s="164"/>
      <c r="AJG244" s="164"/>
      <c r="AJH244" s="164"/>
      <c r="AJI244" s="164"/>
      <c r="AJJ244" s="164"/>
      <c r="AJK244" s="164"/>
      <c r="AJL244" s="164"/>
      <c r="AJM244" s="164"/>
      <c r="AJN244" s="164"/>
      <c r="AJO244" s="164"/>
      <c r="AJP244" s="164"/>
      <c r="AJQ244" s="164"/>
      <c r="AJR244" s="164"/>
      <c r="AJS244" s="164"/>
      <c r="AJT244" s="164"/>
      <c r="AJU244" s="164"/>
      <c r="AJV244" s="164"/>
      <c r="AJW244" s="164"/>
      <c r="AJX244" s="164"/>
      <c r="AJY244" s="164"/>
      <c r="AJZ244" s="164"/>
      <c r="AKA244" s="164"/>
      <c r="AKB244" s="164"/>
    </row>
    <row r="245" customFormat="false" ht="21" hidden="false" customHeight="true" outlineLevel="0" collapsed="false">
      <c r="A245" s="233"/>
      <c r="B245" s="234"/>
      <c r="C245" s="235"/>
      <c r="D245" s="236"/>
      <c r="E245" s="237"/>
      <c r="F245" s="237"/>
      <c r="G245" s="263"/>
      <c r="H245" s="267" t="str">
        <f aca="false">IF(COUNTIFS(Titulados!$A$3:$A$1000,"="&amp;K245)&lt;&gt;1,"","Titulado")</f>
        <v/>
      </c>
      <c r="I245" s="242"/>
      <c r="J245" s="242"/>
      <c r="K245" s="253"/>
      <c r="L245" s="254"/>
      <c r="M245" s="255"/>
      <c r="N245" s="256"/>
      <c r="O245" s="247"/>
      <c r="P245" s="248"/>
      <c r="Q245" s="249"/>
      <c r="R245" s="174"/>
      <c r="S245" s="274"/>
      <c r="T245" s="275"/>
      <c r="AHV245" s="164"/>
      <c r="AHW245" s="164"/>
      <c r="AHX245" s="164"/>
      <c r="AHY245" s="164"/>
      <c r="AHZ245" s="164"/>
      <c r="AIA245" s="164"/>
      <c r="AIB245" s="164"/>
      <c r="AIC245" s="164"/>
      <c r="AID245" s="164"/>
      <c r="AIE245" s="164"/>
      <c r="AIF245" s="164"/>
      <c r="AIG245" s="164"/>
      <c r="AIH245" s="164"/>
      <c r="AII245" s="164"/>
      <c r="AIJ245" s="164"/>
      <c r="AIK245" s="164"/>
      <c r="AIL245" s="164"/>
      <c r="AIM245" s="164"/>
      <c r="AIN245" s="164"/>
      <c r="AIO245" s="164"/>
      <c r="AIP245" s="164"/>
      <c r="AIQ245" s="164"/>
      <c r="AIR245" s="164"/>
      <c r="AIS245" s="164"/>
      <c r="AIT245" s="164"/>
      <c r="AIU245" s="164"/>
      <c r="AIV245" s="164"/>
      <c r="AIW245" s="164"/>
      <c r="AIX245" s="164"/>
      <c r="AIY245" s="164"/>
      <c r="AIZ245" s="164"/>
      <c r="AJA245" s="164"/>
      <c r="AJB245" s="164"/>
      <c r="AJC245" s="164"/>
      <c r="AJD245" s="164"/>
      <c r="AJE245" s="164"/>
      <c r="AJF245" s="164"/>
      <c r="AJG245" s="164"/>
      <c r="AJH245" s="164"/>
      <c r="AJI245" s="164"/>
      <c r="AJJ245" s="164"/>
      <c r="AJK245" s="164"/>
      <c r="AJL245" s="164"/>
      <c r="AJM245" s="164"/>
      <c r="AJN245" s="164"/>
      <c r="AJO245" s="164"/>
      <c r="AJP245" s="164"/>
      <c r="AJQ245" s="164"/>
      <c r="AJR245" s="164"/>
      <c r="AJS245" s="164"/>
      <c r="AJT245" s="164"/>
      <c r="AJU245" s="164"/>
      <c r="AJV245" s="164"/>
      <c r="AJW245" s="164"/>
      <c r="AJX245" s="164"/>
      <c r="AJY245" s="164"/>
      <c r="AJZ245" s="164"/>
      <c r="AKA245" s="164"/>
      <c r="AKB245" s="164"/>
    </row>
    <row r="246" customFormat="false" ht="21" hidden="false" customHeight="true" outlineLevel="0" collapsed="false">
      <c r="A246" s="233"/>
      <c r="B246" s="234"/>
      <c r="C246" s="235"/>
      <c r="D246" s="236"/>
      <c r="E246" s="237"/>
      <c r="F246" s="237"/>
      <c r="G246" s="263"/>
      <c r="H246" s="267" t="str">
        <f aca="false">IF(COUNTIFS(Titulados!$A$3:$A$1000,"="&amp;K246)&lt;&gt;1,"","Titulado")</f>
        <v/>
      </c>
      <c r="I246" s="242"/>
      <c r="J246" s="242"/>
      <c r="K246" s="253"/>
      <c r="L246" s="254"/>
      <c r="M246" s="255"/>
      <c r="N246" s="256"/>
      <c r="O246" s="247"/>
      <c r="P246" s="248"/>
      <c r="Q246" s="249"/>
      <c r="R246" s="174"/>
      <c r="S246" s="274"/>
      <c r="T246" s="275"/>
      <c r="AHV246" s="164"/>
      <c r="AHW246" s="164"/>
      <c r="AHX246" s="164"/>
      <c r="AHY246" s="164"/>
      <c r="AHZ246" s="164"/>
      <c r="AIA246" s="164"/>
      <c r="AIB246" s="164"/>
      <c r="AIC246" s="164"/>
      <c r="AID246" s="164"/>
      <c r="AIE246" s="164"/>
      <c r="AIF246" s="164"/>
      <c r="AIG246" s="164"/>
      <c r="AIH246" s="164"/>
      <c r="AII246" s="164"/>
      <c r="AIJ246" s="164"/>
      <c r="AIK246" s="164"/>
      <c r="AIL246" s="164"/>
      <c r="AIM246" s="164"/>
      <c r="AIN246" s="164"/>
      <c r="AIO246" s="164"/>
      <c r="AIP246" s="164"/>
      <c r="AIQ246" s="164"/>
      <c r="AIR246" s="164"/>
      <c r="AIS246" s="164"/>
      <c r="AIT246" s="164"/>
      <c r="AIU246" s="164"/>
      <c r="AIV246" s="164"/>
      <c r="AIW246" s="164"/>
      <c r="AIX246" s="164"/>
      <c r="AIY246" s="164"/>
      <c r="AIZ246" s="164"/>
      <c r="AJA246" s="164"/>
      <c r="AJB246" s="164"/>
      <c r="AJC246" s="164"/>
      <c r="AJD246" s="164"/>
      <c r="AJE246" s="164"/>
      <c r="AJF246" s="164"/>
      <c r="AJG246" s="164"/>
      <c r="AJH246" s="164"/>
      <c r="AJI246" s="164"/>
      <c r="AJJ246" s="164"/>
      <c r="AJK246" s="164"/>
      <c r="AJL246" s="164"/>
      <c r="AJM246" s="164"/>
      <c r="AJN246" s="164"/>
      <c r="AJO246" s="164"/>
      <c r="AJP246" s="164"/>
      <c r="AJQ246" s="164"/>
      <c r="AJR246" s="164"/>
      <c r="AJS246" s="164"/>
      <c r="AJT246" s="164"/>
      <c r="AJU246" s="164"/>
      <c r="AJV246" s="164"/>
      <c r="AJW246" s="164"/>
      <c r="AJX246" s="164"/>
      <c r="AJY246" s="164"/>
      <c r="AJZ246" s="164"/>
      <c r="AKA246" s="164"/>
      <c r="AKB246" s="164"/>
    </row>
    <row r="247" customFormat="false" ht="21" hidden="false" customHeight="true" outlineLevel="0" collapsed="false">
      <c r="A247" s="233"/>
      <c r="B247" s="234"/>
      <c r="C247" s="235"/>
      <c r="D247" s="236"/>
      <c r="E247" s="237"/>
      <c r="F247" s="237"/>
      <c r="G247" s="263"/>
      <c r="H247" s="267" t="str">
        <f aca="false">IF(COUNTIFS(Titulados!$A$3:$A$1000,"="&amp;K247)&lt;&gt;1,"","Titulado")</f>
        <v/>
      </c>
      <c r="I247" s="242"/>
      <c r="J247" s="242"/>
      <c r="K247" s="253"/>
      <c r="L247" s="254"/>
      <c r="M247" s="255"/>
      <c r="N247" s="256"/>
      <c r="O247" s="247"/>
      <c r="P247" s="248"/>
      <c r="Q247" s="249"/>
      <c r="R247" s="174"/>
      <c r="S247" s="274"/>
      <c r="T247" s="275"/>
      <c r="AHV247" s="164"/>
      <c r="AHW247" s="164"/>
      <c r="AHX247" s="164"/>
      <c r="AHY247" s="164"/>
      <c r="AHZ247" s="164"/>
      <c r="AIA247" s="164"/>
      <c r="AIB247" s="164"/>
      <c r="AIC247" s="164"/>
      <c r="AID247" s="164"/>
      <c r="AIE247" s="164"/>
      <c r="AIF247" s="164"/>
      <c r="AIG247" s="164"/>
      <c r="AIH247" s="164"/>
      <c r="AII247" s="164"/>
      <c r="AIJ247" s="164"/>
      <c r="AIK247" s="164"/>
      <c r="AIL247" s="164"/>
      <c r="AIM247" s="164"/>
      <c r="AIN247" s="164"/>
      <c r="AIO247" s="164"/>
      <c r="AIP247" s="164"/>
      <c r="AIQ247" s="164"/>
      <c r="AIR247" s="164"/>
      <c r="AIS247" s="164"/>
      <c r="AIT247" s="164"/>
      <c r="AIU247" s="164"/>
      <c r="AIV247" s="164"/>
      <c r="AIW247" s="164"/>
      <c r="AIX247" s="164"/>
      <c r="AIY247" s="164"/>
      <c r="AIZ247" s="164"/>
      <c r="AJA247" s="164"/>
      <c r="AJB247" s="164"/>
      <c r="AJC247" s="164"/>
      <c r="AJD247" s="164"/>
      <c r="AJE247" s="164"/>
      <c r="AJF247" s="164"/>
      <c r="AJG247" s="164"/>
      <c r="AJH247" s="164"/>
      <c r="AJI247" s="164"/>
      <c r="AJJ247" s="164"/>
      <c r="AJK247" s="164"/>
      <c r="AJL247" s="164"/>
      <c r="AJM247" s="164"/>
      <c r="AJN247" s="164"/>
      <c r="AJO247" s="164"/>
      <c r="AJP247" s="164"/>
      <c r="AJQ247" s="164"/>
      <c r="AJR247" s="164"/>
      <c r="AJS247" s="164"/>
      <c r="AJT247" s="164"/>
      <c r="AJU247" s="164"/>
      <c r="AJV247" s="164"/>
      <c r="AJW247" s="164"/>
      <c r="AJX247" s="164"/>
      <c r="AJY247" s="164"/>
      <c r="AJZ247" s="164"/>
      <c r="AKA247" s="164"/>
      <c r="AKB247" s="164"/>
    </row>
    <row r="248" customFormat="false" ht="21" hidden="false" customHeight="true" outlineLevel="0" collapsed="false">
      <c r="A248" s="233"/>
      <c r="B248" s="234"/>
      <c r="C248" s="235"/>
      <c r="D248" s="236"/>
      <c r="E248" s="237"/>
      <c r="F248" s="237"/>
      <c r="G248" s="263"/>
      <c r="H248" s="267" t="str">
        <f aca="false">IF(COUNTIFS(Titulados!$A$3:$A$1000,"="&amp;K248)&lt;&gt;1,"","Titulado")</f>
        <v/>
      </c>
      <c r="I248" s="242"/>
      <c r="J248" s="242"/>
      <c r="K248" s="253"/>
      <c r="L248" s="254"/>
      <c r="M248" s="255"/>
      <c r="N248" s="256"/>
      <c r="O248" s="247"/>
      <c r="P248" s="248"/>
      <c r="Q248" s="249"/>
      <c r="R248" s="174"/>
      <c r="S248" s="274"/>
      <c r="T248" s="275"/>
      <c r="AHV248" s="164"/>
      <c r="AHW248" s="164"/>
      <c r="AHX248" s="164"/>
      <c r="AHY248" s="164"/>
      <c r="AHZ248" s="164"/>
      <c r="AIA248" s="164"/>
      <c r="AIB248" s="164"/>
      <c r="AIC248" s="164"/>
      <c r="AID248" s="164"/>
      <c r="AIE248" s="164"/>
      <c r="AIF248" s="164"/>
      <c r="AIG248" s="164"/>
      <c r="AIH248" s="164"/>
      <c r="AII248" s="164"/>
      <c r="AIJ248" s="164"/>
      <c r="AIK248" s="164"/>
      <c r="AIL248" s="164"/>
      <c r="AIM248" s="164"/>
      <c r="AIN248" s="164"/>
      <c r="AIO248" s="164"/>
      <c r="AIP248" s="164"/>
      <c r="AIQ248" s="164"/>
      <c r="AIR248" s="164"/>
      <c r="AIS248" s="164"/>
      <c r="AIT248" s="164"/>
      <c r="AIU248" s="164"/>
      <c r="AIV248" s="164"/>
      <c r="AIW248" s="164"/>
      <c r="AIX248" s="164"/>
      <c r="AIY248" s="164"/>
      <c r="AIZ248" s="164"/>
      <c r="AJA248" s="164"/>
      <c r="AJB248" s="164"/>
      <c r="AJC248" s="164"/>
      <c r="AJD248" s="164"/>
      <c r="AJE248" s="164"/>
      <c r="AJF248" s="164"/>
      <c r="AJG248" s="164"/>
      <c r="AJH248" s="164"/>
      <c r="AJI248" s="164"/>
      <c r="AJJ248" s="164"/>
      <c r="AJK248" s="164"/>
      <c r="AJL248" s="164"/>
      <c r="AJM248" s="164"/>
      <c r="AJN248" s="164"/>
      <c r="AJO248" s="164"/>
      <c r="AJP248" s="164"/>
      <c r="AJQ248" s="164"/>
      <c r="AJR248" s="164"/>
      <c r="AJS248" s="164"/>
      <c r="AJT248" s="164"/>
      <c r="AJU248" s="164"/>
      <c r="AJV248" s="164"/>
      <c r="AJW248" s="164"/>
      <c r="AJX248" s="164"/>
      <c r="AJY248" s="164"/>
      <c r="AJZ248" s="164"/>
      <c r="AKA248" s="164"/>
      <c r="AKB248" s="164"/>
    </row>
    <row r="249" customFormat="false" ht="21" hidden="false" customHeight="true" outlineLevel="0" collapsed="false">
      <c r="A249" s="233"/>
      <c r="B249" s="234"/>
      <c r="C249" s="235"/>
      <c r="D249" s="236"/>
      <c r="E249" s="237"/>
      <c r="F249" s="237"/>
      <c r="G249" s="263"/>
      <c r="H249" s="267" t="str">
        <f aca="false">IF(COUNTIFS(Titulados!$A$3:$A$1000,"="&amp;K249)&lt;&gt;1,"","Titulado")</f>
        <v/>
      </c>
      <c r="I249" s="242"/>
      <c r="J249" s="242"/>
      <c r="K249" s="253"/>
      <c r="L249" s="254"/>
      <c r="M249" s="255"/>
      <c r="N249" s="256"/>
      <c r="O249" s="247"/>
      <c r="P249" s="248"/>
      <c r="Q249" s="249"/>
      <c r="R249" s="174"/>
      <c r="S249" s="274"/>
      <c r="T249" s="275"/>
      <c r="AHV249" s="164"/>
      <c r="AHW249" s="164"/>
      <c r="AHX249" s="164"/>
      <c r="AHY249" s="164"/>
      <c r="AHZ249" s="164"/>
      <c r="AIA249" s="164"/>
      <c r="AIB249" s="164"/>
      <c r="AIC249" s="164"/>
      <c r="AID249" s="164"/>
      <c r="AIE249" s="164"/>
      <c r="AIF249" s="164"/>
      <c r="AIG249" s="164"/>
      <c r="AIH249" s="164"/>
      <c r="AII249" s="164"/>
      <c r="AIJ249" s="164"/>
      <c r="AIK249" s="164"/>
      <c r="AIL249" s="164"/>
      <c r="AIM249" s="164"/>
      <c r="AIN249" s="164"/>
      <c r="AIO249" s="164"/>
      <c r="AIP249" s="164"/>
      <c r="AIQ249" s="164"/>
      <c r="AIR249" s="164"/>
      <c r="AIS249" s="164"/>
      <c r="AIT249" s="164"/>
      <c r="AIU249" s="164"/>
      <c r="AIV249" s="164"/>
      <c r="AIW249" s="164"/>
      <c r="AIX249" s="164"/>
      <c r="AIY249" s="164"/>
      <c r="AIZ249" s="164"/>
      <c r="AJA249" s="164"/>
      <c r="AJB249" s="164"/>
      <c r="AJC249" s="164"/>
      <c r="AJD249" s="164"/>
      <c r="AJE249" s="164"/>
      <c r="AJF249" s="164"/>
      <c r="AJG249" s="164"/>
      <c r="AJH249" s="164"/>
      <c r="AJI249" s="164"/>
      <c r="AJJ249" s="164"/>
      <c r="AJK249" s="164"/>
      <c r="AJL249" s="164"/>
      <c r="AJM249" s="164"/>
      <c r="AJN249" s="164"/>
      <c r="AJO249" s="164"/>
      <c r="AJP249" s="164"/>
      <c r="AJQ249" s="164"/>
      <c r="AJR249" s="164"/>
      <c r="AJS249" s="164"/>
      <c r="AJT249" s="164"/>
      <c r="AJU249" s="164"/>
      <c r="AJV249" s="164"/>
      <c r="AJW249" s="164"/>
      <c r="AJX249" s="164"/>
      <c r="AJY249" s="164"/>
      <c r="AJZ249" s="164"/>
      <c r="AKA249" s="164"/>
      <c r="AKB249" s="164"/>
    </row>
    <row r="250" customFormat="false" ht="21" hidden="false" customHeight="true" outlineLevel="0" collapsed="false">
      <c r="A250" s="233"/>
      <c r="B250" s="234"/>
      <c r="C250" s="235"/>
      <c r="D250" s="236"/>
      <c r="E250" s="237"/>
      <c r="F250" s="237"/>
      <c r="G250" s="263"/>
      <c r="H250" s="268" t="str">
        <f aca="false">IF(COUNTIFS(Titulados!$A$3:$A$1000,"="&amp;K250)&lt;&gt;1,"","Titulado")</f>
        <v/>
      </c>
      <c r="I250" s="242"/>
      <c r="J250" s="242"/>
      <c r="K250" s="258"/>
      <c r="L250" s="259"/>
      <c r="M250" s="260"/>
      <c r="N250" s="261"/>
      <c r="O250" s="247"/>
      <c r="P250" s="248"/>
      <c r="Q250" s="249"/>
      <c r="R250" s="174"/>
      <c r="S250" s="274"/>
      <c r="T250" s="275"/>
      <c r="AHV250" s="164"/>
      <c r="AHW250" s="164"/>
      <c r="AHX250" s="164"/>
      <c r="AHY250" s="164"/>
      <c r="AHZ250" s="164"/>
      <c r="AIA250" s="164"/>
      <c r="AIB250" s="164"/>
      <c r="AIC250" s="164"/>
      <c r="AID250" s="164"/>
      <c r="AIE250" s="164"/>
      <c r="AIF250" s="164"/>
      <c r="AIG250" s="164"/>
      <c r="AIH250" s="164"/>
      <c r="AII250" s="164"/>
      <c r="AIJ250" s="164"/>
      <c r="AIK250" s="164"/>
      <c r="AIL250" s="164"/>
      <c r="AIM250" s="164"/>
      <c r="AIN250" s="164"/>
      <c r="AIO250" s="164"/>
      <c r="AIP250" s="164"/>
      <c r="AIQ250" s="164"/>
      <c r="AIR250" s="164"/>
      <c r="AIS250" s="164"/>
      <c r="AIT250" s="164"/>
      <c r="AIU250" s="164"/>
      <c r="AIV250" s="164"/>
      <c r="AIW250" s="164"/>
      <c r="AIX250" s="164"/>
      <c r="AIY250" s="164"/>
      <c r="AIZ250" s="164"/>
      <c r="AJA250" s="164"/>
      <c r="AJB250" s="164"/>
      <c r="AJC250" s="164"/>
      <c r="AJD250" s="164"/>
      <c r="AJE250" s="164"/>
      <c r="AJF250" s="164"/>
      <c r="AJG250" s="164"/>
      <c r="AJH250" s="164"/>
      <c r="AJI250" s="164"/>
      <c r="AJJ250" s="164"/>
      <c r="AJK250" s="164"/>
      <c r="AJL250" s="164"/>
      <c r="AJM250" s="164"/>
      <c r="AJN250" s="164"/>
      <c r="AJO250" s="164"/>
      <c r="AJP250" s="164"/>
      <c r="AJQ250" s="164"/>
      <c r="AJR250" s="164"/>
      <c r="AJS250" s="164"/>
      <c r="AJT250" s="164"/>
      <c r="AJU250" s="164"/>
      <c r="AJV250" s="164"/>
      <c r="AJW250" s="164"/>
      <c r="AJX250" s="164"/>
      <c r="AJY250" s="164"/>
      <c r="AJZ250" s="164"/>
      <c r="AKA250" s="164"/>
      <c r="AKB250" s="164"/>
    </row>
    <row r="251" customFormat="false" ht="27" hidden="false" customHeight="true" outlineLevel="0" collapsed="false">
      <c r="A251" s="233" t="n">
        <f aca="false">A244+1</f>
        <v>36</v>
      </c>
      <c r="B251" s="234"/>
      <c r="C251" s="235"/>
      <c r="D251" s="236"/>
      <c r="E251" s="237" t="str">
        <f aca="false">IF(P251&gt;0,"Docente do PPG coautor","")</f>
        <v/>
      </c>
      <c r="F251" s="238" t="str">
        <f aca="false">IF(COUNTIFS(L251:L257,"&lt;&gt;"&amp;"")&gt;0,"Graduando coautor","")</f>
        <v/>
      </c>
      <c r="G251" s="263" t="str">
        <f aca="false">IF(COUNTIFS(K251:K257,"&lt;&gt;"&amp;"")&gt;0,"Pos-graduando coautor","")</f>
        <v/>
      </c>
      <c r="H251" s="264" t="str">
        <f aca="false">IF(COUNTIFS(Titulados!$A$3:$A$1000,"="&amp;K251)&lt;&gt;1,"","Titulado")</f>
        <v/>
      </c>
      <c r="I251" s="242"/>
      <c r="J251" s="242"/>
      <c r="K251" s="243"/>
      <c r="L251" s="244"/>
      <c r="M251" s="245"/>
      <c r="N251" s="246"/>
      <c r="O251" s="247"/>
      <c r="P251" s="248" t="n">
        <v>0</v>
      </c>
      <c r="Q251" s="249"/>
      <c r="R251" s="174"/>
      <c r="S251" s="274" t="n">
        <f aca="false">IF(B251="",0,INDEX(pesosqualis,MATCH(D251,INDEX(Qualis,,MATCH(B251,Tipos_Produtos)),0),MATCH(B251,Tipos_Produtos,0)))</f>
        <v>0</v>
      </c>
      <c r="T251" s="275" t="n">
        <f aca="false">IF(E251="",0,S251/P251)</f>
        <v>0</v>
      </c>
      <c r="AHV251" s="164"/>
      <c r="AHW251" s="164"/>
      <c r="AHX251" s="164"/>
      <c r="AHY251" s="164"/>
      <c r="AHZ251" s="164"/>
      <c r="AIA251" s="164"/>
      <c r="AIB251" s="164"/>
      <c r="AIC251" s="164"/>
      <c r="AID251" s="164"/>
      <c r="AIE251" s="164"/>
      <c r="AIF251" s="164"/>
      <c r="AIG251" s="164"/>
      <c r="AIH251" s="164"/>
      <c r="AII251" s="164"/>
      <c r="AIJ251" s="164"/>
      <c r="AIK251" s="164"/>
      <c r="AIL251" s="164"/>
      <c r="AIM251" s="164"/>
      <c r="AIN251" s="164"/>
      <c r="AIO251" s="164"/>
      <c r="AIP251" s="164"/>
      <c r="AIQ251" s="164"/>
      <c r="AIR251" s="164"/>
      <c r="AIS251" s="164"/>
      <c r="AIT251" s="164"/>
      <c r="AIU251" s="164"/>
      <c r="AIV251" s="164"/>
      <c r="AIW251" s="164"/>
      <c r="AIX251" s="164"/>
      <c r="AIY251" s="164"/>
      <c r="AIZ251" s="164"/>
      <c r="AJA251" s="164"/>
      <c r="AJB251" s="164"/>
      <c r="AJC251" s="164"/>
      <c r="AJD251" s="164"/>
      <c r="AJE251" s="164"/>
      <c r="AJF251" s="164"/>
      <c r="AJG251" s="164"/>
      <c r="AJH251" s="164"/>
      <c r="AJI251" s="164"/>
      <c r="AJJ251" s="164"/>
      <c r="AJK251" s="164"/>
      <c r="AJL251" s="164"/>
      <c r="AJM251" s="164"/>
      <c r="AJN251" s="164"/>
      <c r="AJO251" s="164"/>
      <c r="AJP251" s="164"/>
      <c r="AJQ251" s="164"/>
      <c r="AJR251" s="164"/>
      <c r="AJS251" s="164"/>
      <c r="AJT251" s="164"/>
      <c r="AJU251" s="164"/>
      <c r="AJV251" s="164"/>
      <c r="AJW251" s="164"/>
      <c r="AJX251" s="164"/>
      <c r="AJY251" s="164"/>
      <c r="AJZ251" s="164"/>
      <c r="AKA251" s="164"/>
      <c r="AKB251" s="164"/>
    </row>
    <row r="252" customFormat="false" ht="21" hidden="false" customHeight="true" outlineLevel="0" collapsed="false">
      <c r="A252" s="233"/>
      <c r="B252" s="234"/>
      <c r="C252" s="235"/>
      <c r="D252" s="236"/>
      <c r="E252" s="237"/>
      <c r="F252" s="237"/>
      <c r="G252" s="263"/>
      <c r="H252" s="267" t="str">
        <f aca="false">IF(COUNTIFS(Titulados!$A$3:$A$1000,"="&amp;K252)&lt;&gt;1,"","Titulado")</f>
        <v/>
      </c>
      <c r="I252" s="242"/>
      <c r="J252" s="242"/>
      <c r="K252" s="253"/>
      <c r="L252" s="254"/>
      <c r="M252" s="255"/>
      <c r="N252" s="256"/>
      <c r="O252" s="247"/>
      <c r="P252" s="248"/>
      <c r="Q252" s="249"/>
      <c r="R252" s="174"/>
      <c r="S252" s="274"/>
      <c r="T252" s="275"/>
      <c r="AHV252" s="164"/>
      <c r="AHW252" s="164"/>
      <c r="AHX252" s="164"/>
      <c r="AHY252" s="164"/>
      <c r="AHZ252" s="164"/>
      <c r="AIA252" s="164"/>
      <c r="AIB252" s="164"/>
      <c r="AIC252" s="164"/>
      <c r="AID252" s="164"/>
      <c r="AIE252" s="164"/>
      <c r="AIF252" s="164"/>
      <c r="AIG252" s="164"/>
      <c r="AIH252" s="164"/>
      <c r="AII252" s="164"/>
      <c r="AIJ252" s="164"/>
      <c r="AIK252" s="164"/>
      <c r="AIL252" s="164"/>
      <c r="AIM252" s="164"/>
      <c r="AIN252" s="164"/>
      <c r="AIO252" s="164"/>
      <c r="AIP252" s="164"/>
      <c r="AIQ252" s="164"/>
      <c r="AIR252" s="164"/>
      <c r="AIS252" s="164"/>
      <c r="AIT252" s="164"/>
      <c r="AIU252" s="164"/>
      <c r="AIV252" s="164"/>
      <c r="AIW252" s="164"/>
      <c r="AIX252" s="164"/>
      <c r="AIY252" s="164"/>
      <c r="AIZ252" s="164"/>
      <c r="AJA252" s="164"/>
      <c r="AJB252" s="164"/>
      <c r="AJC252" s="164"/>
      <c r="AJD252" s="164"/>
      <c r="AJE252" s="164"/>
      <c r="AJF252" s="164"/>
      <c r="AJG252" s="164"/>
      <c r="AJH252" s="164"/>
      <c r="AJI252" s="164"/>
      <c r="AJJ252" s="164"/>
      <c r="AJK252" s="164"/>
      <c r="AJL252" s="164"/>
      <c r="AJM252" s="164"/>
      <c r="AJN252" s="164"/>
      <c r="AJO252" s="164"/>
      <c r="AJP252" s="164"/>
      <c r="AJQ252" s="164"/>
      <c r="AJR252" s="164"/>
      <c r="AJS252" s="164"/>
      <c r="AJT252" s="164"/>
      <c r="AJU252" s="164"/>
      <c r="AJV252" s="164"/>
      <c r="AJW252" s="164"/>
      <c r="AJX252" s="164"/>
      <c r="AJY252" s="164"/>
      <c r="AJZ252" s="164"/>
      <c r="AKA252" s="164"/>
      <c r="AKB252" s="164"/>
    </row>
    <row r="253" customFormat="false" ht="21" hidden="false" customHeight="true" outlineLevel="0" collapsed="false">
      <c r="A253" s="233"/>
      <c r="B253" s="234"/>
      <c r="C253" s="235"/>
      <c r="D253" s="236"/>
      <c r="E253" s="237"/>
      <c r="F253" s="237"/>
      <c r="G253" s="263"/>
      <c r="H253" s="267" t="str">
        <f aca="false">IF(COUNTIFS(Titulados!$A$3:$A$1000,"="&amp;K253)&lt;&gt;1,"","Titulado")</f>
        <v/>
      </c>
      <c r="I253" s="242"/>
      <c r="J253" s="242"/>
      <c r="K253" s="253"/>
      <c r="L253" s="254"/>
      <c r="M253" s="255"/>
      <c r="N253" s="256"/>
      <c r="O253" s="247"/>
      <c r="P253" s="248"/>
      <c r="Q253" s="249"/>
      <c r="R253" s="174"/>
      <c r="S253" s="274"/>
      <c r="T253" s="275"/>
      <c r="AHV253" s="164"/>
      <c r="AHW253" s="164"/>
      <c r="AHX253" s="164"/>
      <c r="AHY253" s="164"/>
      <c r="AHZ253" s="164"/>
      <c r="AIA253" s="164"/>
      <c r="AIB253" s="164"/>
      <c r="AIC253" s="164"/>
      <c r="AID253" s="164"/>
      <c r="AIE253" s="164"/>
      <c r="AIF253" s="164"/>
      <c r="AIG253" s="164"/>
      <c r="AIH253" s="164"/>
      <c r="AII253" s="164"/>
      <c r="AIJ253" s="164"/>
      <c r="AIK253" s="164"/>
      <c r="AIL253" s="164"/>
      <c r="AIM253" s="164"/>
      <c r="AIN253" s="164"/>
      <c r="AIO253" s="164"/>
      <c r="AIP253" s="164"/>
      <c r="AIQ253" s="164"/>
      <c r="AIR253" s="164"/>
      <c r="AIS253" s="164"/>
      <c r="AIT253" s="164"/>
      <c r="AIU253" s="164"/>
      <c r="AIV253" s="164"/>
      <c r="AIW253" s="164"/>
      <c r="AIX253" s="164"/>
      <c r="AIY253" s="164"/>
      <c r="AIZ253" s="164"/>
      <c r="AJA253" s="164"/>
      <c r="AJB253" s="164"/>
      <c r="AJC253" s="164"/>
      <c r="AJD253" s="164"/>
      <c r="AJE253" s="164"/>
      <c r="AJF253" s="164"/>
      <c r="AJG253" s="164"/>
      <c r="AJH253" s="164"/>
      <c r="AJI253" s="164"/>
      <c r="AJJ253" s="164"/>
      <c r="AJK253" s="164"/>
      <c r="AJL253" s="164"/>
      <c r="AJM253" s="164"/>
      <c r="AJN253" s="164"/>
      <c r="AJO253" s="164"/>
      <c r="AJP253" s="164"/>
      <c r="AJQ253" s="164"/>
      <c r="AJR253" s="164"/>
      <c r="AJS253" s="164"/>
      <c r="AJT253" s="164"/>
      <c r="AJU253" s="164"/>
      <c r="AJV253" s="164"/>
      <c r="AJW253" s="164"/>
      <c r="AJX253" s="164"/>
      <c r="AJY253" s="164"/>
      <c r="AJZ253" s="164"/>
      <c r="AKA253" s="164"/>
      <c r="AKB253" s="164"/>
    </row>
    <row r="254" customFormat="false" ht="21" hidden="false" customHeight="true" outlineLevel="0" collapsed="false">
      <c r="A254" s="233"/>
      <c r="B254" s="234"/>
      <c r="C254" s="235"/>
      <c r="D254" s="236"/>
      <c r="E254" s="237"/>
      <c r="F254" s="237"/>
      <c r="G254" s="263"/>
      <c r="H254" s="267" t="str">
        <f aca="false">IF(COUNTIFS(Titulados!$A$3:$A$1000,"="&amp;K254)&lt;&gt;1,"","Titulado")</f>
        <v/>
      </c>
      <c r="I254" s="242"/>
      <c r="J254" s="242"/>
      <c r="K254" s="253"/>
      <c r="L254" s="254"/>
      <c r="M254" s="255"/>
      <c r="N254" s="256"/>
      <c r="O254" s="247"/>
      <c r="P254" s="248"/>
      <c r="Q254" s="249"/>
      <c r="R254" s="174"/>
      <c r="S254" s="274"/>
      <c r="T254" s="275"/>
      <c r="AHV254" s="164"/>
      <c r="AHW254" s="164"/>
      <c r="AHX254" s="164"/>
      <c r="AHY254" s="164"/>
      <c r="AHZ254" s="164"/>
      <c r="AIA254" s="164"/>
      <c r="AIB254" s="164"/>
      <c r="AIC254" s="164"/>
      <c r="AID254" s="164"/>
      <c r="AIE254" s="164"/>
      <c r="AIF254" s="164"/>
      <c r="AIG254" s="164"/>
      <c r="AIH254" s="164"/>
      <c r="AII254" s="164"/>
      <c r="AIJ254" s="164"/>
      <c r="AIK254" s="164"/>
      <c r="AIL254" s="164"/>
      <c r="AIM254" s="164"/>
      <c r="AIN254" s="164"/>
      <c r="AIO254" s="164"/>
      <c r="AIP254" s="164"/>
      <c r="AIQ254" s="164"/>
      <c r="AIR254" s="164"/>
      <c r="AIS254" s="164"/>
      <c r="AIT254" s="164"/>
      <c r="AIU254" s="164"/>
      <c r="AIV254" s="164"/>
      <c r="AIW254" s="164"/>
      <c r="AIX254" s="164"/>
      <c r="AIY254" s="164"/>
      <c r="AIZ254" s="164"/>
      <c r="AJA254" s="164"/>
      <c r="AJB254" s="164"/>
      <c r="AJC254" s="164"/>
      <c r="AJD254" s="164"/>
      <c r="AJE254" s="164"/>
      <c r="AJF254" s="164"/>
      <c r="AJG254" s="164"/>
      <c r="AJH254" s="164"/>
      <c r="AJI254" s="164"/>
      <c r="AJJ254" s="164"/>
      <c r="AJK254" s="164"/>
      <c r="AJL254" s="164"/>
      <c r="AJM254" s="164"/>
      <c r="AJN254" s="164"/>
      <c r="AJO254" s="164"/>
      <c r="AJP254" s="164"/>
      <c r="AJQ254" s="164"/>
      <c r="AJR254" s="164"/>
      <c r="AJS254" s="164"/>
      <c r="AJT254" s="164"/>
      <c r="AJU254" s="164"/>
      <c r="AJV254" s="164"/>
      <c r="AJW254" s="164"/>
      <c r="AJX254" s="164"/>
      <c r="AJY254" s="164"/>
      <c r="AJZ254" s="164"/>
      <c r="AKA254" s="164"/>
      <c r="AKB254" s="164"/>
    </row>
    <row r="255" customFormat="false" ht="21" hidden="false" customHeight="true" outlineLevel="0" collapsed="false">
      <c r="A255" s="233"/>
      <c r="B255" s="234"/>
      <c r="C255" s="235"/>
      <c r="D255" s="236"/>
      <c r="E255" s="237"/>
      <c r="F255" s="237"/>
      <c r="G255" s="263"/>
      <c r="H255" s="267" t="str">
        <f aca="false">IF(COUNTIFS(Titulados!$A$3:$A$1000,"="&amp;K255)&lt;&gt;1,"","Titulado")</f>
        <v/>
      </c>
      <c r="I255" s="242"/>
      <c r="J255" s="242"/>
      <c r="K255" s="253"/>
      <c r="L255" s="254"/>
      <c r="M255" s="255"/>
      <c r="N255" s="256"/>
      <c r="O255" s="247"/>
      <c r="P255" s="248"/>
      <c r="Q255" s="249"/>
      <c r="R255" s="174"/>
      <c r="S255" s="274"/>
      <c r="T255" s="275"/>
      <c r="AHV255" s="164"/>
      <c r="AHW255" s="164"/>
      <c r="AHX255" s="164"/>
      <c r="AHY255" s="164"/>
      <c r="AHZ255" s="164"/>
      <c r="AIA255" s="164"/>
      <c r="AIB255" s="164"/>
      <c r="AIC255" s="164"/>
      <c r="AID255" s="164"/>
      <c r="AIE255" s="164"/>
      <c r="AIF255" s="164"/>
      <c r="AIG255" s="164"/>
      <c r="AIH255" s="164"/>
      <c r="AII255" s="164"/>
      <c r="AIJ255" s="164"/>
      <c r="AIK255" s="164"/>
      <c r="AIL255" s="164"/>
      <c r="AIM255" s="164"/>
      <c r="AIN255" s="164"/>
      <c r="AIO255" s="164"/>
      <c r="AIP255" s="164"/>
      <c r="AIQ255" s="164"/>
      <c r="AIR255" s="164"/>
      <c r="AIS255" s="164"/>
      <c r="AIT255" s="164"/>
      <c r="AIU255" s="164"/>
      <c r="AIV255" s="164"/>
      <c r="AIW255" s="164"/>
      <c r="AIX255" s="164"/>
      <c r="AIY255" s="164"/>
      <c r="AIZ255" s="164"/>
      <c r="AJA255" s="164"/>
      <c r="AJB255" s="164"/>
      <c r="AJC255" s="164"/>
      <c r="AJD255" s="164"/>
      <c r="AJE255" s="164"/>
      <c r="AJF255" s="164"/>
      <c r="AJG255" s="164"/>
      <c r="AJH255" s="164"/>
      <c r="AJI255" s="164"/>
      <c r="AJJ255" s="164"/>
      <c r="AJK255" s="164"/>
      <c r="AJL255" s="164"/>
      <c r="AJM255" s="164"/>
      <c r="AJN255" s="164"/>
      <c r="AJO255" s="164"/>
      <c r="AJP255" s="164"/>
      <c r="AJQ255" s="164"/>
      <c r="AJR255" s="164"/>
      <c r="AJS255" s="164"/>
      <c r="AJT255" s="164"/>
      <c r="AJU255" s="164"/>
      <c r="AJV255" s="164"/>
      <c r="AJW255" s="164"/>
      <c r="AJX255" s="164"/>
      <c r="AJY255" s="164"/>
      <c r="AJZ255" s="164"/>
      <c r="AKA255" s="164"/>
      <c r="AKB255" s="164"/>
    </row>
    <row r="256" customFormat="false" ht="21" hidden="false" customHeight="true" outlineLevel="0" collapsed="false">
      <c r="A256" s="233"/>
      <c r="B256" s="234"/>
      <c r="C256" s="235"/>
      <c r="D256" s="236"/>
      <c r="E256" s="237"/>
      <c r="F256" s="237"/>
      <c r="G256" s="263"/>
      <c r="H256" s="267" t="str">
        <f aca="false">IF(COUNTIFS(Titulados!$A$3:$A$1000,"="&amp;K256)&lt;&gt;1,"","Titulado")</f>
        <v/>
      </c>
      <c r="I256" s="242"/>
      <c r="J256" s="242"/>
      <c r="K256" s="253"/>
      <c r="L256" s="254"/>
      <c r="M256" s="255"/>
      <c r="N256" s="256"/>
      <c r="O256" s="247"/>
      <c r="P256" s="248"/>
      <c r="Q256" s="249"/>
      <c r="R256" s="174"/>
      <c r="S256" s="274"/>
      <c r="T256" s="275"/>
      <c r="AHV256" s="164"/>
      <c r="AHW256" s="164"/>
      <c r="AHX256" s="164"/>
      <c r="AHY256" s="164"/>
      <c r="AHZ256" s="164"/>
      <c r="AIA256" s="164"/>
      <c r="AIB256" s="164"/>
      <c r="AIC256" s="164"/>
      <c r="AID256" s="164"/>
      <c r="AIE256" s="164"/>
      <c r="AIF256" s="164"/>
      <c r="AIG256" s="164"/>
      <c r="AIH256" s="164"/>
      <c r="AII256" s="164"/>
      <c r="AIJ256" s="164"/>
      <c r="AIK256" s="164"/>
      <c r="AIL256" s="164"/>
      <c r="AIM256" s="164"/>
      <c r="AIN256" s="164"/>
      <c r="AIO256" s="164"/>
      <c r="AIP256" s="164"/>
      <c r="AIQ256" s="164"/>
      <c r="AIR256" s="164"/>
      <c r="AIS256" s="164"/>
      <c r="AIT256" s="164"/>
      <c r="AIU256" s="164"/>
      <c r="AIV256" s="164"/>
      <c r="AIW256" s="164"/>
      <c r="AIX256" s="164"/>
      <c r="AIY256" s="164"/>
      <c r="AIZ256" s="164"/>
      <c r="AJA256" s="164"/>
      <c r="AJB256" s="164"/>
      <c r="AJC256" s="164"/>
      <c r="AJD256" s="164"/>
      <c r="AJE256" s="164"/>
      <c r="AJF256" s="164"/>
      <c r="AJG256" s="164"/>
      <c r="AJH256" s="164"/>
      <c r="AJI256" s="164"/>
      <c r="AJJ256" s="164"/>
      <c r="AJK256" s="164"/>
      <c r="AJL256" s="164"/>
      <c r="AJM256" s="164"/>
      <c r="AJN256" s="164"/>
      <c r="AJO256" s="164"/>
      <c r="AJP256" s="164"/>
      <c r="AJQ256" s="164"/>
      <c r="AJR256" s="164"/>
      <c r="AJS256" s="164"/>
      <c r="AJT256" s="164"/>
      <c r="AJU256" s="164"/>
      <c r="AJV256" s="164"/>
      <c r="AJW256" s="164"/>
      <c r="AJX256" s="164"/>
      <c r="AJY256" s="164"/>
      <c r="AJZ256" s="164"/>
      <c r="AKA256" s="164"/>
      <c r="AKB256" s="164"/>
    </row>
    <row r="257" customFormat="false" ht="21" hidden="false" customHeight="true" outlineLevel="0" collapsed="false">
      <c r="A257" s="233"/>
      <c r="B257" s="234"/>
      <c r="C257" s="235"/>
      <c r="D257" s="236"/>
      <c r="E257" s="237"/>
      <c r="F257" s="237"/>
      <c r="G257" s="263"/>
      <c r="H257" s="268" t="str">
        <f aca="false">IF(COUNTIFS(Titulados!$A$3:$A$1000,"="&amp;K257)&lt;&gt;1,"","Titulado")</f>
        <v/>
      </c>
      <c r="I257" s="242"/>
      <c r="J257" s="242"/>
      <c r="K257" s="258"/>
      <c r="L257" s="259"/>
      <c r="M257" s="260"/>
      <c r="N257" s="261"/>
      <c r="O257" s="247"/>
      <c r="P257" s="248"/>
      <c r="Q257" s="249"/>
      <c r="R257" s="174"/>
      <c r="S257" s="274"/>
      <c r="T257" s="275"/>
      <c r="AHV257" s="164"/>
      <c r="AHW257" s="164"/>
      <c r="AHX257" s="164"/>
      <c r="AHY257" s="164"/>
      <c r="AHZ257" s="164"/>
      <c r="AIA257" s="164"/>
      <c r="AIB257" s="164"/>
      <c r="AIC257" s="164"/>
      <c r="AID257" s="164"/>
      <c r="AIE257" s="164"/>
      <c r="AIF257" s="164"/>
      <c r="AIG257" s="164"/>
      <c r="AIH257" s="164"/>
      <c r="AII257" s="164"/>
      <c r="AIJ257" s="164"/>
      <c r="AIK257" s="164"/>
      <c r="AIL257" s="164"/>
      <c r="AIM257" s="164"/>
      <c r="AIN257" s="164"/>
      <c r="AIO257" s="164"/>
      <c r="AIP257" s="164"/>
      <c r="AIQ257" s="164"/>
      <c r="AIR257" s="164"/>
      <c r="AIS257" s="164"/>
      <c r="AIT257" s="164"/>
      <c r="AIU257" s="164"/>
      <c r="AIV257" s="164"/>
      <c r="AIW257" s="164"/>
      <c r="AIX257" s="164"/>
      <c r="AIY257" s="164"/>
      <c r="AIZ257" s="164"/>
      <c r="AJA257" s="164"/>
      <c r="AJB257" s="164"/>
      <c r="AJC257" s="164"/>
      <c r="AJD257" s="164"/>
      <c r="AJE257" s="164"/>
      <c r="AJF257" s="164"/>
      <c r="AJG257" s="164"/>
      <c r="AJH257" s="164"/>
      <c r="AJI257" s="164"/>
      <c r="AJJ257" s="164"/>
      <c r="AJK257" s="164"/>
      <c r="AJL257" s="164"/>
      <c r="AJM257" s="164"/>
      <c r="AJN257" s="164"/>
      <c r="AJO257" s="164"/>
      <c r="AJP257" s="164"/>
      <c r="AJQ257" s="164"/>
      <c r="AJR257" s="164"/>
      <c r="AJS257" s="164"/>
      <c r="AJT257" s="164"/>
      <c r="AJU257" s="164"/>
      <c r="AJV257" s="164"/>
      <c r="AJW257" s="164"/>
      <c r="AJX257" s="164"/>
      <c r="AJY257" s="164"/>
      <c r="AJZ257" s="164"/>
      <c r="AKA257" s="164"/>
      <c r="AKB257" s="164"/>
    </row>
    <row r="258" customFormat="false" ht="27" hidden="false" customHeight="true" outlineLevel="0" collapsed="false">
      <c r="A258" s="233" t="n">
        <f aca="false">A251+1</f>
        <v>37</v>
      </c>
      <c r="B258" s="234"/>
      <c r="C258" s="235"/>
      <c r="D258" s="236"/>
      <c r="E258" s="237" t="str">
        <f aca="false">IF(P258&gt;0,"Docente do PPG coautor","")</f>
        <v/>
      </c>
      <c r="F258" s="238" t="str">
        <f aca="false">IF(COUNTIFS(L258:L264,"&lt;&gt;"&amp;"")&gt;0,"Graduando coautor","")</f>
        <v/>
      </c>
      <c r="G258" s="263" t="str">
        <f aca="false">IF(COUNTIFS(K258:K264,"&lt;&gt;"&amp;"")&gt;0,"Pos-graduando coautor","")</f>
        <v/>
      </c>
      <c r="H258" s="264" t="str">
        <f aca="false">IF(COUNTIFS(Titulados!$A$3:$A$1000,"="&amp;K258)&lt;&gt;1,"","Titulado")</f>
        <v/>
      </c>
      <c r="I258" s="242"/>
      <c r="J258" s="242"/>
      <c r="K258" s="243"/>
      <c r="L258" s="244"/>
      <c r="M258" s="245"/>
      <c r="N258" s="246"/>
      <c r="O258" s="247"/>
      <c r="P258" s="248" t="n">
        <v>0</v>
      </c>
      <c r="Q258" s="249"/>
      <c r="R258" s="174"/>
      <c r="S258" s="274" t="n">
        <f aca="false">IF(B258="",0,INDEX(pesosqualis,MATCH(D258,INDEX(Qualis,,MATCH(B258,Tipos_Produtos)),0),MATCH(B258,Tipos_Produtos,0)))</f>
        <v>0</v>
      </c>
      <c r="T258" s="275" t="n">
        <f aca="false">IF(E258="",0,S258/P258)</f>
        <v>0</v>
      </c>
      <c r="AHV258" s="164"/>
      <c r="AHW258" s="164"/>
      <c r="AHX258" s="164"/>
      <c r="AHY258" s="164"/>
      <c r="AHZ258" s="164"/>
      <c r="AIA258" s="164"/>
      <c r="AIB258" s="164"/>
      <c r="AIC258" s="164"/>
      <c r="AID258" s="164"/>
      <c r="AIE258" s="164"/>
      <c r="AIF258" s="164"/>
      <c r="AIG258" s="164"/>
      <c r="AIH258" s="164"/>
      <c r="AII258" s="164"/>
      <c r="AIJ258" s="164"/>
      <c r="AIK258" s="164"/>
      <c r="AIL258" s="164"/>
      <c r="AIM258" s="164"/>
      <c r="AIN258" s="164"/>
      <c r="AIO258" s="164"/>
      <c r="AIP258" s="164"/>
      <c r="AIQ258" s="164"/>
      <c r="AIR258" s="164"/>
      <c r="AIS258" s="164"/>
      <c r="AIT258" s="164"/>
      <c r="AIU258" s="164"/>
      <c r="AIV258" s="164"/>
      <c r="AIW258" s="164"/>
      <c r="AIX258" s="164"/>
      <c r="AIY258" s="164"/>
      <c r="AIZ258" s="164"/>
      <c r="AJA258" s="164"/>
      <c r="AJB258" s="164"/>
      <c r="AJC258" s="164"/>
      <c r="AJD258" s="164"/>
      <c r="AJE258" s="164"/>
      <c r="AJF258" s="164"/>
      <c r="AJG258" s="164"/>
      <c r="AJH258" s="164"/>
      <c r="AJI258" s="164"/>
      <c r="AJJ258" s="164"/>
      <c r="AJK258" s="164"/>
      <c r="AJL258" s="164"/>
      <c r="AJM258" s="164"/>
      <c r="AJN258" s="164"/>
      <c r="AJO258" s="164"/>
      <c r="AJP258" s="164"/>
      <c r="AJQ258" s="164"/>
      <c r="AJR258" s="164"/>
      <c r="AJS258" s="164"/>
      <c r="AJT258" s="164"/>
      <c r="AJU258" s="164"/>
      <c r="AJV258" s="164"/>
      <c r="AJW258" s="164"/>
      <c r="AJX258" s="164"/>
      <c r="AJY258" s="164"/>
      <c r="AJZ258" s="164"/>
      <c r="AKA258" s="164"/>
      <c r="AKB258" s="164"/>
    </row>
    <row r="259" customFormat="false" ht="21" hidden="false" customHeight="true" outlineLevel="0" collapsed="false">
      <c r="A259" s="233"/>
      <c r="B259" s="234"/>
      <c r="C259" s="235"/>
      <c r="D259" s="236"/>
      <c r="E259" s="237"/>
      <c r="F259" s="237"/>
      <c r="G259" s="263"/>
      <c r="H259" s="267" t="str">
        <f aca="false">IF(COUNTIFS(Titulados!$A$3:$A$1000,"="&amp;K259)&lt;&gt;1,"","Titulado")</f>
        <v/>
      </c>
      <c r="I259" s="242"/>
      <c r="J259" s="242"/>
      <c r="K259" s="253"/>
      <c r="L259" s="254"/>
      <c r="M259" s="255"/>
      <c r="N259" s="256"/>
      <c r="O259" s="247"/>
      <c r="P259" s="248"/>
      <c r="Q259" s="249"/>
      <c r="R259" s="174"/>
      <c r="S259" s="274"/>
      <c r="T259" s="275"/>
      <c r="AHV259" s="164"/>
      <c r="AHW259" s="164"/>
      <c r="AHX259" s="164"/>
      <c r="AHY259" s="164"/>
      <c r="AHZ259" s="164"/>
      <c r="AIA259" s="164"/>
      <c r="AIB259" s="164"/>
      <c r="AIC259" s="164"/>
      <c r="AID259" s="164"/>
      <c r="AIE259" s="164"/>
      <c r="AIF259" s="164"/>
      <c r="AIG259" s="164"/>
      <c r="AIH259" s="164"/>
      <c r="AII259" s="164"/>
      <c r="AIJ259" s="164"/>
      <c r="AIK259" s="164"/>
      <c r="AIL259" s="164"/>
      <c r="AIM259" s="164"/>
      <c r="AIN259" s="164"/>
      <c r="AIO259" s="164"/>
      <c r="AIP259" s="164"/>
      <c r="AIQ259" s="164"/>
      <c r="AIR259" s="164"/>
      <c r="AIS259" s="164"/>
      <c r="AIT259" s="164"/>
      <c r="AIU259" s="164"/>
      <c r="AIV259" s="164"/>
      <c r="AIW259" s="164"/>
      <c r="AIX259" s="164"/>
      <c r="AIY259" s="164"/>
      <c r="AIZ259" s="164"/>
      <c r="AJA259" s="164"/>
      <c r="AJB259" s="164"/>
      <c r="AJC259" s="164"/>
      <c r="AJD259" s="164"/>
      <c r="AJE259" s="164"/>
      <c r="AJF259" s="164"/>
      <c r="AJG259" s="164"/>
      <c r="AJH259" s="164"/>
      <c r="AJI259" s="164"/>
      <c r="AJJ259" s="164"/>
      <c r="AJK259" s="164"/>
      <c r="AJL259" s="164"/>
      <c r="AJM259" s="164"/>
      <c r="AJN259" s="164"/>
      <c r="AJO259" s="164"/>
      <c r="AJP259" s="164"/>
      <c r="AJQ259" s="164"/>
      <c r="AJR259" s="164"/>
      <c r="AJS259" s="164"/>
      <c r="AJT259" s="164"/>
      <c r="AJU259" s="164"/>
      <c r="AJV259" s="164"/>
      <c r="AJW259" s="164"/>
      <c r="AJX259" s="164"/>
      <c r="AJY259" s="164"/>
      <c r="AJZ259" s="164"/>
      <c r="AKA259" s="164"/>
      <c r="AKB259" s="164"/>
    </row>
    <row r="260" customFormat="false" ht="21" hidden="false" customHeight="true" outlineLevel="0" collapsed="false">
      <c r="A260" s="233"/>
      <c r="B260" s="234"/>
      <c r="C260" s="235"/>
      <c r="D260" s="236"/>
      <c r="E260" s="237"/>
      <c r="F260" s="237"/>
      <c r="G260" s="263"/>
      <c r="H260" s="267" t="str">
        <f aca="false">IF(COUNTIFS(Titulados!$A$3:$A$1000,"="&amp;K260)&lt;&gt;1,"","Titulado")</f>
        <v/>
      </c>
      <c r="I260" s="242"/>
      <c r="J260" s="242"/>
      <c r="K260" s="253"/>
      <c r="L260" s="254"/>
      <c r="M260" s="255"/>
      <c r="N260" s="256"/>
      <c r="O260" s="247"/>
      <c r="P260" s="248"/>
      <c r="Q260" s="249"/>
      <c r="R260" s="174"/>
      <c r="S260" s="274"/>
      <c r="T260" s="275"/>
      <c r="AHV260" s="164"/>
      <c r="AHW260" s="164"/>
      <c r="AHX260" s="164"/>
      <c r="AHY260" s="164"/>
      <c r="AHZ260" s="164"/>
      <c r="AIA260" s="164"/>
      <c r="AIB260" s="164"/>
      <c r="AIC260" s="164"/>
      <c r="AID260" s="164"/>
      <c r="AIE260" s="164"/>
      <c r="AIF260" s="164"/>
      <c r="AIG260" s="164"/>
      <c r="AIH260" s="164"/>
      <c r="AII260" s="164"/>
      <c r="AIJ260" s="164"/>
      <c r="AIK260" s="164"/>
      <c r="AIL260" s="164"/>
      <c r="AIM260" s="164"/>
      <c r="AIN260" s="164"/>
      <c r="AIO260" s="164"/>
      <c r="AIP260" s="164"/>
      <c r="AIQ260" s="164"/>
      <c r="AIR260" s="164"/>
      <c r="AIS260" s="164"/>
      <c r="AIT260" s="164"/>
      <c r="AIU260" s="164"/>
      <c r="AIV260" s="164"/>
      <c r="AIW260" s="164"/>
      <c r="AIX260" s="164"/>
      <c r="AIY260" s="164"/>
      <c r="AIZ260" s="164"/>
      <c r="AJA260" s="164"/>
      <c r="AJB260" s="164"/>
      <c r="AJC260" s="164"/>
      <c r="AJD260" s="164"/>
      <c r="AJE260" s="164"/>
      <c r="AJF260" s="164"/>
      <c r="AJG260" s="164"/>
      <c r="AJH260" s="164"/>
      <c r="AJI260" s="164"/>
      <c r="AJJ260" s="164"/>
      <c r="AJK260" s="164"/>
      <c r="AJL260" s="164"/>
      <c r="AJM260" s="164"/>
      <c r="AJN260" s="164"/>
      <c r="AJO260" s="164"/>
      <c r="AJP260" s="164"/>
      <c r="AJQ260" s="164"/>
      <c r="AJR260" s="164"/>
      <c r="AJS260" s="164"/>
      <c r="AJT260" s="164"/>
      <c r="AJU260" s="164"/>
      <c r="AJV260" s="164"/>
      <c r="AJW260" s="164"/>
      <c r="AJX260" s="164"/>
      <c r="AJY260" s="164"/>
      <c r="AJZ260" s="164"/>
      <c r="AKA260" s="164"/>
      <c r="AKB260" s="164"/>
    </row>
    <row r="261" customFormat="false" ht="21" hidden="false" customHeight="true" outlineLevel="0" collapsed="false">
      <c r="A261" s="233"/>
      <c r="B261" s="234"/>
      <c r="C261" s="235"/>
      <c r="D261" s="236"/>
      <c r="E261" s="237"/>
      <c r="F261" s="237"/>
      <c r="G261" s="263"/>
      <c r="H261" s="267" t="str">
        <f aca="false">IF(COUNTIFS(Titulados!$A$3:$A$1000,"="&amp;K261)&lt;&gt;1,"","Titulado")</f>
        <v/>
      </c>
      <c r="I261" s="242"/>
      <c r="J261" s="242"/>
      <c r="K261" s="253"/>
      <c r="L261" s="254"/>
      <c r="M261" s="255"/>
      <c r="N261" s="256"/>
      <c r="O261" s="247"/>
      <c r="P261" s="248"/>
      <c r="Q261" s="249"/>
      <c r="R261" s="174"/>
      <c r="S261" s="274"/>
      <c r="T261" s="275"/>
      <c r="AHV261" s="164"/>
      <c r="AHW261" s="164"/>
      <c r="AHX261" s="164"/>
      <c r="AHY261" s="164"/>
      <c r="AHZ261" s="164"/>
      <c r="AIA261" s="164"/>
      <c r="AIB261" s="164"/>
      <c r="AIC261" s="164"/>
      <c r="AID261" s="164"/>
      <c r="AIE261" s="164"/>
      <c r="AIF261" s="164"/>
      <c r="AIG261" s="164"/>
      <c r="AIH261" s="164"/>
      <c r="AII261" s="164"/>
      <c r="AIJ261" s="164"/>
      <c r="AIK261" s="164"/>
      <c r="AIL261" s="164"/>
      <c r="AIM261" s="164"/>
      <c r="AIN261" s="164"/>
      <c r="AIO261" s="164"/>
      <c r="AIP261" s="164"/>
      <c r="AIQ261" s="164"/>
      <c r="AIR261" s="164"/>
      <c r="AIS261" s="164"/>
      <c r="AIT261" s="164"/>
      <c r="AIU261" s="164"/>
      <c r="AIV261" s="164"/>
      <c r="AIW261" s="164"/>
      <c r="AIX261" s="164"/>
      <c r="AIY261" s="164"/>
      <c r="AIZ261" s="164"/>
      <c r="AJA261" s="164"/>
      <c r="AJB261" s="164"/>
      <c r="AJC261" s="164"/>
      <c r="AJD261" s="164"/>
      <c r="AJE261" s="164"/>
      <c r="AJF261" s="164"/>
      <c r="AJG261" s="164"/>
      <c r="AJH261" s="164"/>
      <c r="AJI261" s="164"/>
      <c r="AJJ261" s="164"/>
      <c r="AJK261" s="164"/>
      <c r="AJL261" s="164"/>
      <c r="AJM261" s="164"/>
      <c r="AJN261" s="164"/>
      <c r="AJO261" s="164"/>
      <c r="AJP261" s="164"/>
      <c r="AJQ261" s="164"/>
      <c r="AJR261" s="164"/>
      <c r="AJS261" s="164"/>
      <c r="AJT261" s="164"/>
      <c r="AJU261" s="164"/>
      <c r="AJV261" s="164"/>
      <c r="AJW261" s="164"/>
      <c r="AJX261" s="164"/>
      <c r="AJY261" s="164"/>
      <c r="AJZ261" s="164"/>
      <c r="AKA261" s="164"/>
      <c r="AKB261" s="164"/>
    </row>
    <row r="262" customFormat="false" ht="21" hidden="false" customHeight="true" outlineLevel="0" collapsed="false">
      <c r="A262" s="233"/>
      <c r="B262" s="234"/>
      <c r="C262" s="235"/>
      <c r="D262" s="236"/>
      <c r="E262" s="237"/>
      <c r="F262" s="237"/>
      <c r="G262" s="263"/>
      <c r="H262" s="267" t="str">
        <f aca="false">IF(COUNTIFS(Titulados!$A$3:$A$1000,"="&amp;K262)&lt;&gt;1,"","Titulado")</f>
        <v/>
      </c>
      <c r="I262" s="242"/>
      <c r="J262" s="242"/>
      <c r="K262" s="253"/>
      <c r="L262" s="254"/>
      <c r="M262" s="255"/>
      <c r="N262" s="256"/>
      <c r="O262" s="247"/>
      <c r="P262" s="248"/>
      <c r="Q262" s="249"/>
      <c r="R262" s="174"/>
      <c r="S262" s="274"/>
      <c r="T262" s="275"/>
      <c r="AHV262" s="164"/>
      <c r="AHW262" s="164"/>
      <c r="AHX262" s="164"/>
      <c r="AHY262" s="164"/>
      <c r="AHZ262" s="164"/>
      <c r="AIA262" s="164"/>
      <c r="AIB262" s="164"/>
      <c r="AIC262" s="164"/>
      <c r="AID262" s="164"/>
      <c r="AIE262" s="164"/>
      <c r="AIF262" s="164"/>
      <c r="AIG262" s="164"/>
      <c r="AIH262" s="164"/>
      <c r="AII262" s="164"/>
      <c r="AIJ262" s="164"/>
      <c r="AIK262" s="164"/>
      <c r="AIL262" s="164"/>
      <c r="AIM262" s="164"/>
      <c r="AIN262" s="164"/>
      <c r="AIO262" s="164"/>
      <c r="AIP262" s="164"/>
      <c r="AIQ262" s="164"/>
      <c r="AIR262" s="164"/>
      <c r="AIS262" s="164"/>
      <c r="AIT262" s="164"/>
      <c r="AIU262" s="164"/>
      <c r="AIV262" s="164"/>
      <c r="AIW262" s="164"/>
      <c r="AIX262" s="164"/>
      <c r="AIY262" s="164"/>
      <c r="AIZ262" s="164"/>
      <c r="AJA262" s="164"/>
      <c r="AJB262" s="164"/>
      <c r="AJC262" s="164"/>
      <c r="AJD262" s="164"/>
      <c r="AJE262" s="164"/>
      <c r="AJF262" s="164"/>
      <c r="AJG262" s="164"/>
      <c r="AJH262" s="164"/>
      <c r="AJI262" s="164"/>
      <c r="AJJ262" s="164"/>
      <c r="AJK262" s="164"/>
      <c r="AJL262" s="164"/>
      <c r="AJM262" s="164"/>
      <c r="AJN262" s="164"/>
      <c r="AJO262" s="164"/>
      <c r="AJP262" s="164"/>
      <c r="AJQ262" s="164"/>
      <c r="AJR262" s="164"/>
      <c r="AJS262" s="164"/>
      <c r="AJT262" s="164"/>
      <c r="AJU262" s="164"/>
      <c r="AJV262" s="164"/>
      <c r="AJW262" s="164"/>
      <c r="AJX262" s="164"/>
      <c r="AJY262" s="164"/>
      <c r="AJZ262" s="164"/>
      <c r="AKA262" s="164"/>
      <c r="AKB262" s="164"/>
    </row>
    <row r="263" customFormat="false" ht="21" hidden="false" customHeight="true" outlineLevel="0" collapsed="false">
      <c r="A263" s="233"/>
      <c r="B263" s="234"/>
      <c r="C263" s="235"/>
      <c r="D263" s="236"/>
      <c r="E263" s="237"/>
      <c r="F263" s="237"/>
      <c r="G263" s="263"/>
      <c r="H263" s="267" t="str">
        <f aca="false">IF(COUNTIFS(Titulados!$A$3:$A$1000,"="&amp;K263)&lt;&gt;1,"","Titulado")</f>
        <v/>
      </c>
      <c r="I263" s="242"/>
      <c r="J263" s="242"/>
      <c r="K263" s="253"/>
      <c r="L263" s="254"/>
      <c r="M263" s="255"/>
      <c r="N263" s="256"/>
      <c r="O263" s="247"/>
      <c r="P263" s="248"/>
      <c r="Q263" s="249"/>
      <c r="R263" s="174"/>
      <c r="S263" s="274"/>
      <c r="T263" s="275"/>
      <c r="AHV263" s="164"/>
      <c r="AHW263" s="164"/>
      <c r="AHX263" s="164"/>
      <c r="AHY263" s="164"/>
      <c r="AHZ263" s="164"/>
      <c r="AIA263" s="164"/>
      <c r="AIB263" s="164"/>
      <c r="AIC263" s="164"/>
      <c r="AID263" s="164"/>
      <c r="AIE263" s="164"/>
      <c r="AIF263" s="164"/>
      <c r="AIG263" s="164"/>
      <c r="AIH263" s="164"/>
      <c r="AII263" s="164"/>
      <c r="AIJ263" s="164"/>
      <c r="AIK263" s="164"/>
      <c r="AIL263" s="164"/>
      <c r="AIM263" s="164"/>
      <c r="AIN263" s="164"/>
      <c r="AIO263" s="164"/>
      <c r="AIP263" s="164"/>
      <c r="AIQ263" s="164"/>
      <c r="AIR263" s="164"/>
      <c r="AIS263" s="164"/>
      <c r="AIT263" s="164"/>
      <c r="AIU263" s="164"/>
      <c r="AIV263" s="164"/>
      <c r="AIW263" s="164"/>
      <c r="AIX263" s="164"/>
      <c r="AIY263" s="164"/>
      <c r="AIZ263" s="164"/>
      <c r="AJA263" s="164"/>
      <c r="AJB263" s="164"/>
      <c r="AJC263" s="164"/>
      <c r="AJD263" s="164"/>
      <c r="AJE263" s="164"/>
      <c r="AJF263" s="164"/>
      <c r="AJG263" s="164"/>
      <c r="AJH263" s="164"/>
      <c r="AJI263" s="164"/>
      <c r="AJJ263" s="164"/>
      <c r="AJK263" s="164"/>
      <c r="AJL263" s="164"/>
      <c r="AJM263" s="164"/>
      <c r="AJN263" s="164"/>
      <c r="AJO263" s="164"/>
      <c r="AJP263" s="164"/>
      <c r="AJQ263" s="164"/>
      <c r="AJR263" s="164"/>
      <c r="AJS263" s="164"/>
      <c r="AJT263" s="164"/>
      <c r="AJU263" s="164"/>
      <c r="AJV263" s="164"/>
      <c r="AJW263" s="164"/>
      <c r="AJX263" s="164"/>
      <c r="AJY263" s="164"/>
      <c r="AJZ263" s="164"/>
      <c r="AKA263" s="164"/>
      <c r="AKB263" s="164"/>
    </row>
    <row r="264" customFormat="false" ht="21" hidden="false" customHeight="true" outlineLevel="0" collapsed="false">
      <c r="A264" s="233"/>
      <c r="B264" s="234"/>
      <c r="C264" s="235"/>
      <c r="D264" s="236"/>
      <c r="E264" s="237"/>
      <c r="F264" s="237"/>
      <c r="G264" s="263"/>
      <c r="H264" s="268" t="str">
        <f aca="false">IF(COUNTIFS(Titulados!$A$3:$A$1000,"="&amp;K264)&lt;&gt;1,"","Titulado")</f>
        <v/>
      </c>
      <c r="I264" s="242"/>
      <c r="J264" s="242"/>
      <c r="K264" s="258"/>
      <c r="L264" s="259"/>
      <c r="M264" s="260"/>
      <c r="N264" s="261"/>
      <c r="O264" s="247"/>
      <c r="P264" s="248"/>
      <c r="Q264" s="249"/>
      <c r="R264" s="174"/>
      <c r="S264" s="274"/>
      <c r="T264" s="275"/>
      <c r="AHV264" s="164"/>
      <c r="AHW264" s="164"/>
      <c r="AHX264" s="164"/>
      <c r="AHY264" s="164"/>
      <c r="AHZ264" s="164"/>
      <c r="AIA264" s="164"/>
      <c r="AIB264" s="164"/>
      <c r="AIC264" s="164"/>
      <c r="AID264" s="164"/>
      <c r="AIE264" s="164"/>
      <c r="AIF264" s="164"/>
      <c r="AIG264" s="164"/>
      <c r="AIH264" s="164"/>
      <c r="AII264" s="164"/>
      <c r="AIJ264" s="164"/>
      <c r="AIK264" s="164"/>
      <c r="AIL264" s="164"/>
      <c r="AIM264" s="164"/>
      <c r="AIN264" s="164"/>
      <c r="AIO264" s="164"/>
      <c r="AIP264" s="164"/>
      <c r="AIQ264" s="164"/>
      <c r="AIR264" s="164"/>
      <c r="AIS264" s="164"/>
      <c r="AIT264" s="164"/>
      <c r="AIU264" s="164"/>
      <c r="AIV264" s="164"/>
      <c r="AIW264" s="164"/>
      <c r="AIX264" s="164"/>
      <c r="AIY264" s="164"/>
      <c r="AIZ264" s="164"/>
      <c r="AJA264" s="164"/>
      <c r="AJB264" s="164"/>
      <c r="AJC264" s="164"/>
      <c r="AJD264" s="164"/>
      <c r="AJE264" s="164"/>
      <c r="AJF264" s="164"/>
      <c r="AJG264" s="164"/>
      <c r="AJH264" s="164"/>
      <c r="AJI264" s="164"/>
      <c r="AJJ264" s="164"/>
      <c r="AJK264" s="164"/>
      <c r="AJL264" s="164"/>
      <c r="AJM264" s="164"/>
      <c r="AJN264" s="164"/>
      <c r="AJO264" s="164"/>
      <c r="AJP264" s="164"/>
      <c r="AJQ264" s="164"/>
      <c r="AJR264" s="164"/>
      <c r="AJS264" s="164"/>
      <c r="AJT264" s="164"/>
      <c r="AJU264" s="164"/>
      <c r="AJV264" s="164"/>
      <c r="AJW264" s="164"/>
      <c r="AJX264" s="164"/>
      <c r="AJY264" s="164"/>
      <c r="AJZ264" s="164"/>
      <c r="AKA264" s="164"/>
      <c r="AKB264" s="164"/>
    </row>
    <row r="265" customFormat="false" ht="27" hidden="false" customHeight="true" outlineLevel="0" collapsed="false">
      <c r="A265" s="233" t="n">
        <f aca="false">A258+1</f>
        <v>38</v>
      </c>
      <c r="B265" s="234"/>
      <c r="C265" s="235"/>
      <c r="D265" s="236"/>
      <c r="E265" s="237" t="str">
        <f aca="false">IF(P265&gt;0,"Docente do PPG coautor","")</f>
        <v/>
      </c>
      <c r="F265" s="238" t="str">
        <f aca="false">IF(COUNTIFS(L265:L271,"&lt;&gt;"&amp;"")&gt;0,"Graduando coautor","")</f>
        <v/>
      </c>
      <c r="G265" s="263" t="str">
        <f aca="false">IF(COUNTIFS(K265:K271,"&lt;&gt;"&amp;"")&gt;0,"Pos-graduando coautor","")</f>
        <v/>
      </c>
      <c r="H265" s="264" t="str">
        <f aca="false">IF(COUNTIFS(Titulados!$A$3:$A$1000,"="&amp;K265)&lt;&gt;1,"","Titulado")</f>
        <v/>
      </c>
      <c r="I265" s="242"/>
      <c r="J265" s="242"/>
      <c r="K265" s="243"/>
      <c r="L265" s="244"/>
      <c r="M265" s="245"/>
      <c r="N265" s="246"/>
      <c r="O265" s="247"/>
      <c r="P265" s="248" t="n">
        <v>0</v>
      </c>
      <c r="Q265" s="249"/>
      <c r="R265" s="174"/>
      <c r="S265" s="274" t="n">
        <f aca="false">IF(B265="",0,INDEX(pesosqualis,MATCH(D265,INDEX(Qualis,,MATCH(B265,Tipos_Produtos)),0),MATCH(B265,Tipos_Produtos,0)))</f>
        <v>0</v>
      </c>
      <c r="T265" s="275" t="n">
        <f aca="false">IF(E265="",0,S265/P265)</f>
        <v>0</v>
      </c>
      <c r="AHV265" s="164"/>
      <c r="AHW265" s="164"/>
      <c r="AHX265" s="164"/>
      <c r="AHY265" s="164"/>
      <c r="AHZ265" s="164"/>
      <c r="AIA265" s="164"/>
      <c r="AIB265" s="164"/>
      <c r="AIC265" s="164"/>
      <c r="AID265" s="164"/>
      <c r="AIE265" s="164"/>
      <c r="AIF265" s="164"/>
      <c r="AIG265" s="164"/>
      <c r="AIH265" s="164"/>
      <c r="AII265" s="164"/>
      <c r="AIJ265" s="164"/>
      <c r="AIK265" s="164"/>
      <c r="AIL265" s="164"/>
      <c r="AIM265" s="164"/>
      <c r="AIN265" s="164"/>
      <c r="AIO265" s="164"/>
      <c r="AIP265" s="164"/>
      <c r="AIQ265" s="164"/>
      <c r="AIR265" s="164"/>
      <c r="AIS265" s="164"/>
      <c r="AIT265" s="164"/>
      <c r="AIU265" s="164"/>
      <c r="AIV265" s="164"/>
      <c r="AIW265" s="164"/>
      <c r="AIX265" s="164"/>
      <c r="AIY265" s="164"/>
      <c r="AIZ265" s="164"/>
      <c r="AJA265" s="164"/>
      <c r="AJB265" s="164"/>
      <c r="AJC265" s="164"/>
      <c r="AJD265" s="164"/>
      <c r="AJE265" s="164"/>
      <c r="AJF265" s="164"/>
      <c r="AJG265" s="164"/>
      <c r="AJH265" s="164"/>
      <c r="AJI265" s="164"/>
      <c r="AJJ265" s="164"/>
      <c r="AJK265" s="164"/>
      <c r="AJL265" s="164"/>
      <c r="AJM265" s="164"/>
      <c r="AJN265" s="164"/>
      <c r="AJO265" s="164"/>
      <c r="AJP265" s="164"/>
      <c r="AJQ265" s="164"/>
      <c r="AJR265" s="164"/>
      <c r="AJS265" s="164"/>
      <c r="AJT265" s="164"/>
      <c r="AJU265" s="164"/>
      <c r="AJV265" s="164"/>
      <c r="AJW265" s="164"/>
      <c r="AJX265" s="164"/>
      <c r="AJY265" s="164"/>
      <c r="AJZ265" s="164"/>
      <c r="AKA265" s="164"/>
      <c r="AKB265" s="164"/>
    </row>
    <row r="266" customFormat="false" ht="21" hidden="false" customHeight="true" outlineLevel="0" collapsed="false">
      <c r="A266" s="233"/>
      <c r="B266" s="234"/>
      <c r="C266" s="235"/>
      <c r="D266" s="236"/>
      <c r="E266" s="237"/>
      <c r="F266" s="237"/>
      <c r="G266" s="263"/>
      <c r="H266" s="267" t="str">
        <f aca="false">IF(COUNTIFS(Titulados!$A$3:$A$1000,"="&amp;K266)&lt;&gt;1,"","Titulado")</f>
        <v/>
      </c>
      <c r="I266" s="242"/>
      <c r="J266" s="242"/>
      <c r="K266" s="253"/>
      <c r="L266" s="254"/>
      <c r="M266" s="255"/>
      <c r="N266" s="256"/>
      <c r="O266" s="247"/>
      <c r="P266" s="248"/>
      <c r="Q266" s="249"/>
      <c r="R266" s="174"/>
      <c r="S266" s="274"/>
      <c r="T266" s="275"/>
      <c r="AHV266" s="164"/>
      <c r="AHW266" s="164"/>
      <c r="AHX266" s="164"/>
      <c r="AHY266" s="164"/>
      <c r="AHZ266" s="164"/>
      <c r="AIA266" s="164"/>
      <c r="AIB266" s="164"/>
      <c r="AIC266" s="164"/>
      <c r="AID266" s="164"/>
      <c r="AIE266" s="164"/>
      <c r="AIF266" s="164"/>
      <c r="AIG266" s="164"/>
      <c r="AIH266" s="164"/>
      <c r="AII266" s="164"/>
      <c r="AIJ266" s="164"/>
      <c r="AIK266" s="164"/>
      <c r="AIL266" s="164"/>
      <c r="AIM266" s="164"/>
      <c r="AIN266" s="164"/>
      <c r="AIO266" s="164"/>
      <c r="AIP266" s="164"/>
      <c r="AIQ266" s="164"/>
      <c r="AIR266" s="164"/>
      <c r="AIS266" s="164"/>
      <c r="AIT266" s="164"/>
      <c r="AIU266" s="164"/>
      <c r="AIV266" s="164"/>
      <c r="AIW266" s="164"/>
      <c r="AIX266" s="164"/>
      <c r="AIY266" s="164"/>
      <c r="AIZ266" s="164"/>
      <c r="AJA266" s="164"/>
      <c r="AJB266" s="164"/>
      <c r="AJC266" s="164"/>
      <c r="AJD266" s="164"/>
      <c r="AJE266" s="164"/>
      <c r="AJF266" s="164"/>
      <c r="AJG266" s="164"/>
      <c r="AJH266" s="164"/>
      <c r="AJI266" s="164"/>
      <c r="AJJ266" s="164"/>
      <c r="AJK266" s="164"/>
      <c r="AJL266" s="164"/>
      <c r="AJM266" s="164"/>
      <c r="AJN266" s="164"/>
      <c r="AJO266" s="164"/>
      <c r="AJP266" s="164"/>
      <c r="AJQ266" s="164"/>
      <c r="AJR266" s="164"/>
      <c r="AJS266" s="164"/>
      <c r="AJT266" s="164"/>
      <c r="AJU266" s="164"/>
      <c r="AJV266" s="164"/>
      <c r="AJW266" s="164"/>
      <c r="AJX266" s="164"/>
      <c r="AJY266" s="164"/>
      <c r="AJZ266" s="164"/>
      <c r="AKA266" s="164"/>
      <c r="AKB266" s="164"/>
    </row>
    <row r="267" customFormat="false" ht="21" hidden="false" customHeight="true" outlineLevel="0" collapsed="false">
      <c r="A267" s="233"/>
      <c r="B267" s="234"/>
      <c r="C267" s="235"/>
      <c r="D267" s="236"/>
      <c r="E267" s="237"/>
      <c r="F267" s="237"/>
      <c r="G267" s="263"/>
      <c r="H267" s="267" t="str">
        <f aca="false">IF(COUNTIFS(Titulados!$A$3:$A$1000,"="&amp;K267)&lt;&gt;1,"","Titulado")</f>
        <v/>
      </c>
      <c r="I267" s="242"/>
      <c r="J267" s="242"/>
      <c r="K267" s="253"/>
      <c r="L267" s="254"/>
      <c r="M267" s="255"/>
      <c r="N267" s="256"/>
      <c r="O267" s="247"/>
      <c r="P267" s="248"/>
      <c r="Q267" s="249"/>
      <c r="R267" s="174"/>
      <c r="S267" s="274"/>
      <c r="T267" s="275"/>
      <c r="AHV267" s="164"/>
      <c r="AHW267" s="164"/>
      <c r="AHX267" s="164"/>
      <c r="AHY267" s="164"/>
      <c r="AHZ267" s="164"/>
      <c r="AIA267" s="164"/>
      <c r="AIB267" s="164"/>
      <c r="AIC267" s="164"/>
      <c r="AID267" s="164"/>
      <c r="AIE267" s="164"/>
      <c r="AIF267" s="164"/>
      <c r="AIG267" s="164"/>
      <c r="AIH267" s="164"/>
      <c r="AII267" s="164"/>
      <c r="AIJ267" s="164"/>
      <c r="AIK267" s="164"/>
      <c r="AIL267" s="164"/>
      <c r="AIM267" s="164"/>
      <c r="AIN267" s="164"/>
      <c r="AIO267" s="164"/>
      <c r="AIP267" s="164"/>
      <c r="AIQ267" s="164"/>
      <c r="AIR267" s="164"/>
      <c r="AIS267" s="164"/>
      <c r="AIT267" s="164"/>
      <c r="AIU267" s="164"/>
      <c r="AIV267" s="164"/>
      <c r="AIW267" s="164"/>
      <c r="AIX267" s="164"/>
      <c r="AIY267" s="164"/>
      <c r="AIZ267" s="164"/>
      <c r="AJA267" s="164"/>
      <c r="AJB267" s="164"/>
      <c r="AJC267" s="164"/>
      <c r="AJD267" s="164"/>
      <c r="AJE267" s="164"/>
      <c r="AJF267" s="164"/>
      <c r="AJG267" s="164"/>
      <c r="AJH267" s="164"/>
      <c r="AJI267" s="164"/>
      <c r="AJJ267" s="164"/>
      <c r="AJK267" s="164"/>
      <c r="AJL267" s="164"/>
      <c r="AJM267" s="164"/>
      <c r="AJN267" s="164"/>
      <c r="AJO267" s="164"/>
      <c r="AJP267" s="164"/>
      <c r="AJQ267" s="164"/>
      <c r="AJR267" s="164"/>
      <c r="AJS267" s="164"/>
      <c r="AJT267" s="164"/>
      <c r="AJU267" s="164"/>
      <c r="AJV267" s="164"/>
      <c r="AJW267" s="164"/>
      <c r="AJX267" s="164"/>
      <c r="AJY267" s="164"/>
      <c r="AJZ267" s="164"/>
      <c r="AKA267" s="164"/>
      <c r="AKB267" s="164"/>
    </row>
    <row r="268" customFormat="false" ht="21" hidden="false" customHeight="true" outlineLevel="0" collapsed="false">
      <c r="A268" s="233"/>
      <c r="B268" s="234"/>
      <c r="C268" s="235"/>
      <c r="D268" s="236"/>
      <c r="E268" s="237"/>
      <c r="F268" s="237"/>
      <c r="G268" s="263"/>
      <c r="H268" s="267" t="str">
        <f aca="false">IF(COUNTIFS(Titulados!$A$3:$A$1000,"="&amp;K268)&lt;&gt;1,"","Titulado")</f>
        <v/>
      </c>
      <c r="I268" s="242"/>
      <c r="J268" s="242"/>
      <c r="K268" s="253"/>
      <c r="L268" s="254"/>
      <c r="M268" s="255"/>
      <c r="N268" s="256"/>
      <c r="O268" s="247"/>
      <c r="P268" s="248"/>
      <c r="Q268" s="249"/>
      <c r="R268" s="174"/>
      <c r="S268" s="274"/>
      <c r="T268" s="275"/>
      <c r="AHV268" s="164"/>
      <c r="AHW268" s="164"/>
      <c r="AHX268" s="164"/>
      <c r="AHY268" s="164"/>
      <c r="AHZ268" s="164"/>
      <c r="AIA268" s="164"/>
      <c r="AIB268" s="164"/>
      <c r="AIC268" s="164"/>
      <c r="AID268" s="164"/>
      <c r="AIE268" s="164"/>
      <c r="AIF268" s="164"/>
      <c r="AIG268" s="164"/>
      <c r="AIH268" s="164"/>
      <c r="AII268" s="164"/>
      <c r="AIJ268" s="164"/>
      <c r="AIK268" s="164"/>
      <c r="AIL268" s="164"/>
      <c r="AIM268" s="164"/>
      <c r="AIN268" s="164"/>
      <c r="AIO268" s="164"/>
      <c r="AIP268" s="164"/>
      <c r="AIQ268" s="164"/>
      <c r="AIR268" s="164"/>
      <c r="AIS268" s="164"/>
      <c r="AIT268" s="164"/>
      <c r="AIU268" s="164"/>
      <c r="AIV268" s="164"/>
      <c r="AIW268" s="164"/>
      <c r="AIX268" s="164"/>
      <c r="AIY268" s="164"/>
      <c r="AIZ268" s="164"/>
      <c r="AJA268" s="164"/>
      <c r="AJB268" s="164"/>
      <c r="AJC268" s="164"/>
      <c r="AJD268" s="164"/>
      <c r="AJE268" s="164"/>
      <c r="AJF268" s="164"/>
      <c r="AJG268" s="164"/>
      <c r="AJH268" s="164"/>
      <c r="AJI268" s="164"/>
      <c r="AJJ268" s="164"/>
      <c r="AJK268" s="164"/>
      <c r="AJL268" s="164"/>
      <c r="AJM268" s="164"/>
      <c r="AJN268" s="164"/>
      <c r="AJO268" s="164"/>
      <c r="AJP268" s="164"/>
      <c r="AJQ268" s="164"/>
      <c r="AJR268" s="164"/>
      <c r="AJS268" s="164"/>
      <c r="AJT268" s="164"/>
      <c r="AJU268" s="164"/>
      <c r="AJV268" s="164"/>
      <c r="AJW268" s="164"/>
      <c r="AJX268" s="164"/>
      <c r="AJY268" s="164"/>
      <c r="AJZ268" s="164"/>
      <c r="AKA268" s="164"/>
      <c r="AKB268" s="164"/>
    </row>
    <row r="269" customFormat="false" ht="21" hidden="false" customHeight="true" outlineLevel="0" collapsed="false">
      <c r="A269" s="233"/>
      <c r="B269" s="234"/>
      <c r="C269" s="235"/>
      <c r="D269" s="236"/>
      <c r="E269" s="237"/>
      <c r="F269" s="237"/>
      <c r="G269" s="263"/>
      <c r="H269" s="267" t="str">
        <f aca="false">IF(COUNTIFS(Titulados!$A$3:$A$1000,"="&amp;K269)&lt;&gt;1,"","Titulado")</f>
        <v/>
      </c>
      <c r="I269" s="242"/>
      <c r="J269" s="242"/>
      <c r="K269" s="253"/>
      <c r="L269" s="254"/>
      <c r="M269" s="255"/>
      <c r="N269" s="256"/>
      <c r="O269" s="247"/>
      <c r="P269" s="248"/>
      <c r="Q269" s="249"/>
      <c r="R269" s="174"/>
      <c r="S269" s="274"/>
      <c r="T269" s="275"/>
      <c r="AHV269" s="164"/>
      <c r="AHW269" s="164"/>
      <c r="AHX269" s="164"/>
      <c r="AHY269" s="164"/>
      <c r="AHZ269" s="164"/>
      <c r="AIA269" s="164"/>
      <c r="AIB269" s="164"/>
      <c r="AIC269" s="164"/>
      <c r="AID269" s="164"/>
      <c r="AIE269" s="164"/>
      <c r="AIF269" s="164"/>
      <c r="AIG269" s="164"/>
      <c r="AIH269" s="164"/>
      <c r="AII269" s="164"/>
      <c r="AIJ269" s="164"/>
      <c r="AIK269" s="164"/>
      <c r="AIL269" s="164"/>
      <c r="AIM269" s="164"/>
      <c r="AIN269" s="164"/>
      <c r="AIO269" s="164"/>
      <c r="AIP269" s="164"/>
      <c r="AIQ269" s="164"/>
      <c r="AIR269" s="164"/>
      <c r="AIS269" s="164"/>
      <c r="AIT269" s="164"/>
      <c r="AIU269" s="164"/>
      <c r="AIV269" s="164"/>
      <c r="AIW269" s="164"/>
      <c r="AIX269" s="164"/>
      <c r="AIY269" s="164"/>
      <c r="AIZ269" s="164"/>
      <c r="AJA269" s="164"/>
      <c r="AJB269" s="164"/>
      <c r="AJC269" s="164"/>
      <c r="AJD269" s="164"/>
      <c r="AJE269" s="164"/>
      <c r="AJF269" s="164"/>
      <c r="AJG269" s="164"/>
      <c r="AJH269" s="164"/>
      <c r="AJI269" s="164"/>
      <c r="AJJ269" s="164"/>
      <c r="AJK269" s="164"/>
      <c r="AJL269" s="164"/>
      <c r="AJM269" s="164"/>
      <c r="AJN269" s="164"/>
      <c r="AJO269" s="164"/>
      <c r="AJP269" s="164"/>
      <c r="AJQ269" s="164"/>
      <c r="AJR269" s="164"/>
      <c r="AJS269" s="164"/>
      <c r="AJT269" s="164"/>
      <c r="AJU269" s="164"/>
      <c r="AJV269" s="164"/>
      <c r="AJW269" s="164"/>
      <c r="AJX269" s="164"/>
      <c r="AJY269" s="164"/>
      <c r="AJZ269" s="164"/>
      <c r="AKA269" s="164"/>
      <c r="AKB269" s="164"/>
    </row>
    <row r="270" customFormat="false" ht="21" hidden="false" customHeight="true" outlineLevel="0" collapsed="false">
      <c r="A270" s="233"/>
      <c r="B270" s="234"/>
      <c r="C270" s="235"/>
      <c r="D270" s="236"/>
      <c r="E270" s="237"/>
      <c r="F270" s="237"/>
      <c r="G270" s="263"/>
      <c r="H270" s="267" t="str">
        <f aca="false">IF(COUNTIFS(Titulados!$A$3:$A$1000,"="&amp;K270)&lt;&gt;1,"","Titulado")</f>
        <v/>
      </c>
      <c r="I270" s="242"/>
      <c r="J270" s="242"/>
      <c r="K270" s="253"/>
      <c r="L270" s="254"/>
      <c r="M270" s="255"/>
      <c r="N270" s="256"/>
      <c r="O270" s="247"/>
      <c r="P270" s="248"/>
      <c r="Q270" s="249"/>
      <c r="R270" s="174"/>
      <c r="S270" s="274"/>
      <c r="T270" s="275"/>
      <c r="AHV270" s="164"/>
      <c r="AHW270" s="164"/>
      <c r="AHX270" s="164"/>
      <c r="AHY270" s="164"/>
      <c r="AHZ270" s="164"/>
      <c r="AIA270" s="164"/>
      <c r="AIB270" s="164"/>
      <c r="AIC270" s="164"/>
      <c r="AID270" s="164"/>
      <c r="AIE270" s="164"/>
      <c r="AIF270" s="164"/>
      <c r="AIG270" s="164"/>
      <c r="AIH270" s="164"/>
      <c r="AII270" s="164"/>
      <c r="AIJ270" s="164"/>
      <c r="AIK270" s="164"/>
      <c r="AIL270" s="164"/>
      <c r="AIM270" s="164"/>
      <c r="AIN270" s="164"/>
      <c r="AIO270" s="164"/>
      <c r="AIP270" s="164"/>
      <c r="AIQ270" s="164"/>
      <c r="AIR270" s="164"/>
      <c r="AIS270" s="164"/>
      <c r="AIT270" s="164"/>
      <c r="AIU270" s="164"/>
      <c r="AIV270" s="164"/>
      <c r="AIW270" s="164"/>
      <c r="AIX270" s="164"/>
      <c r="AIY270" s="164"/>
      <c r="AIZ270" s="164"/>
      <c r="AJA270" s="164"/>
      <c r="AJB270" s="164"/>
      <c r="AJC270" s="164"/>
      <c r="AJD270" s="164"/>
      <c r="AJE270" s="164"/>
      <c r="AJF270" s="164"/>
      <c r="AJG270" s="164"/>
      <c r="AJH270" s="164"/>
      <c r="AJI270" s="164"/>
      <c r="AJJ270" s="164"/>
      <c r="AJK270" s="164"/>
      <c r="AJL270" s="164"/>
      <c r="AJM270" s="164"/>
      <c r="AJN270" s="164"/>
      <c r="AJO270" s="164"/>
      <c r="AJP270" s="164"/>
      <c r="AJQ270" s="164"/>
      <c r="AJR270" s="164"/>
      <c r="AJS270" s="164"/>
      <c r="AJT270" s="164"/>
      <c r="AJU270" s="164"/>
      <c r="AJV270" s="164"/>
      <c r="AJW270" s="164"/>
      <c r="AJX270" s="164"/>
      <c r="AJY270" s="164"/>
      <c r="AJZ270" s="164"/>
      <c r="AKA270" s="164"/>
      <c r="AKB270" s="164"/>
    </row>
    <row r="271" customFormat="false" ht="21" hidden="false" customHeight="true" outlineLevel="0" collapsed="false">
      <c r="A271" s="233"/>
      <c r="B271" s="234"/>
      <c r="C271" s="235"/>
      <c r="D271" s="236"/>
      <c r="E271" s="237"/>
      <c r="F271" s="237"/>
      <c r="G271" s="263"/>
      <c r="H271" s="268" t="str">
        <f aca="false">IF(COUNTIFS(Titulados!$A$3:$A$1000,"="&amp;K271)&lt;&gt;1,"","Titulado")</f>
        <v/>
      </c>
      <c r="I271" s="242"/>
      <c r="J271" s="242"/>
      <c r="K271" s="258"/>
      <c r="L271" s="259"/>
      <c r="M271" s="260"/>
      <c r="N271" s="261"/>
      <c r="O271" s="247"/>
      <c r="P271" s="248"/>
      <c r="Q271" s="249"/>
      <c r="R271" s="174"/>
      <c r="S271" s="274"/>
      <c r="T271" s="275"/>
      <c r="AHV271" s="164"/>
      <c r="AHW271" s="164"/>
      <c r="AHX271" s="164"/>
      <c r="AHY271" s="164"/>
      <c r="AHZ271" s="164"/>
      <c r="AIA271" s="164"/>
      <c r="AIB271" s="164"/>
      <c r="AIC271" s="164"/>
      <c r="AID271" s="164"/>
      <c r="AIE271" s="164"/>
      <c r="AIF271" s="164"/>
      <c r="AIG271" s="164"/>
      <c r="AIH271" s="164"/>
      <c r="AII271" s="164"/>
      <c r="AIJ271" s="164"/>
      <c r="AIK271" s="164"/>
      <c r="AIL271" s="164"/>
      <c r="AIM271" s="164"/>
      <c r="AIN271" s="164"/>
      <c r="AIO271" s="164"/>
      <c r="AIP271" s="164"/>
      <c r="AIQ271" s="164"/>
      <c r="AIR271" s="164"/>
      <c r="AIS271" s="164"/>
      <c r="AIT271" s="164"/>
      <c r="AIU271" s="164"/>
      <c r="AIV271" s="164"/>
      <c r="AIW271" s="164"/>
      <c r="AIX271" s="164"/>
      <c r="AIY271" s="164"/>
      <c r="AIZ271" s="164"/>
      <c r="AJA271" s="164"/>
      <c r="AJB271" s="164"/>
      <c r="AJC271" s="164"/>
      <c r="AJD271" s="164"/>
      <c r="AJE271" s="164"/>
      <c r="AJF271" s="164"/>
      <c r="AJG271" s="164"/>
      <c r="AJH271" s="164"/>
      <c r="AJI271" s="164"/>
      <c r="AJJ271" s="164"/>
      <c r="AJK271" s="164"/>
      <c r="AJL271" s="164"/>
      <c r="AJM271" s="164"/>
      <c r="AJN271" s="164"/>
      <c r="AJO271" s="164"/>
      <c r="AJP271" s="164"/>
      <c r="AJQ271" s="164"/>
      <c r="AJR271" s="164"/>
      <c r="AJS271" s="164"/>
      <c r="AJT271" s="164"/>
      <c r="AJU271" s="164"/>
      <c r="AJV271" s="164"/>
      <c r="AJW271" s="164"/>
      <c r="AJX271" s="164"/>
      <c r="AJY271" s="164"/>
      <c r="AJZ271" s="164"/>
      <c r="AKA271" s="164"/>
      <c r="AKB271" s="164"/>
    </row>
    <row r="272" customFormat="false" ht="27" hidden="false" customHeight="true" outlineLevel="0" collapsed="false">
      <c r="A272" s="233" t="n">
        <f aca="false">A265+1</f>
        <v>39</v>
      </c>
      <c r="B272" s="234"/>
      <c r="C272" s="235"/>
      <c r="D272" s="236"/>
      <c r="E272" s="237" t="str">
        <f aca="false">IF(P272&gt;0,"Docente do PPG coautor","")</f>
        <v/>
      </c>
      <c r="F272" s="238" t="str">
        <f aca="false">IF(COUNTIFS(L272:L278,"&lt;&gt;"&amp;"")&gt;0,"Graduando coautor","")</f>
        <v/>
      </c>
      <c r="G272" s="263" t="str">
        <f aca="false">IF(COUNTIFS(K272:K278,"&lt;&gt;"&amp;"")&gt;0,"Pos-graduando coautor","")</f>
        <v/>
      </c>
      <c r="H272" s="264" t="str">
        <f aca="false">IF(COUNTIFS(Titulados!$A$3:$A$1000,"="&amp;K272)&lt;&gt;1,"","Titulado")</f>
        <v/>
      </c>
      <c r="I272" s="242"/>
      <c r="J272" s="242"/>
      <c r="K272" s="243"/>
      <c r="L272" s="244"/>
      <c r="M272" s="245"/>
      <c r="N272" s="246"/>
      <c r="O272" s="247"/>
      <c r="P272" s="248" t="n">
        <v>0</v>
      </c>
      <c r="Q272" s="249"/>
      <c r="R272" s="174"/>
      <c r="S272" s="274" t="n">
        <f aca="false">IF(B272="",0,INDEX(pesosqualis,MATCH(D272,INDEX(Qualis,,MATCH(B272,Tipos_Produtos)),0),MATCH(B272,Tipos_Produtos,0)))</f>
        <v>0</v>
      </c>
      <c r="T272" s="275" t="n">
        <f aca="false">IF(E272="",0,S272/P272)</f>
        <v>0</v>
      </c>
      <c r="AHV272" s="164"/>
      <c r="AHW272" s="164"/>
      <c r="AHX272" s="164"/>
      <c r="AHY272" s="164"/>
      <c r="AHZ272" s="164"/>
      <c r="AIA272" s="164"/>
      <c r="AIB272" s="164"/>
      <c r="AIC272" s="164"/>
      <c r="AID272" s="164"/>
      <c r="AIE272" s="164"/>
      <c r="AIF272" s="164"/>
      <c r="AIG272" s="164"/>
      <c r="AIH272" s="164"/>
      <c r="AII272" s="164"/>
      <c r="AIJ272" s="164"/>
      <c r="AIK272" s="164"/>
      <c r="AIL272" s="164"/>
      <c r="AIM272" s="164"/>
      <c r="AIN272" s="164"/>
      <c r="AIO272" s="164"/>
      <c r="AIP272" s="164"/>
      <c r="AIQ272" s="164"/>
      <c r="AIR272" s="164"/>
      <c r="AIS272" s="164"/>
      <c r="AIT272" s="164"/>
      <c r="AIU272" s="164"/>
      <c r="AIV272" s="164"/>
      <c r="AIW272" s="164"/>
      <c r="AIX272" s="164"/>
      <c r="AIY272" s="164"/>
      <c r="AIZ272" s="164"/>
      <c r="AJA272" s="164"/>
      <c r="AJB272" s="164"/>
      <c r="AJC272" s="164"/>
      <c r="AJD272" s="164"/>
      <c r="AJE272" s="164"/>
      <c r="AJF272" s="164"/>
      <c r="AJG272" s="164"/>
      <c r="AJH272" s="164"/>
      <c r="AJI272" s="164"/>
      <c r="AJJ272" s="164"/>
      <c r="AJK272" s="164"/>
      <c r="AJL272" s="164"/>
      <c r="AJM272" s="164"/>
      <c r="AJN272" s="164"/>
      <c r="AJO272" s="164"/>
      <c r="AJP272" s="164"/>
      <c r="AJQ272" s="164"/>
      <c r="AJR272" s="164"/>
      <c r="AJS272" s="164"/>
      <c r="AJT272" s="164"/>
      <c r="AJU272" s="164"/>
      <c r="AJV272" s="164"/>
      <c r="AJW272" s="164"/>
      <c r="AJX272" s="164"/>
      <c r="AJY272" s="164"/>
      <c r="AJZ272" s="164"/>
      <c r="AKA272" s="164"/>
      <c r="AKB272" s="164"/>
    </row>
    <row r="273" customFormat="false" ht="21" hidden="false" customHeight="true" outlineLevel="0" collapsed="false">
      <c r="A273" s="233"/>
      <c r="B273" s="234"/>
      <c r="C273" s="235"/>
      <c r="D273" s="236"/>
      <c r="E273" s="237"/>
      <c r="F273" s="237"/>
      <c r="G273" s="263"/>
      <c r="H273" s="267" t="str">
        <f aca="false">IF(COUNTIFS(Titulados!$A$3:$A$1000,"="&amp;K273)&lt;&gt;1,"","Titulado")</f>
        <v/>
      </c>
      <c r="I273" s="242"/>
      <c r="J273" s="242"/>
      <c r="K273" s="253"/>
      <c r="L273" s="254"/>
      <c r="M273" s="255"/>
      <c r="N273" s="256"/>
      <c r="O273" s="247"/>
      <c r="P273" s="248"/>
      <c r="Q273" s="249"/>
      <c r="R273" s="174"/>
      <c r="S273" s="274"/>
      <c r="T273" s="275"/>
      <c r="AHV273" s="164"/>
      <c r="AHW273" s="164"/>
      <c r="AHX273" s="164"/>
      <c r="AHY273" s="164"/>
      <c r="AHZ273" s="164"/>
      <c r="AIA273" s="164"/>
      <c r="AIB273" s="164"/>
      <c r="AIC273" s="164"/>
      <c r="AID273" s="164"/>
      <c r="AIE273" s="164"/>
      <c r="AIF273" s="164"/>
      <c r="AIG273" s="164"/>
      <c r="AIH273" s="164"/>
      <c r="AII273" s="164"/>
      <c r="AIJ273" s="164"/>
      <c r="AIK273" s="164"/>
      <c r="AIL273" s="164"/>
      <c r="AIM273" s="164"/>
      <c r="AIN273" s="164"/>
      <c r="AIO273" s="164"/>
      <c r="AIP273" s="164"/>
      <c r="AIQ273" s="164"/>
      <c r="AIR273" s="164"/>
      <c r="AIS273" s="164"/>
      <c r="AIT273" s="164"/>
      <c r="AIU273" s="164"/>
      <c r="AIV273" s="164"/>
      <c r="AIW273" s="164"/>
      <c r="AIX273" s="164"/>
      <c r="AIY273" s="164"/>
      <c r="AIZ273" s="164"/>
      <c r="AJA273" s="164"/>
      <c r="AJB273" s="164"/>
      <c r="AJC273" s="164"/>
      <c r="AJD273" s="164"/>
      <c r="AJE273" s="164"/>
      <c r="AJF273" s="164"/>
      <c r="AJG273" s="164"/>
      <c r="AJH273" s="164"/>
      <c r="AJI273" s="164"/>
      <c r="AJJ273" s="164"/>
      <c r="AJK273" s="164"/>
      <c r="AJL273" s="164"/>
      <c r="AJM273" s="164"/>
      <c r="AJN273" s="164"/>
      <c r="AJO273" s="164"/>
      <c r="AJP273" s="164"/>
      <c r="AJQ273" s="164"/>
      <c r="AJR273" s="164"/>
      <c r="AJS273" s="164"/>
      <c r="AJT273" s="164"/>
      <c r="AJU273" s="164"/>
      <c r="AJV273" s="164"/>
      <c r="AJW273" s="164"/>
      <c r="AJX273" s="164"/>
      <c r="AJY273" s="164"/>
      <c r="AJZ273" s="164"/>
      <c r="AKA273" s="164"/>
      <c r="AKB273" s="164"/>
    </row>
    <row r="274" customFormat="false" ht="21" hidden="false" customHeight="true" outlineLevel="0" collapsed="false">
      <c r="A274" s="233"/>
      <c r="B274" s="234"/>
      <c r="C274" s="235"/>
      <c r="D274" s="236"/>
      <c r="E274" s="237"/>
      <c r="F274" s="237"/>
      <c r="G274" s="263"/>
      <c r="H274" s="267" t="str">
        <f aca="false">IF(COUNTIFS(Titulados!$A$3:$A$1000,"="&amp;K274)&lt;&gt;1,"","Titulado")</f>
        <v/>
      </c>
      <c r="I274" s="242"/>
      <c r="J274" s="242"/>
      <c r="K274" s="253"/>
      <c r="L274" s="254"/>
      <c r="M274" s="255"/>
      <c r="N274" s="256"/>
      <c r="O274" s="247"/>
      <c r="P274" s="248"/>
      <c r="Q274" s="249"/>
      <c r="R274" s="174"/>
      <c r="S274" s="274"/>
      <c r="T274" s="275"/>
      <c r="AHV274" s="164"/>
      <c r="AHW274" s="164"/>
      <c r="AHX274" s="164"/>
      <c r="AHY274" s="164"/>
      <c r="AHZ274" s="164"/>
      <c r="AIA274" s="164"/>
      <c r="AIB274" s="164"/>
      <c r="AIC274" s="164"/>
      <c r="AID274" s="164"/>
      <c r="AIE274" s="164"/>
      <c r="AIF274" s="164"/>
      <c r="AIG274" s="164"/>
      <c r="AIH274" s="164"/>
      <c r="AII274" s="164"/>
      <c r="AIJ274" s="164"/>
      <c r="AIK274" s="164"/>
      <c r="AIL274" s="164"/>
      <c r="AIM274" s="164"/>
      <c r="AIN274" s="164"/>
      <c r="AIO274" s="164"/>
      <c r="AIP274" s="164"/>
      <c r="AIQ274" s="164"/>
      <c r="AIR274" s="164"/>
      <c r="AIS274" s="164"/>
      <c r="AIT274" s="164"/>
      <c r="AIU274" s="164"/>
      <c r="AIV274" s="164"/>
      <c r="AIW274" s="164"/>
      <c r="AIX274" s="164"/>
      <c r="AIY274" s="164"/>
      <c r="AIZ274" s="164"/>
      <c r="AJA274" s="164"/>
      <c r="AJB274" s="164"/>
      <c r="AJC274" s="164"/>
      <c r="AJD274" s="164"/>
      <c r="AJE274" s="164"/>
      <c r="AJF274" s="164"/>
      <c r="AJG274" s="164"/>
      <c r="AJH274" s="164"/>
      <c r="AJI274" s="164"/>
      <c r="AJJ274" s="164"/>
      <c r="AJK274" s="164"/>
      <c r="AJL274" s="164"/>
      <c r="AJM274" s="164"/>
      <c r="AJN274" s="164"/>
      <c r="AJO274" s="164"/>
      <c r="AJP274" s="164"/>
      <c r="AJQ274" s="164"/>
      <c r="AJR274" s="164"/>
      <c r="AJS274" s="164"/>
      <c r="AJT274" s="164"/>
      <c r="AJU274" s="164"/>
      <c r="AJV274" s="164"/>
      <c r="AJW274" s="164"/>
      <c r="AJX274" s="164"/>
      <c r="AJY274" s="164"/>
      <c r="AJZ274" s="164"/>
      <c r="AKA274" s="164"/>
      <c r="AKB274" s="164"/>
    </row>
    <row r="275" customFormat="false" ht="21" hidden="false" customHeight="true" outlineLevel="0" collapsed="false">
      <c r="A275" s="233"/>
      <c r="B275" s="234"/>
      <c r="C275" s="235"/>
      <c r="D275" s="236"/>
      <c r="E275" s="237"/>
      <c r="F275" s="237"/>
      <c r="G275" s="263"/>
      <c r="H275" s="267" t="str">
        <f aca="false">IF(COUNTIFS(Titulados!$A$3:$A$1000,"="&amp;K275)&lt;&gt;1,"","Titulado")</f>
        <v/>
      </c>
      <c r="I275" s="242"/>
      <c r="J275" s="242"/>
      <c r="K275" s="253"/>
      <c r="L275" s="254"/>
      <c r="M275" s="255"/>
      <c r="N275" s="256"/>
      <c r="O275" s="247"/>
      <c r="P275" s="248"/>
      <c r="Q275" s="249"/>
      <c r="R275" s="174"/>
      <c r="S275" s="274"/>
      <c r="T275" s="275"/>
      <c r="AHV275" s="164"/>
      <c r="AHW275" s="164"/>
      <c r="AHX275" s="164"/>
      <c r="AHY275" s="164"/>
      <c r="AHZ275" s="164"/>
      <c r="AIA275" s="164"/>
      <c r="AIB275" s="164"/>
      <c r="AIC275" s="164"/>
      <c r="AID275" s="164"/>
      <c r="AIE275" s="164"/>
      <c r="AIF275" s="164"/>
      <c r="AIG275" s="164"/>
      <c r="AIH275" s="164"/>
      <c r="AII275" s="164"/>
      <c r="AIJ275" s="164"/>
      <c r="AIK275" s="164"/>
      <c r="AIL275" s="164"/>
      <c r="AIM275" s="164"/>
      <c r="AIN275" s="164"/>
      <c r="AIO275" s="164"/>
      <c r="AIP275" s="164"/>
      <c r="AIQ275" s="164"/>
      <c r="AIR275" s="164"/>
      <c r="AIS275" s="164"/>
      <c r="AIT275" s="164"/>
      <c r="AIU275" s="164"/>
      <c r="AIV275" s="164"/>
      <c r="AIW275" s="164"/>
      <c r="AIX275" s="164"/>
      <c r="AIY275" s="164"/>
      <c r="AIZ275" s="164"/>
      <c r="AJA275" s="164"/>
      <c r="AJB275" s="164"/>
      <c r="AJC275" s="164"/>
      <c r="AJD275" s="164"/>
      <c r="AJE275" s="164"/>
      <c r="AJF275" s="164"/>
      <c r="AJG275" s="164"/>
      <c r="AJH275" s="164"/>
      <c r="AJI275" s="164"/>
      <c r="AJJ275" s="164"/>
      <c r="AJK275" s="164"/>
      <c r="AJL275" s="164"/>
      <c r="AJM275" s="164"/>
      <c r="AJN275" s="164"/>
      <c r="AJO275" s="164"/>
      <c r="AJP275" s="164"/>
      <c r="AJQ275" s="164"/>
      <c r="AJR275" s="164"/>
      <c r="AJS275" s="164"/>
      <c r="AJT275" s="164"/>
      <c r="AJU275" s="164"/>
      <c r="AJV275" s="164"/>
      <c r="AJW275" s="164"/>
      <c r="AJX275" s="164"/>
      <c r="AJY275" s="164"/>
      <c r="AJZ275" s="164"/>
      <c r="AKA275" s="164"/>
      <c r="AKB275" s="164"/>
    </row>
    <row r="276" customFormat="false" ht="21" hidden="false" customHeight="true" outlineLevel="0" collapsed="false">
      <c r="A276" s="233"/>
      <c r="B276" s="234"/>
      <c r="C276" s="235"/>
      <c r="D276" s="236"/>
      <c r="E276" s="237"/>
      <c r="F276" s="237"/>
      <c r="G276" s="263"/>
      <c r="H276" s="267" t="str">
        <f aca="false">IF(COUNTIFS(Titulados!$A$3:$A$1000,"="&amp;K276)&lt;&gt;1,"","Titulado")</f>
        <v/>
      </c>
      <c r="I276" s="242"/>
      <c r="J276" s="242"/>
      <c r="K276" s="253"/>
      <c r="L276" s="254"/>
      <c r="M276" s="255"/>
      <c r="N276" s="256"/>
      <c r="O276" s="247"/>
      <c r="P276" s="248"/>
      <c r="Q276" s="249"/>
      <c r="R276" s="174"/>
      <c r="S276" s="274"/>
      <c r="T276" s="275"/>
      <c r="AHV276" s="164"/>
      <c r="AHW276" s="164"/>
      <c r="AHX276" s="164"/>
      <c r="AHY276" s="164"/>
      <c r="AHZ276" s="164"/>
      <c r="AIA276" s="164"/>
      <c r="AIB276" s="164"/>
      <c r="AIC276" s="164"/>
      <c r="AID276" s="164"/>
      <c r="AIE276" s="164"/>
      <c r="AIF276" s="164"/>
      <c r="AIG276" s="164"/>
      <c r="AIH276" s="164"/>
      <c r="AII276" s="164"/>
      <c r="AIJ276" s="164"/>
      <c r="AIK276" s="164"/>
      <c r="AIL276" s="164"/>
      <c r="AIM276" s="164"/>
      <c r="AIN276" s="164"/>
      <c r="AIO276" s="164"/>
      <c r="AIP276" s="164"/>
      <c r="AIQ276" s="164"/>
      <c r="AIR276" s="164"/>
      <c r="AIS276" s="164"/>
      <c r="AIT276" s="164"/>
      <c r="AIU276" s="164"/>
      <c r="AIV276" s="164"/>
      <c r="AIW276" s="164"/>
      <c r="AIX276" s="164"/>
      <c r="AIY276" s="164"/>
      <c r="AIZ276" s="164"/>
      <c r="AJA276" s="164"/>
      <c r="AJB276" s="164"/>
      <c r="AJC276" s="164"/>
      <c r="AJD276" s="164"/>
      <c r="AJE276" s="164"/>
      <c r="AJF276" s="164"/>
      <c r="AJG276" s="164"/>
      <c r="AJH276" s="164"/>
      <c r="AJI276" s="164"/>
      <c r="AJJ276" s="164"/>
      <c r="AJK276" s="164"/>
      <c r="AJL276" s="164"/>
      <c r="AJM276" s="164"/>
      <c r="AJN276" s="164"/>
      <c r="AJO276" s="164"/>
      <c r="AJP276" s="164"/>
      <c r="AJQ276" s="164"/>
      <c r="AJR276" s="164"/>
      <c r="AJS276" s="164"/>
      <c r="AJT276" s="164"/>
      <c r="AJU276" s="164"/>
      <c r="AJV276" s="164"/>
      <c r="AJW276" s="164"/>
      <c r="AJX276" s="164"/>
      <c r="AJY276" s="164"/>
      <c r="AJZ276" s="164"/>
      <c r="AKA276" s="164"/>
      <c r="AKB276" s="164"/>
    </row>
    <row r="277" customFormat="false" ht="21" hidden="false" customHeight="true" outlineLevel="0" collapsed="false">
      <c r="A277" s="233"/>
      <c r="B277" s="234"/>
      <c r="C277" s="235"/>
      <c r="D277" s="236"/>
      <c r="E277" s="237"/>
      <c r="F277" s="237"/>
      <c r="G277" s="263"/>
      <c r="H277" s="267" t="str">
        <f aca="false">IF(COUNTIFS(Titulados!$A$3:$A$1000,"="&amp;K277)&lt;&gt;1,"","Titulado")</f>
        <v/>
      </c>
      <c r="I277" s="242"/>
      <c r="J277" s="242"/>
      <c r="K277" s="253"/>
      <c r="L277" s="254"/>
      <c r="M277" s="255"/>
      <c r="N277" s="256"/>
      <c r="O277" s="247"/>
      <c r="P277" s="248"/>
      <c r="Q277" s="249"/>
      <c r="R277" s="174"/>
      <c r="S277" s="274"/>
      <c r="T277" s="275"/>
      <c r="AHV277" s="164"/>
      <c r="AHW277" s="164"/>
      <c r="AHX277" s="164"/>
      <c r="AHY277" s="164"/>
      <c r="AHZ277" s="164"/>
      <c r="AIA277" s="164"/>
      <c r="AIB277" s="164"/>
      <c r="AIC277" s="164"/>
      <c r="AID277" s="164"/>
      <c r="AIE277" s="164"/>
      <c r="AIF277" s="164"/>
      <c r="AIG277" s="164"/>
      <c r="AIH277" s="164"/>
      <c r="AII277" s="164"/>
      <c r="AIJ277" s="164"/>
      <c r="AIK277" s="164"/>
      <c r="AIL277" s="164"/>
      <c r="AIM277" s="164"/>
      <c r="AIN277" s="164"/>
      <c r="AIO277" s="164"/>
      <c r="AIP277" s="164"/>
      <c r="AIQ277" s="164"/>
      <c r="AIR277" s="164"/>
      <c r="AIS277" s="164"/>
      <c r="AIT277" s="164"/>
      <c r="AIU277" s="164"/>
      <c r="AIV277" s="164"/>
      <c r="AIW277" s="164"/>
      <c r="AIX277" s="164"/>
      <c r="AIY277" s="164"/>
      <c r="AIZ277" s="164"/>
      <c r="AJA277" s="164"/>
      <c r="AJB277" s="164"/>
      <c r="AJC277" s="164"/>
      <c r="AJD277" s="164"/>
      <c r="AJE277" s="164"/>
      <c r="AJF277" s="164"/>
      <c r="AJG277" s="164"/>
      <c r="AJH277" s="164"/>
      <c r="AJI277" s="164"/>
      <c r="AJJ277" s="164"/>
      <c r="AJK277" s="164"/>
      <c r="AJL277" s="164"/>
      <c r="AJM277" s="164"/>
      <c r="AJN277" s="164"/>
      <c r="AJO277" s="164"/>
      <c r="AJP277" s="164"/>
      <c r="AJQ277" s="164"/>
      <c r="AJR277" s="164"/>
      <c r="AJS277" s="164"/>
      <c r="AJT277" s="164"/>
      <c r="AJU277" s="164"/>
      <c r="AJV277" s="164"/>
      <c r="AJW277" s="164"/>
      <c r="AJX277" s="164"/>
      <c r="AJY277" s="164"/>
      <c r="AJZ277" s="164"/>
      <c r="AKA277" s="164"/>
      <c r="AKB277" s="164"/>
    </row>
    <row r="278" customFormat="false" ht="21" hidden="false" customHeight="true" outlineLevel="0" collapsed="false">
      <c r="A278" s="233"/>
      <c r="B278" s="234"/>
      <c r="C278" s="235"/>
      <c r="D278" s="236"/>
      <c r="E278" s="237"/>
      <c r="F278" s="237"/>
      <c r="G278" s="263"/>
      <c r="H278" s="268" t="str">
        <f aca="false">IF(COUNTIFS(Titulados!$A$3:$A$1000,"="&amp;K278)&lt;&gt;1,"","Titulado")</f>
        <v/>
      </c>
      <c r="I278" s="242"/>
      <c r="J278" s="242"/>
      <c r="K278" s="258"/>
      <c r="L278" s="259"/>
      <c r="M278" s="260"/>
      <c r="N278" s="261"/>
      <c r="O278" s="247"/>
      <c r="P278" s="248"/>
      <c r="Q278" s="249"/>
      <c r="R278" s="174"/>
      <c r="S278" s="274"/>
      <c r="T278" s="275"/>
      <c r="AHV278" s="164"/>
      <c r="AHW278" s="164"/>
      <c r="AHX278" s="164"/>
      <c r="AHY278" s="164"/>
      <c r="AHZ278" s="164"/>
      <c r="AIA278" s="164"/>
      <c r="AIB278" s="164"/>
      <c r="AIC278" s="164"/>
      <c r="AID278" s="164"/>
      <c r="AIE278" s="164"/>
      <c r="AIF278" s="164"/>
      <c r="AIG278" s="164"/>
      <c r="AIH278" s="164"/>
      <c r="AII278" s="164"/>
      <c r="AIJ278" s="164"/>
      <c r="AIK278" s="164"/>
      <c r="AIL278" s="164"/>
      <c r="AIM278" s="164"/>
      <c r="AIN278" s="164"/>
      <c r="AIO278" s="164"/>
      <c r="AIP278" s="164"/>
      <c r="AIQ278" s="164"/>
      <c r="AIR278" s="164"/>
      <c r="AIS278" s="164"/>
      <c r="AIT278" s="164"/>
      <c r="AIU278" s="164"/>
      <c r="AIV278" s="164"/>
      <c r="AIW278" s="164"/>
      <c r="AIX278" s="164"/>
      <c r="AIY278" s="164"/>
      <c r="AIZ278" s="164"/>
      <c r="AJA278" s="164"/>
      <c r="AJB278" s="164"/>
      <c r="AJC278" s="164"/>
      <c r="AJD278" s="164"/>
      <c r="AJE278" s="164"/>
      <c r="AJF278" s="164"/>
      <c r="AJG278" s="164"/>
      <c r="AJH278" s="164"/>
      <c r="AJI278" s="164"/>
      <c r="AJJ278" s="164"/>
      <c r="AJK278" s="164"/>
      <c r="AJL278" s="164"/>
      <c r="AJM278" s="164"/>
      <c r="AJN278" s="164"/>
      <c r="AJO278" s="164"/>
      <c r="AJP278" s="164"/>
      <c r="AJQ278" s="164"/>
      <c r="AJR278" s="164"/>
      <c r="AJS278" s="164"/>
      <c r="AJT278" s="164"/>
      <c r="AJU278" s="164"/>
      <c r="AJV278" s="164"/>
      <c r="AJW278" s="164"/>
      <c r="AJX278" s="164"/>
      <c r="AJY278" s="164"/>
      <c r="AJZ278" s="164"/>
      <c r="AKA278" s="164"/>
      <c r="AKB278" s="164"/>
    </row>
    <row r="279" customFormat="false" ht="27" hidden="false" customHeight="true" outlineLevel="0" collapsed="false">
      <c r="A279" s="233" t="n">
        <f aca="false">A272+1</f>
        <v>40</v>
      </c>
      <c r="B279" s="234"/>
      <c r="C279" s="235"/>
      <c r="D279" s="236"/>
      <c r="E279" s="237" t="str">
        <f aca="false">IF(P279&gt;0,"Docente do PPG coautor","")</f>
        <v/>
      </c>
      <c r="F279" s="238" t="str">
        <f aca="false">IF(COUNTIFS(L279:L285,"&lt;&gt;"&amp;"")&gt;0,"Graduando coautor","")</f>
        <v/>
      </c>
      <c r="G279" s="263" t="str">
        <f aca="false">IF(COUNTIFS(K279:K285,"&lt;&gt;"&amp;"")&gt;0,"Pos-graduando coautor","")</f>
        <v/>
      </c>
      <c r="H279" s="264" t="str">
        <f aca="false">IF(COUNTIFS(Titulados!$A$3:$A$1000,"="&amp;K279)&lt;&gt;1,"","Titulado")</f>
        <v/>
      </c>
      <c r="I279" s="242"/>
      <c r="J279" s="242"/>
      <c r="K279" s="243"/>
      <c r="L279" s="244"/>
      <c r="M279" s="245"/>
      <c r="N279" s="246"/>
      <c r="O279" s="247"/>
      <c r="P279" s="248" t="n">
        <v>0</v>
      </c>
      <c r="Q279" s="249"/>
      <c r="R279" s="174"/>
      <c r="S279" s="274" t="n">
        <f aca="false">IF(B279="",0,INDEX(pesosqualis,MATCH(D279,INDEX(Qualis,,MATCH(B279,Tipos_Produtos)),0),MATCH(B279,Tipos_Produtos,0)))</f>
        <v>0</v>
      </c>
      <c r="T279" s="275" t="n">
        <f aca="false">IF(E279="",0,S279/P279)</f>
        <v>0</v>
      </c>
      <c r="AHV279" s="164"/>
      <c r="AHW279" s="164"/>
      <c r="AHX279" s="164"/>
      <c r="AHY279" s="164"/>
      <c r="AHZ279" s="164"/>
      <c r="AIA279" s="164"/>
      <c r="AIB279" s="164"/>
      <c r="AIC279" s="164"/>
      <c r="AID279" s="164"/>
      <c r="AIE279" s="164"/>
      <c r="AIF279" s="164"/>
      <c r="AIG279" s="164"/>
      <c r="AIH279" s="164"/>
      <c r="AII279" s="164"/>
      <c r="AIJ279" s="164"/>
      <c r="AIK279" s="164"/>
      <c r="AIL279" s="164"/>
      <c r="AIM279" s="164"/>
      <c r="AIN279" s="164"/>
      <c r="AIO279" s="164"/>
      <c r="AIP279" s="164"/>
      <c r="AIQ279" s="164"/>
      <c r="AIR279" s="164"/>
      <c r="AIS279" s="164"/>
      <c r="AIT279" s="164"/>
      <c r="AIU279" s="164"/>
      <c r="AIV279" s="164"/>
      <c r="AIW279" s="164"/>
      <c r="AIX279" s="164"/>
      <c r="AIY279" s="164"/>
      <c r="AIZ279" s="164"/>
      <c r="AJA279" s="164"/>
      <c r="AJB279" s="164"/>
      <c r="AJC279" s="164"/>
      <c r="AJD279" s="164"/>
      <c r="AJE279" s="164"/>
      <c r="AJF279" s="164"/>
      <c r="AJG279" s="164"/>
      <c r="AJH279" s="164"/>
      <c r="AJI279" s="164"/>
      <c r="AJJ279" s="164"/>
      <c r="AJK279" s="164"/>
      <c r="AJL279" s="164"/>
      <c r="AJM279" s="164"/>
      <c r="AJN279" s="164"/>
      <c r="AJO279" s="164"/>
      <c r="AJP279" s="164"/>
      <c r="AJQ279" s="164"/>
      <c r="AJR279" s="164"/>
      <c r="AJS279" s="164"/>
      <c r="AJT279" s="164"/>
      <c r="AJU279" s="164"/>
      <c r="AJV279" s="164"/>
      <c r="AJW279" s="164"/>
      <c r="AJX279" s="164"/>
      <c r="AJY279" s="164"/>
      <c r="AJZ279" s="164"/>
      <c r="AKA279" s="164"/>
      <c r="AKB279" s="164"/>
    </row>
    <row r="280" customFormat="false" ht="21" hidden="false" customHeight="true" outlineLevel="0" collapsed="false">
      <c r="A280" s="233"/>
      <c r="B280" s="234"/>
      <c r="C280" s="235"/>
      <c r="D280" s="236"/>
      <c r="E280" s="237"/>
      <c r="F280" s="237"/>
      <c r="G280" s="263"/>
      <c r="H280" s="267" t="str">
        <f aca="false">IF(COUNTIFS(Titulados!$A$3:$A$1000,"="&amp;K280)&lt;&gt;1,"","Titulado")</f>
        <v/>
      </c>
      <c r="I280" s="242"/>
      <c r="J280" s="242"/>
      <c r="K280" s="253"/>
      <c r="L280" s="254"/>
      <c r="M280" s="255"/>
      <c r="N280" s="256"/>
      <c r="O280" s="247"/>
      <c r="P280" s="248"/>
      <c r="Q280" s="249"/>
      <c r="R280" s="174"/>
      <c r="S280" s="274"/>
      <c r="T280" s="275"/>
      <c r="AHV280" s="164"/>
      <c r="AHW280" s="164"/>
      <c r="AHX280" s="164"/>
      <c r="AHY280" s="164"/>
      <c r="AHZ280" s="164"/>
      <c r="AIA280" s="164"/>
      <c r="AIB280" s="164"/>
      <c r="AIC280" s="164"/>
      <c r="AID280" s="164"/>
      <c r="AIE280" s="164"/>
      <c r="AIF280" s="164"/>
      <c r="AIG280" s="164"/>
      <c r="AIH280" s="164"/>
      <c r="AII280" s="164"/>
      <c r="AIJ280" s="164"/>
      <c r="AIK280" s="164"/>
      <c r="AIL280" s="164"/>
      <c r="AIM280" s="164"/>
      <c r="AIN280" s="164"/>
      <c r="AIO280" s="164"/>
      <c r="AIP280" s="164"/>
      <c r="AIQ280" s="164"/>
      <c r="AIR280" s="164"/>
      <c r="AIS280" s="164"/>
      <c r="AIT280" s="164"/>
      <c r="AIU280" s="164"/>
      <c r="AIV280" s="164"/>
      <c r="AIW280" s="164"/>
      <c r="AIX280" s="164"/>
      <c r="AIY280" s="164"/>
      <c r="AIZ280" s="164"/>
      <c r="AJA280" s="164"/>
      <c r="AJB280" s="164"/>
      <c r="AJC280" s="164"/>
      <c r="AJD280" s="164"/>
      <c r="AJE280" s="164"/>
      <c r="AJF280" s="164"/>
      <c r="AJG280" s="164"/>
      <c r="AJH280" s="164"/>
      <c r="AJI280" s="164"/>
      <c r="AJJ280" s="164"/>
      <c r="AJK280" s="164"/>
      <c r="AJL280" s="164"/>
      <c r="AJM280" s="164"/>
      <c r="AJN280" s="164"/>
      <c r="AJO280" s="164"/>
      <c r="AJP280" s="164"/>
      <c r="AJQ280" s="164"/>
      <c r="AJR280" s="164"/>
      <c r="AJS280" s="164"/>
      <c r="AJT280" s="164"/>
      <c r="AJU280" s="164"/>
      <c r="AJV280" s="164"/>
      <c r="AJW280" s="164"/>
      <c r="AJX280" s="164"/>
      <c r="AJY280" s="164"/>
      <c r="AJZ280" s="164"/>
      <c r="AKA280" s="164"/>
      <c r="AKB280" s="164"/>
    </row>
    <row r="281" customFormat="false" ht="21" hidden="false" customHeight="true" outlineLevel="0" collapsed="false">
      <c r="A281" s="233"/>
      <c r="B281" s="234"/>
      <c r="C281" s="235"/>
      <c r="D281" s="236"/>
      <c r="E281" s="237"/>
      <c r="F281" s="237"/>
      <c r="G281" s="263"/>
      <c r="H281" s="267" t="str">
        <f aca="false">IF(COUNTIFS(Titulados!$A$3:$A$1000,"="&amp;K281)&lt;&gt;1,"","Titulado")</f>
        <v/>
      </c>
      <c r="I281" s="242"/>
      <c r="J281" s="242"/>
      <c r="K281" s="253"/>
      <c r="L281" s="254"/>
      <c r="M281" s="255"/>
      <c r="N281" s="256"/>
      <c r="O281" s="247"/>
      <c r="P281" s="248"/>
      <c r="Q281" s="249"/>
      <c r="R281" s="174"/>
      <c r="S281" s="274"/>
      <c r="T281" s="275"/>
      <c r="AHV281" s="164"/>
      <c r="AHW281" s="164"/>
      <c r="AHX281" s="164"/>
      <c r="AHY281" s="164"/>
      <c r="AHZ281" s="164"/>
      <c r="AIA281" s="164"/>
      <c r="AIB281" s="164"/>
      <c r="AIC281" s="164"/>
      <c r="AID281" s="164"/>
      <c r="AIE281" s="164"/>
      <c r="AIF281" s="164"/>
      <c r="AIG281" s="164"/>
      <c r="AIH281" s="164"/>
      <c r="AII281" s="164"/>
      <c r="AIJ281" s="164"/>
      <c r="AIK281" s="164"/>
      <c r="AIL281" s="164"/>
      <c r="AIM281" s="164"/>
      <c r="AIN281" s="164"/>
      <c r="AIO281" s="164"/>
      <c r="AIP281" s="164"/>
      <c r="AIQ281" s="164"/>
      <c r="AIR281" s="164"/>
      <c r="AIS281" s="164"/>
      <c r="AIT281" s="164"/>
      <c r="AIU281" s="164"/>
      <c r="AIV281" s="164"/>
      <c r="AIW281" s="164"/>
      <c r="AIX281" s="164"/>
      <c r="AIY281" s="164"/>
      <c r="AIZ281" s="164"/>
      <c r="AJA281" s="164"/>
      <c r="AJB281" s="164"/>
      <c r="AJC281" s="164"/>
      <c r="AJD281" s="164"/>
      <c r="AJE281" s="164"/>
      <c r="AJF281" s="164"/>
      <c r="AJG281" s="164"/>
      <c r="AJH281" s="164"/>
      <c r="AJI281" s="164"/>
      <c r="AJJ281" s="164"/>
      <c r="AJK281" s="164"/>
      <c r="AJL281" s="164"/>
      <c r="AJM281" s="164"/>
      <c r="AJN281" s="164"/>
      <c r="AJO281" s="164"/>
      <c r="AJP281" s="164"/>
      <c r="AJQ281" s="164"/>
      <c r="AJR281" s="164"/>
      <c r="AJS281" s="164"/>
      <c r="AJT281" s="164"/>
      <c r="AJU281" s="164"/>
      <c r="AJV281" s="164"/>
      <c r="AJW281" s="164"/>
      <c r="AJX281" s="164"/>
      <c r="AJY281" s="164"/>
      <c r="AJZ281" s="164"/>
      <c r="AKA281" s="164"/>
      <c r="AKB281" s="164"/>
    </row>
    <row r="282" customFormat="false" ht="21" hidden="false" customHeight="true" outlineLevel="0" collapsed="false">
      <c r="A282" s="233"/>
      <c r="B282" s="234"/>
      <c r="C282" s="235"/>
      <c r="D282" s="236"/>
      <c r="E282" s="237"/>
      <c r="F282" s="237"/>
      <c r="G282" s="263"/>
      <c r="H282" s="267" t="str">
        <f aca="false">IF(COUNTIFS(Titulados!$A$3:$A$1000,"="&amp;K282)&lt;&gt;1,"","Titulado")</f>
        <v/>
      </c>
      <c r="I282" s="242"/>
      <c r="J282" s="242"/>
      <c r="K282" s="253"/>
      <c r="L282" s="254"/>
      <c r="M282" s="255"/>
      <c r="N282" s="256"/>
      <c r="O282" s="247"/>
      <c r="P282" s="248"/>
      <c r="Q282" s="249"/>
      <c r="R282" s="174"/>
      <c r="S282" s="274"/>
      <c r="T282" s="275"/>
      <c r="AHV282" s="164"/>
      <c r="AHW282" s="164"/>
      <c r="AHX282" s="164"/>
      <c r="AHY282" s="164"/>
      <c r="AHZ282" s="164"/>
      <c r="AIA282" s="164"/>
      <c r="AIB282" s="164"/>
      <c r="AIC282" s="164"/>
      <c r="AID282" s="164"/>
      <c r="AIE282" s="164"/>
      <c r="AIF282" s="164"/>
      <c r="AIG282" s="164"/>
      <c r="AIH282" s="164"/>
      <c r="AII282" s="164"/>
      <c r="AIJ282" s="164"/>
      <c r="AIK282" s="164"/>
      <c r="AIL282" s="164"/>
      <c r="AIM282" s="164"/>
      <c r="AIN282" s="164"/>
      <c r="AIO282" s="164"/>
      <c r="AIP282" s="164"/>
      <c r="AIQ282" s="164"/>
      <c r="AIR282" s="164"/>
      <c r="AIS282" s="164"/>
      <c r="AIT282" s="164"/>
      <c r="AIU282" s="164"/>
      <c r="AIV282" s="164"/>
      <c r="AIW282" s="164"/>
      <c r="AIX282" s="164"/>
      <c r="AIY282" s="164"/>
      <c r="AIZ282" s="164"/>
      <c r="AJA282" s="164"/>
      <c r="AJB282" s="164"/>
      <c r="AJC282" s="164"/>
      <c r="AJD282" s="164"/>
      <c r="AJE282" s="164"/>
      <c r="AJF282" s="164"/>
      <c r="AJG282" s="164"/>
      <c r="AJH282" s="164"/>
      <c r="AJI282" s="164"/>
      <c r="AJJ282" s="164"/>
      <c r="AJK282" s="164"/>
      <c r="AJL282" s="164"/>
      <c r="AJM282" s="164"/>
      <c r="AJN282" s="164"/>
      <c r="AJO282" s="164"/>
      <c r="AJP282" s="164"/>
      <c r="AJQ282" s="164"/>
      <c r="AJR282" s="164"/>
      <c r="AJS282" s="164"/>
      <c r="AJT282" s="164"/>
      <c r="AJU282" s="164"/>
      <c r="AJV282" s="164"/>
      <c r="AJW282" s="164"/>
      <c r="AJX282" s="164"/>
      <c r="AJY282" s="164"/>
      <c r="AJZ282" s="164"/>
      <c r="AKA282" s="164"/>
      <c r="AKB282" s="164"/>
    </row>
    <row r="283" customFormat="false" ht="21" hidden="false" customHeight="true" outlineLevel="0" collapsed="false">
      <c r="A283" s="233"/>
      <c r="B283" s="234"/>
      <c r="C283" s="235"/>
      <c r="D283" s="236"/>
      <c r="E283" s="237"/>
      <c r="F283" s="237"/>
      <c r="G283" s="263"/>
      <c r="H283" s="267" t="str">
        <f aca="false">IF(COUNTIFS(Titulados!$A$3:$A$1000,"="&amp;K283)&lt;&gt;1,"","Titulado")</f>
        <v/>
      </c>
      <c r="I283" s="242"/>
      <c r="J283" s="242"/>
      <c r="K283" s="253"/>
      <c r="L283" s="254"/>
      <c r="M283" s="255"/>
      <c r="N283" s="256"/>
      <c r="O283" s="247"/>
      <c r="P283" s="248"/>
      <c r="Q283" s="249"/>
      <c r="R283" s="174"/>
      <c r="S283" s="274"/>
      <c r="T283" s="275"/>
      <c r="AHV283" s="164"/>
      <c r="AHW283" s="164"/>
      <c r="AHX283" s="164"/>
      <c r="AHY283" s="164"/>
      <c r="AHZ283" s="164"/>
      <c r="AIA283" s="164"/>
      <c r="AIB283" s="164"/>
      <c r="AIC283" s="164"/>
      <c r="AID283" s="164"/>
      <c r="AIE283" s="164"/>
      <c r="AIF283" s="164"/>
      <c r="AIG283" s="164"/>
      <c r="AIH283" s="164"/>
      <c r="AII283" s="164"/>
      <c r="AIJ283" s="164"/>
      <c r="AIK283" s="164"/>
      <c r="AIL283" s="164"/>
      <c r="AIM283" s="164"/>
      <c r="AIN283" s="164"/>
      <c r="AIO283" s="164"/>
      <c r="AIP283" s="164"/>
      <c r="AIQ283" s="164"/>
      <c r="AIR283" s="164"/>
      <c r="AIS283" s="164"/>
      <c r="AIT283" s="164"/>
      <c r="AIU283" s="164"/>
      <c r="AIV283" s="164"/>
      <c r="AIW283" s="164"/>
      <c r="AIX283" s="164"/>
      <c r="AIY283" s="164"/>
      <c r="AIZ283" s="164"/>
      <c r="AJA283" s="164"/>
      <c r="AJB283" s="164"/>
      <c r="AJC283" s="164"/>
      <c r="AJD283" s="164"/>
      <c r="AJE283" s="164"/>
      <c r="AJF283" s="164"/>
      <c r="AJG283" s="164"/>
      <c r="AJH283" s="164"/>
      <c r="AJI283" s="164"/>
      <c r="AJJ283" s="164"/>
      <c r="AJK283" s="164"/>
      <c r="AJL283" s="164"/>
      <c r="AJM283" s="164"/>
      <c r="AJN283" s="164"/>
      <c r="AJO283" s="164"/>
      <c r="AJP283" s="164"/>
      <c r="AJQ283" s="164"/>
      <c r="AJR283" s="164"/>
      <c r="AJS283" s="164"/>
      <c r="AJT283" s="164"/>
      <c r="AJU283" s="164"/>
      <c r="AJV283" s="164"/>
      <c r="AJW283" s="164"/>
      <c r="AJX283" s="164"/>
      <c r="AJY283" s="164"/>
      <c r="AJZ283" s="164"/>
      <c r="AKA283" s="164"/>
      <c r="AKB283" s="164"/>
    </row>
    <row r="284" customFormat="false" ht="21" hidden="false" customHeight="true" outlineLevel="0" collapsed="false">
      <c r="A284" s="233"/>
      <c r="B284" s="234"/>
      <c r="C284" s="235"/>
      <c r="D284" s="236"/>
      <c r="E284" s="237"/>
      <c r="F284" s="237"/>
      <c r="G284" s="263"/>
      <c r="H284" s="267" t="str">
        <f aca="false">IF(COUNTIFS(Titulados!$A$3:$A$1000,"="&amp;K284)&lt;&gt;1,"","Titulado")</f>
        <v/>
      </c>
      <c r="I284" s="242"/>
      <c r="J284" s="242"/>
      <c r="K284" s="253"/>
      <c r="L284" s="254"/>
      <c r="M284" s="255"/>
      <c r="N284" s="256"/>
      <c r="O284" s="247"/>
      <c r="P284" s="248"/>
      <c r="Q284" s="249"/>
      <c r="R284" s="174"/>
      <c r="S284" s="274"/>
      <c r="T284" s="275"/>
      <c r="AHV284" s="164"/>
      <c r="AHW284" s="164"/>
      <c r="AHX284" s="164"/>
      <c r="AHY284" s="164"/>
      <c r="AHZ284" s="164"/>
      <c r="AIA284" s="164"/>
      <c r="AIB284" s="164"/>
      <c r="AIC284" s="164"/>
      <c r="AID284" s="164"/>
      <c r="AIE284" s="164"/>
      <c r="AIF284" s="164"/>
      <c r="AIG284" s="164"/>
      <c r="AIH284" s="164"/>
      <c r="AII284" s="164"/>
      <c r="AIJ284" s="164"/>
      <c r="AIK284" s="164"/>
      <c r="AIL284" s="164"/>
      <c r="AIM284" s="164"/>
      <c r="AIN284" s="164"/>
      <c r="AIO284" s="164"/>
      <c r="AIP284" s="164"/>
      <c r="AIQ284" s="164"/>
      <c r="AIR284" s="164"/>
      <c r="AIS284" s="164"/>
      <c r="AIT284" s="164"/>
      <c r="AIU284" s="164"/>
      <c r="AIV284" s="164"/>
      <c r="AIW284" s="164"/>
      <c r="AIX284" s="164"/>
      <c r="AIY284" s="164"/>
      <c r="AIZ284" s="164"/>
      <c r="AJA284" s="164"/>
      <c r="AJB284" s="164"/>
      <c r="AJC284" s="164"/>
      <c r="AJD284" s="164"/>
      <c r="AJE284" s="164"/>
      <c r="AJF284" s="164"/>
      <c r="AJG284" s="164"/>
      <c r="AJH284" s="164"/>
      <c r="AJI284" s="164"/>
      <c r="AJJ284" s="164"/>
      <c r="AJK284" s="164"/>
      <c r="AJL284" s="164"/>
      <c r="AJM284" s="164"/>
      <c r="AJN284" s="164"/>
      <c r="AJO284" s="164"/>
      <c r="AJP284" s="164"/>
      <c r="AJQ284" s="164"/>
      <c r="AJR284" s="164"/>
      <c r="AJS284" s="164"/>
      <c r="AJT284" s="164"/>
      <c r="AJU284" s="164"/>
      <c r="AJV284" s="164"/>
      <c r="AJW284" s="164"/>
      <c r="AJX284" s="164"/>
      <c r="AJY284" s="164"/>
      <c r="AJZ284" s="164"/>
      <c r="AKA284" s="164"/>
      <c r="AKB284" s="164"/>
    </row>
    <row r="285" customFormat="false" ht="21" hidden="false" customHeight="true" outlineLevel="0" collapsed="false">
      <c r="A285" s="233"/>
      <c r="B285" s="234"/>
      <c r="C285" s="235"/>
      <c r="D285" s="236"/>
      <c r="E285" s="237"/>
      <c r="F285" s="237"/>
      <c r="G285" s="263"/>
      <c r="H285" s="268" t="str">
        <f aca="false">IF(COUNTIFS(Titulados!$A$3:$A$1000,"="&amp;K285)&lt;&gt;1,"","Titulado")</f>
        <v/>
      </c>
      <c r="I285" s="242"/>
      <c r="J285" s="242"/>
      <c r="K285" s="258"/>
      <c r="L285" s="259"/>
      <c r="M285" s="260"/>
      <c r="N285" s="261"/>
      <c r="O285" s="247"/>
      <c r="P285" s="248"/>
      <c r="Q285" s="249"/>
      <c r="R285" s="174"/>
      <c r="S285" s="274"/>
      <c r="T285" s="275"/>
      <c r="AHV285" s="164"/>
      <c r="AHW285" s="164"/>
      <c r="AHX285" s="164"/>
      <c r="AHY285" s="164"/>
      <c r="AHZ285" s="164"/>
      <c r="AIA285" s="164"/>
      <c r="AIB285" s="164"/>
      <c r="AIC285" s="164"/>
      <c r="AID285" s="164"/>
      <c r="AIE285" s="164"/>
      <c r="AIF285" s="164"/>
      <c r="AIG285" s="164"/>
      <c r="AIH285" s="164"/>
      <c r="AII285" s="164"/>
      <c r="AIJ285" s="164"/>
      <c r="AIK285" s="164"/>
      <c r="AIL285" s="164"/>
      <c r="AIM285" s="164"/>
      <c r="AIN285" s="164"/>
      <c r="AIO285" s="164"/>
      <c r="AIP285" s="164"/>
      <c r="AIQ285" s="164"/>
      <c r="AIR285" s="164"/>
      <c r="AIS285" s="164"/>
      <c r="AIT285" s="164"/>
      <c r="AIU285" s="164"/>
      <c r="AIV285" s="164"/>
      <c r="AIW285" s="164"/>
      <c r="AIX285" s="164"/>
      <c r="AIY285" s="164"/>
      <c r="AIZ285" s="164"/>
      <c r="AJA285" s="164"/>
      <c r="AJB285" s="164"/>
      <c r="AJC285" s="164"/>
      <c r="AJD285" s="164"/>
      <c r="AJE285" s="164"/>
      <c r="AJF285" s="164"/>
      <c r="AJG285" s="164"/>
      <c r="AJH285" s="164"/>
      <c r="AJI285" s="164"/>
      <c r="AJJ285" s="164"/>
      <c r="AJK285" s="164"/>
      <c r="AJL285" s="164"/>
      <c r="AJM285" s="164"/>
      <c r="AJN285" s="164"/>
      <c r="AJO285" s="164"/>
      <c r="AJP285" s="164"/>
      <c r="AJQ285" s="164"/>
      <c r="AJR285" s="164"/>
      <c r="AJS285" s="164"/>
      <c r="AJT285" s="164"/>
      <c r="AJU285" s="164"/>
      <c r="AJV285" s="164"/>
      <c r="AJW285" s="164"/>
      <c r="AJX285" s="164"/>
      <c r="AJY285" s="164"/>
      <c r="AJZ285" s="164"/>
      <c r="AKA285" s="164"/>
      <c r="AKB285" s="164"/>
    </row>
    <row r="286" customFormat="false" ht="27" hidden="false" customHeight="true" outlineLevel="0" collapsed="false">
      <c r="A286" s="233" t="n">
        <f aca="false">A279+1</f>
        <v>41</v>
      </c>
      <c r="B286" s="234"/>
      <c r="C286" s="235"/>
      <c r="D286" s="236"/>
      <c r="E286" s="237" t="str">
        <f aca="false">IF(P286&gt;0,"Docente do PPG coautor","")</f>
        <v/>
      </c>
      <c r="F286" s="238" t="str">
        <f aca="false">IF(COUNTIFS(L286:L292,"&lt;&gt;"&amp;"")&gt;0,"Graduando coautor","")</f>
        <v/>
      </c>
      <c r="G286" s="263" t="str">
        <f aca="false">IF(COUNTIFS(K286:K292,"&lt;&gt;"&amp;"")&gt;0,"Pos-graduando coautor","")</f>
        <v/>
      </c>
      <c r="H286" s="264" t="str">
        <f aca="false">IF(COUNTIFS(Titulados!$A$3:$A$1000,"="&amp;K286)&lt;&gt;1,"","Titulado")</f>
        <v/>
      </c>
      <c r="I286" s="242"/>
      <c r="J286" s="242"/>
      <c r="K286" s="243"/>
      <c r="L286" s="244"/>
      <c r="M286" s="245"/>
      <c r="N286" s="246"/>
      <c r="O286" s="247"/>
      <c r="P286" s="248" t="n">
        <v>0</v>
      </c>
      <c r="Q286" s="249"/>
      <c r="R286" s="174"/>
      <c r="S286" s="274" t="n">
        <f aca="false">IF(B286="",0,INDEX(pesosqualis,MATCH(D286,INDEX(Qualis,,MATCH(B286,Tipos_Produtos)),0),MATCH(B286,Tipos_Produtos,0)))</f>
        <v>0</v>
      </c>
      <c r="T286" s="275" t="n">
        <f aca="false">IF(E286="",0,S286/P286)</f>
        <v>0</v>
      </c>
      <c r="AHV286" s="164"/>
      <c r="AHW286" s="164"/>
      <c r="AHX286" s="164"/>
      <c r="AHY286" s="164"/>
      <c r="AHZ286" s="164"/>
      <c r="AIA286" s="164"/>
      <c r="AIB286" s="164"/>
      <c r="AIC286" s="164"/>
      <c r="AID286" s="164"/>
      <c r="AIE286" s="164"/>
      <c r="AIF286" s="164"/>
      <c r="AIG286" s="164"/>
      <c r="AIH286" s="164"/>
      <c r="AII286" s="164"/>
      <c r="AIJ286" s="164"/>
      <c r="AIK286" s="164"/>
      <c r="AIL286" s="164"/>
      <c r="AIM286" s="164"/>
      <c r="AIN286" s="164"/>
      <c r="AIO286" s="164"/>
      <c r="AIP286" s="164"/>
      <c r="AIQ286" s="164"/>
      <c r="AIR286" s="164"/>
      <c r="AIS286" s="164"/>
      <c r="AIT286" s="164"/>
      <c r="AIU286" s="164"/>
      <c r="AIV286" s="164"/>
      <c r="AIW286" s="164"/>
      <c r="AIX286" s="164"/>
      <c r="AIY286" s="164"/>
      <c r="AIZ286" s="164"/>
      <c r="AJA286" s="164"/>
      <c r="AJB286" s="164"/>
      <c r="AJC286" s="164"/>
      <c r="AJD286" s="164"/>
      <c r="AJE286" s="164"/>
      <c r="AJF286" s="164"/>
      <c r="AJG286" s="164"/>
      <c r="AJH286" s="164"/>
      <c r="AJI286" s="164"/>
      <c r="AJJ286" s="164"/>
      <c r="AJK286" s="164"/>
      <c r="AJL286" s="164"/>
      <c r="AJM286" s="164"/>
      <c r="AJN286" s="164"/>
      <c r="AJO286" s="164"/>
      <c r="AJP286" s="164"/>
      <c r="AJQ286" s="164"/>
      <c r="AJR286" s="164"/>
      <c r="AJS286" s="164"/>
      <c r="AJT286" s="164"/>
      <c r="AJU286" s="164"/>
      <c r="AJV286" s="164"/>
      <c r="AJW286" s="164"/>
      <c r="AJX286" s="164"/>
      <c r="AJY286" s="164"/>
      <c r="AJZ286" s="164"/>
      <c r="AKA286" s="164"/>
      <c r="AKB286" s="164"/>
    </row>
    <row r="287" customFormat="false" ht="21" hidden="false" customHeight="true" outlineLevel="0" collapsed="false">
      <c r="A287" s="233"/>
      <c r="B287" s="234"/>
      <c r="C287" s="235"/>
      <c r="D287" s="236"/>
      <c r="E287" s="237"/>
      <c r="F287" s="237"/>
      <c r="G287" s="263"/>
      <c r="H287" s="267" t="str">
        <f aca="false">IF(COUNTIFS(Titulados!$A$3:$A$1000,"="&amp;K287)&lt;&gt;1,"","Titulado")</f>
        <v/>
      </c>
      <c r="I287" s="242"/>
      <c r="J287" s="242"/>
      <c r="K287" s="253"/>
      <c r="L287" s="254"/>
      <c r="M287" s="255"/>
      <c r="N287" s="256"/>
      <c r="O287" s="247"/>
      <c r="P287" s="248"/>
      <c r="Q287" s="249"/>
      <c r="R287" s="174"/>
      <c r="S287" s="274"/>
      <c r="T287" s="275"/>
      <c r="AHV287" s="164"/>
      <c r="AHW287" s="164"/>
      <c r="AHX287" s="164"/>
      <c r="AHY287" s="164"/>
      <c r="AHZ287" s="164"/>
      <c r="AIA287" s="164"/>
      <c r="AIB287" s="164"/>
      <c r="AIC287" s="164"/>
      <c r="AID287" s="164"/>
      <c r="AIE287" s="164"/>
      <c r="AIF287" s="164"/>
      <c r="AIG287" s="164"/>
      <c r="AIH287" s="164"/>
      <c r="AII287" s="164"/>
      <c r="AIJ287" s="164"/>
      <c r="AIK287" s="164"/>
      <c r="AIL287" s="164"/>
      <c r="AIM287" s="164"/>
      <c r="AIN287" s="164"/>
      <c r="AIO287" s="164"/>
      <c r="AIP287" s="164"/>
      <c r="AIQ287" s="164"/>
      <c r="AIR287" s="164"/>
      <c r="AIS287" s="164"/>
      <c r="AIT287" s="164"/>
      <c r="AIU287" s="164"/>
      <c r="AIV287" s="164"/>
      <c r="AIW287" s="164"/>
      <c r="AIX287" s="164"/>
      <c r="AIY287" s="164"/>
      <c r="AIZ287" s="164"/>
      <c r="AJA287" s="164"/>
      <c r="AJB287" s="164"/>
      <c r="AJC287" s="164"/>
      <c r="AJD287" s="164"/>
      <c r="AJE287" s="164"/>
      <c r="AJF287" s="164"/>
      <c r="AJG287" s="164"/>
      <c r="AJH287" s="164"/>
      <c r="AJI287" s="164"/>
      <c r="AJJ287" s="164"/>
      <c r="AJK287" s="164"/>
      <c r="AJL287" s="164"/>
      <c r="AJM287" s="164"/>
      <c r="AJN287" s="164"/>
      <c r="AJO287" s="164"/>
      <c r="AJP287" s="164"/>
      <c r="AJQ287" s="164"/>
      <c r="AJR287" s="164"/>
      <c r="AJS287" s="164"/>
      <c r="AJT287" s="164"/>
      <c r="AJU287" s="164"/>
      <c r="AJV287" s="164"/>
      <c r="AJW287" s="164"/>
      <c r="AJX287" s="164"/>
      <c r="AJY287" s="164"/>
      <c r="AJZ287" s="164"/>
      <c r="AKA287" s="164"/>
      <c r="AKB287" s="164"/>
    </row>
    <row r="288" customFormat="false" ht="21" hidden="false" customHeight="true" outlineLevel="0" collapsed="false">
      <c r="A288" s="233"/>
      <c r="B288" s="234"/>
      <c r="C288" s="235"/>
      <c r="D288" s="236"/>
      <c r="E288" s="237"/>
      <c r="F288" s="237"/>
      <c r="G288" s="263"/>
      <c r="H288" s="267" t="str">
        <f aca="false">IF(COUNTIFS(Titulados!$A$3:$A$1000,"="&amp;K288)&lt;&gt;1,"","Titulado")</f>
        <v/>
      </c>
      <c r="I288" s="242"/>
      <c r="J288" s="242"/>
      <c r="K288" s="253"/>
      <c r="L288" s="254"/>
      <c r="M288" s="255"/>
      <c r="N288" s="256"/>
      <c r="O288" s="247"/>
      <c r="P288" s="248"/>
      <c r="Q288" s="249"/>
      <c r="R288" s="174"/>
      <c r="S288" s="274"/>
      <c r="T288" s="275"/>
      <c r="AHV288" s="164"/>
      <c r="AHW288" s="164"/>
      <c r="AHX288" s="164"/>
      <c r="AHY288" s="164"/>
      <c r="AHZ288" s="164"/>
      <c r="AIA288" s="164"/>
      <c r="AIB288" s="164"/>
      <c r="AIC288" s="164"/>
      <c r="AID288" s="164"/>
      <c r="AIE288" s="164"/>
      <c r="AIF288" s="164"/>
      <c r="AIG288" s="164"/>
      <c r="AIH288" s="164"/>
      <c r="AII288" s="164"/>
      <c r="AIJ288" s="164"/>
      <c r="AIK288" s="164"/>
      <c r="AIL288" s="164"/>
      <c r="AIM288" s="164"/>
      <c r="AIN288" s="164"/>
      <c r="AIO288" s="164"/>
      <c r="AIP288" s="164"/>
      <c r="AIQ288" s="164"/>
      <c r="AIR288" s="164"/>
      <c r="AIS288" s="164"/>
      <c r="AIT288" s="164"/>
      <c r="AIU288" s="164"/>
      <c r="AIV288" s="164"/>
      <c r="AIW288" s="164"/>
      <c r="AIX288" s="164"/>
      <c r="AIY288" s="164"/>
      <c r="AIZ288" s="164"/>
      <c r="AJA288" s="164"/>
      <c r="AJB288" s="164"/>
      <c r="AJC288" s="164"/>
      <c r="AJD288" s="164"/>
      <c r="AJE288" s="164"/>
      <c r="AJF288" s="164"/>
      <c r="AJG288" s="164"/>
      <c r="AJH288" s="164"/>
      <c r="AJI288" s="164"/>
      <c r="AJJ288" s="164"/>
      <c r="AJK288" s="164"/>
      <c r="AJL288" s="164"/>
      <c r="AJM288" s="164"/>
      <c r="AJN288" s="164"/>
      <c r="AJO288" s="164"/>
      <c r="AJP288" s="164"/>
      <c r="AJQ288" s="164"/>
      <c r="AJR288" s="164"/>
      <c r="AJS288" s="164"/>
      <c r="AJT288" s="164"/>
      <c r="AJU288" s="164"/>
      <c r="AJV288" s="164"/>
      <c r="AJW288" s="164"/>
      <c r="AJX288" s="164"/>
      <c r="AJY288" s="164"/>
      <c r="AJZ288" s="164"/>
      <c r="AKA288" s="164"/>
      <c r="AKB288" s="164"/>
    </row>
    <row r="289" customFormat="false" ht="21" hidden="false" customHeight="true" outlineLevel="0" collapsed="false">
      <c r="A289" s="233"/>
      <c r="B289" s="234"/>
      <c r="C289" s="235"/>
      <c r="D289" s="236"/>
      <c r="E289" s="237"/>
      <c r="F289" s="237"/>
      <c r="G289" s="263"/>
      <c r="H289" s="267" t="str">
        <f aca="false">IF(COUNTIFS(Titulados!$A$3:$A$1000,"="&amp;K289)&lt;&gt;1,"","Titulado")</f>
        <v/>
      </c>
      <c r="I289" s="242"/>
      <c r="J289" s="242"/>
      <c r="K289" s="253"/>
      <c r="L289" s="254"/>
      <c r="M289" s="255"/>
      <c r="N289" s="256"/>
      <c r="O289" s="247"/>
      <c r="P289" s="248"/>
      <c r="Q289" s="249"/>
      <c r="R289" s="174"/>
      <c r="S289" s="274"/>
      <c r="T289" s="275"/>
      <c r="AHV289" s="164"/>
      <c r="AHW289" s="164"/>
      <c r="AHX289" s="164"/>
      <c r="AHY289" s="164"/>
      <c r="AHZ289" s="164"/>
      <c r="AIA289" s="164"/>
      <c r="AIB289" s="164"/>
      <c r="AIC289" s="164"/>
      <c r="AID289" s="164"/>
      <c r="AIE289" s="164"/>
      <c r="AIF289" s="164"/>
      <c r="AIG289" s="164"/>
      <c r="AIH289" s="164"/>
      <c r="AII289" s="164"/>
      <c r="AIJ289" s="164"/>
      <c r="AIK289" s="164"/>
      <c r="AIL289" s="164"/>
      <c r="AIM289" s="164"/>
      <c r="AIN289" s="164"/>
      <c r="AIO289" s="164"/>
      <c r="AIP289" s="164"/>
      <c r="AIQ289" s="164"/>
      <c r="AIR289" s="164"/>
      <c r="AIS289" s="164"/>
      <c r="AIT289" s="164"/>
      <c r="AIU289" s="164"/>
      <c r="AIV289" s="164"/>
      <c r="AIW289" s="164"/>
      <c r="AIX289" s="164"/>
      <c r="AIY289" s="164"/>
      <c r="AIZ289" s="164"/>
      <c r="AJA289" s="164"/>
      <c r="AJB289" s="164"/>
      <c r="AJC289" s="164"/>
      <c r="AJD289" s="164"/>
      <c r="AJE289" s="164"/>
      <c r="AJF289" s="164"/>
      <c r="AJG289" s="164"/>
      <c r="AJH289" s="164"/>
      <c r="AJI289" s="164"/>
      <c r="AJJ289" s="164"/>
      <c r="AJK289" s="164"/>
      <c r="AJL289" s="164"/>
      <c r="AJM289" s="164"/>
      <c r="AJN289" s="164"/>
      <c r="AJO289" s="164"/>
      <c r="AJP289" s="164"/>
      <c r="AJQ289" s="164"/>
      <c r="AJR289" s="164"/>
      <c r="AJS289" s="164"/>
      <c r="AJT289" s="164"/>
      <c r="AJU289" s="164"/>
      <c r="AJV289" s="164"/>
      <c r="AJW289" s="164"/>
      <c r="AJX289" s="164"/>
      <c r="AJY289" s="164"/>
      <c r="AJZ289" s="164"/>
      <c r="AKA289" s="164"/>
      <c r="AKB289" s="164"/>
    </row>
    <row r="290" customFormat="false" ht="21" hidden="false" customHeight="true" outlineLevel="0" collapsed="false">
      <c r="A290" s="233"/>
      <c r="B290" s="234"/>
      <c r="C290" s="235"/>
      <c r="D290" s="236"/>
      <c r="E290" s="237"/>
      <c r="F290" s="237"/>
      <c r="G290" s="263"/>
      <c r="H290" s="267" t="str">
        <f aca="false">IF(COUNTIFS(Titulados!$A$3:$A$1000,"="&amp;K290)&lt;&gt;1,"","Titulado")</f>
        <v/>
      </c>
      <c r="I290" s="242"/>
      <c r="J290" s="242"/>
      <c r="K290" s="253"/>
      <c r="L290" s="254"/>
      <c r="M290" s="255"/>
      <c r="N290" s="256"/>
      <c r="O290" s="247"/>
      <c r="P290" s="248"/>
      <c r="Q290" s="249"/>
      <c r="R290" s="174"/>
      <c r="S290" s="274"/>
      <c r="T290" s="275"/>
      <c r="AHV290" s="164"/>
      <c r="AHW290" s="164"/>
      <c r="AHX290" s="164"/>
      <c r="AHY290" s="164"/>
      <c r="AHZ290" s="164"/>
      <c r="AIA290" s="164"/>
      <c r="AIB290" s="164"/>
      <c r="AIC290" s="164"/>
      <c r="AID290" s="164"/>
      <c r="AIE290" s="164"/>
      <c r="AIF290" s="164"/>
      <c r="AIG290" s="164"/>
      <c r="AIH290" s="164"/>
      <c r="AII290" s="164"/>
      <c r="AIJ290" s="164"/>
      <c r="AIK290" s="164"/>
      <c r="AIL290" s="164"/>
      <c r="AIM290" s="164"/>
      <c r="AIN290" s="164"/>
      <c r="AIO290" s="164"/>
      <c r="AIP290" s="164"/>
      <c r="AIQ290" s="164"/>
      <c r="AIR290" s="164"/>
      <c r="AIS290" s="164"/>
      <c r="AIT290" s="164"/>
      <c r="AIU290" s="164"/>
      <c r="AIV290" s="164"/>
      <c r="AIW290" s="164"/>
      <c r="AIX290" s="164"/>
      <c r="AIY290" s="164"/>
      <c r="AIZ290" s="164"/>
      <c r="AJA290" s="164"/>
      <c r="AJB290" s="164"/>
      <c r="AJC290" s="164"/>
      <c r="AJD290" s="164"/>
      <c r="AJE290" s="164"/>
      <c r="AJF290" s="164"/>
      <c r="AJG290" s="164"/>
      <c r="AJH290" s="164"/>
      <c r="AJI290" s="164"/>
      <c r="AJJ290" s="164"/>
      <c r="AJK290" s="164"/>
      <c r="AJL290" s="164"/>
      <c r="AJM290" s="164"/>
      <c r="AJN290" s="164"/>
      <c r="AJO290" s="164"/>
      <c r="AJP290" s="164"/>
      <c r="AJQ290" s="164"/>
      <c r="AJR290" s="164"/>
      <c r="AJS290" s="164"/>
      <c r="AJT290" s="164"/>
      <c r="AJU290" s="164"/>
      <c r="AJV290" s="164"/>
      <c r="AJW290" s="164"/>
      <c r="AJX290" s="164"/>
      <c r="AJY290" s="164"/>
      <c r="AJZ290" s="164"/>
      <c r="AKA290" s="164"/>
      <c r="AKB290" s="164"/>
    </row>
    <row r="291" customFormat="false" ht="21" hidden="false" customHeight="true" outlineLevel="0" collapsed="false">
      <c r="A291" s="233"/>
      <c r="B291" s="234"/>
      <c r="C291" s="235"/>
      <c r="D291" s="236"/>
      <c r="E291" s="237"/>
      <c r="F291" s="237"/>
      <c r="G291" s="263"/>
      <c r="H291" s="267" t="str">
        <f aca="false">IF(COUNTIFS(Titulados!$A$3:$A$1000,"="&amp;K291)&lt;&gt;1,"","Titulado")</f>
        <v/>
      </c>
      <c r="I291" s="242"/>
      <c r="J291" s="242"/>
      <c r="K291" s="253"/>
      <c r="L291" s="254"/>
      <c r="M291" s="255"/>
      <c r="N291" s="256"/>
      <c r="O291" s="247"/>
      <c r="P291" s="248"/>
      <c r="Q291" s="249"/>
      <c r="R291" s="174"/>
      <c r="S291" s="274"/>
      <c r="T291" s="275"/>
      <c r="AHV291" s="164"/>
      <c r="AHW291" s="164"/>
      <c r="AHX291" s="164"/>
      <c r="AHY291" s="164"/>
      <c r="AHZ291" s="164"/>
      <c r="AIA291" s="164"/>
      <c r="AIB291" s="164"/>
      <c r="AIC291" s="164"/>
      <c r="AID291" s="164"/>
      <c r="AIE291" s="164"/>
      <c r="AIF291" s="164"/>
      <c r="AIG291" s="164"/>
      <c r="AIH291" s="164"/>
      <c r="AII291" s="164"/>
      <c r="AIJ291" s="164"/>
      <c r="AIK291" s="164"/>
      <c r="AIL291" s="164"/>
      <c r="AIM291" s="164"/>
      <c r="AIN291" s="164"/>
      <c r="AIO291" s="164"/>
      <c r="AIP291" s="164"/>
      <c r="AIQ291" s="164"/>
      <c r="AIR291" s="164"/>
      <c r="AIS291" s="164"/>
      <c r="AIT291" s="164"/>
      <c r="AIU291" s="164"/>
      <c r="AIV291" s="164"/>
      <c r="AIW291" s="164"/>
      <c r="AIX291" s="164"/>
      <c r="AIY291" s="164"/>
      <c r="AIZ291" s="164"/>
      <c r="AJA291" s="164"/>
      <c r="AJB291" s="164"/>
      <c r="AJC291" s="164"/>
      <c r="AJD291" s="164"/>
      <c r="AJE291" s="164"/>
      <c r="AJF291" s="164"/>
      <c r="AJG291" s="164"/>
      <c r="AJH291" s="164"/>
      <c r="AJI291" s="164"/>
      <c r="AJJ291" s="164"/>
      <c r="AJK291" s="164"/>
      <c r="AJL291" s="164"/>
      <c r="AJM291" s="164"/>
      <c r="AJN291" s="164"/>
      <c r="AJO291" s="164"/>
      <c r="AJP291" s="164"/>
      <c r="AJQ291" s="164"/>
      <c r="AJR291" s="164"/>
      <c r="AJS291" s="164"/>
      <c r="AJT291" s="164"/>
      <c r="AJU291" s="164"/>
      <c r="AJV291" s="164"/>
      <c r="AJW291" s="164"/>
      <c r="AJX291" s="164"/>
      <c r="AJY291" s="164"/>
      <c r="AJZ291" s="164"/>
      <c r="AKA291" s="164"/>
      <c r="AKB291" s="164"/>
    </row>
    <row r="292" customFormat="false" ht="21" hidden="false" customHeight="true" outlineLevel="0" collapsed="false">
      <c r="A292" s="233"/>
      <c r="B292" s="234"/>
      <c r="C292" s="235"/>
      <c r="D292" s="236"/>
      <c r="E292" s="237"/>
      <c r="F292" s="237"/>
      <c r="G292" s="263"/>
      <c r="H292" s="268" t="str">
        <f aca="false">IF(COUNTIFS(Titulados!$A$3:$A$1000,"="&amp;K292)&lt;&gt;1,"","Titulado")</f>
        <v/>
      </c>
      <c r="I292" s="242"/>
      <c r="J292" s="242"/>
      <c r="K292" s="258"/>
      <c r="L292" s="259"/>
      <c r="M292" s="260"/>
      <c r="N292" s="261"/>
      <c r="O292" s="247"/>
      <c r="P292" s="248"/>
      <c r="Q292" s="249"/>
      <c r="R292" s="174"/>
      <c r="S292" s="274"/>
      <c r="T292" s="275"/>
      <c r="AHV292" s="164"/>
      <c r="AHW292" s="164"/>
      <c r="AHX292" s="164"/>
      <c r="AHY292" s="164"/>
      <c r="AHZ292" s="164"/>
      <c r="AIA292" s="164"/>
      <c r="AIB292" s="164"/>
      <c r="AIC292" s="164"/>
      <c r="AID292" s="164"/>
      <c r="AIE292" s="164"/>
      <c r="AIF292" s="164"/>
      <c r="AIG292" s="164"/>
      <c r="AIH292" s="164"/>
      <c r="AII292" s="164"/>
      <c r="AIJ292" s="164"/>
      <c r="AIK292" s="164"/>
      <c r="AIL292" s="164"/>
      <c r="AIM292" s="164"/>
      <c r="AIN292" s="164"/>
      <c r="AIO292" s="164"/>
      <c r="AIP292" s="164"/>
      <c r="AIQ292" s="164"/>
      <c r="AIR292" s="164"/>
      <c r="AIS292" s="164"/>
      <c r="AIT292" s="164"/>
      <c r="AIU292" s="164"/>
      <c r="AIV292" s="164"/>
      <c r="AIW292" s="164"/>
      <c r="AIX292" s="164"/>
      <c r="AIY292" s="164"/>
      <c r="AIZ292" s="164"/>
      <c r="AJA292" s="164"/>
      <c r="AJB292" s="164"/>
      <c r="AJC292" s="164"/>
      <c r="AJD292" s="164"/>
      <c r="AJE292" s="164"/>
      <c r="AJF292" s="164"/>
      <c r="AJG292" s="164"/>
      <c r="AJH292" s="164"/>
      <c r="AJI292" s="164"/>
      <c r="AJJ292" s="164"/>
      <c r="AJK292" s="164"/>
      <c r="AJL292" s="164"/>
      <c r="AJM292" s="164"/>
      <c r="AJN292" s="164"/>
      <c r="AJO292" s="164"/>
      <c r="AJP292" s="164"/>
      <c r="AJQ292" s="164"/>
      <c r="AJR292" s="164"/>
      <c r="AJS292" s="164"/>
      <c r="AJT292" s="164"/>
      <c r="AJU292" s="164"/>
      <c r="AJV292" s="164"/>
      <c r="AJW292" s="164"/>
      <c r="AJX292" s="164"/>
      <c r="AJY292" s="164"/>
      <c r="AJZ292" s="164"/>
      <c r="AKA292" s="164"/>
      <c r="AKB292" s="164"/>
    </row>
    <row r="293" customFormat="false" ht="27" hidden="false" customHeight="true" outlineLevel="0" collapsed="false">
      <c r="A293" s="233" t="n">
        <f aca="false">A286+1</f>
        <v>42</v>
      </c>
      <c r="B293" s="234"/>
      <c r="C293" s="235"/>
      <c r="D293" s="236"/>
      <c r="E293" s="237" t="str">
        <f aca="false">IF(P293&gt;0,"Docente do PPG coautor","")</f>
        <v/>
      </c>
      <c r="F293" s="238" t="str">
        <f aca="false">IF(COUNTIFS(L293:L299,"&lt;&gt;"&amp;"")&gt;0,"Graduando coautor","")</f>
        <v/>
      </c>
      <c r="G293" s="263" t="str">
        <f aca="false">IF(COUNTIFS(K293:K299,"&lt;&gt;"&amp;"")&gt;0,"Pos-graduando coautor","")</f>
        <v/>
      </c>
      <c r="H293" s="264" t="str">
        <f aca="false">IF(COUNTIFS(Titulados!$A$3:$A$1000,"="&amp;K293)&lt;&gt;1,"","Titulado")</f>
        <v/>
      </c>
      <c r="I293" s="242"/>
      <c r="J293" s="242"/>
      <c r="K293" s="243"/>
      <c r="L293" s="244"/>
      <c r="M293" s="245"/>
      <c r="N293" s="246"/>
      <c r="O293" s="247"/>
      <c r="P293" s="248" t="n">
        <v>0</v>
      </c>
      <c r="Q293" s="249"/>
      <c r="R293" s="174"/>
      <c r="S293" s="274" t="n">
        <f aca="false">IF(B293="",0,INDEX(pesosqualis,MATCH(D293,INDEX(Qualis,,MATCH(B293,Tipos_Produtos)),0),MATCH(B293,Tipos_Produtos,0)))</f>
        <v>0</v>
      </c>
      <c r="T293" s="275" t="n">
        <f aca="false">IF(E293="",0,S293/P293)</f>
        <v>0</v>
      </c>
      <c r="AHV293" s="164"/>
      <c r="AHW293" s="164"/>
      <c r="AHX293" s="164"/>
      <c r="AHY293" s="164"/>
      <c r="AHZ293" s="164"/>
      <c r="AIA293" s="164"/>
      <c r="AIB293" s="164"/>
      <c r="AIC293" s="164"/>
      <c r="AID293" s="164"/>
      <c r="AIE293" s="164"/>
      <c r="AIF293" s="164"/>
      <c r="AIG293" s="164"/>
      <c r="AIH293" s="164"/>
      <c r="AII293" s="164"/>
      <c r="AIJ293" s="164"/>
      <c r="AIK293" s="164"/>
      <c r="AIL293" s="164"/>
      <c r="AIM293" s="164"/>
      <c r="AIN293" s="164"/>
      <c r="AIO293" s="164"/>
      <c r="AIP293" s="164"/>
      <c r="AIQ293" s="164"/>
      <c r="AIR293" s="164"/>
      <c r="AIS293" s="164"/>
      <c r="AIT293" s="164"/>
      <c r="AIU293" s="164"/>
      <c r="AIV293" s="164"/>
      <c r="AIW293" s="164"/>
      <c r="AIX293" s="164"/>
      <c r="AIY293" s="164"/>
      <c r="AIZ293" s="164"/>
      <c r="AJA293" s="164"/>
      <c r="AJB293" s="164"/>
      <c r="AJC293" s="164"/>
      <c r="AJD293" s="164"/>
      <c r="AJE293" s="164"/>
      <c r="AJF293" s="164"/>
      <c r="AJG293" s="164"/>
      <c r="AJH293" s="164"/>
      <c r="AJI293" s="164"/>
      <c r="AJJ293" s="164"/>
      <c r="AJK293" s="164"/>
      <c r="AJL293" s="164"/>
      <c r="AJM293" s="164"/>
      <c r="AJN293" s="164"/>
      <c r="AJO293" s="164"/>
      <c r="AJP293" s="164"/>
      <c r="AJQ293" s="164"/>
      <c r="AJR293" s="164"/>
      <c r="AJS293" s="164"/>
      <c r="AJT293" s="164"/>
      <c r="AJU293" s="164"/>
      <c r="AJV293" s="164"/>
      <c r="AJW293" s="164"/>
      <c r="AJX293" s="164"/>
      <c r="AJY293" s="164"/>
      <c r="AJZ293" s="164"/>
      <c r="AKA293" s="164"/>
      <c r="AKB293" s="164"/>
    </row>
    <row r="294" customFormat="false" ht="21" hidden="false" customHeight="true" outlineLevel="0" collapsed="false">
      <c r="A294" s="233"/>
      <c r="B294" s="234"/>
      <c r="C294" s="235"/>
      <c r="D294" s="236"/>
      <c r="E294" s="237"/>
      <c r="F294" s="237"/>
      <c r="G294" s="263"/>
      <c r="H294" s="267" t="str">
        <f aca="false">IF(COUNTIFS(Titulados!$A$3:$A$1000,"="&amp;K294)&lt;&gt;1,"","Titulado")</f>
        <v/>
      </c>
      <c r="I294" s="242"/>
      <c r="J294" s="242"/>
      <c r="K294" s="253"/>
      <c r="L294" s="254"/>
      <c r="M294" s="255"/>
      <c r="N294" s="256"/>
      <c r="O294" s="247"/>
      <c r="P294" s="248"/>
      <c r="Q294" s="249"/>
      <c r="R294" s="174"/>
      <c r="S294" s="274"/>
      <c r="T294" s="275"/>
      <c r="AHV294" s="164"/>
      <c r="AHW294" s="164"/>
      <c r="AHX294" s="164"/>
      <c r="AHY294" s="164"/>
      <c r="AHZ294" s="164"/>
      <c r="AIA294" s="164"/>
      <c r="AIB294" s="164"/>
      <c r="AIC294" s="164"/>
      <c r="AID294" s="164"/>
      <c r="AIE294" s="164"/>
      <c r="AIF294" s="164"/>
      <c r="AIG294" s="164"/>
      <c r="AIH294" s="164"/>
      <c r="AII294" s="164"/>
      <c r="AIJ294" s="164"/>
      <c r="AIK294" s="164"/>
      <c r="AIL294" s="164"/>
      <c r="AIM294" s="164"/>
      <c r="AIN294" s="164"/>
      <c r="AIO294" s="164"/>
      <c r="AIP294" s="164"/>
      <c r="AIQ294" s="164"/>
      <c r="AIR294" s="164"/>
      <c r="AIS294" s="164"/>
      <c r="AIT294" s="164"/>
      <c r="AIU294" s="164"/>
      <c r="AIV294" s="164"/>
      <c r="AIW294" s="164"/>
      <c r="AIX294" s="164"/>
      <c r="AIY294" s="164"/>
      <c r="AIZ294" s="164"/>
      <c r="AJA294" s="164"/>
      <c r="AJB294" s="164"/>
      <c r="AJC294" s="164"/>
      <c r="AJD294" s="164"/>
      <c r="AJE294" s="164"/>
      <c r="AJF294" s="164"/>
      <c r="AJG294" s="164"/>
      <c r="AJH294" s="164"/>
      <c r="AJI294" s="164"/>
      <c r="AJJ294" s="164"/>
      <c r="AJK294" s="164"/>
      <c r="AJL294" s="164"/>
      <c r="AJM294" s="164"/>
      <c r="AJN294" s="164"/>
      <c r="AJO294" s="164"/>
      <c r="AJP294" s="164"/>
      <c r="AJQ294" s="164"/>
      <c r="AJR294" s="164"/>
      <c r="AJS294" s="164"/>
      <c r="AJT294" s="164"/>
      <c r="AJU294" s="164"/>
      <c r="AJV294" s="164"/>
      <c r="AJW294" s="164"/>
      <c r="AJX294" s="164"/>
      <c r="AJY294" s="164"/>
      <c r="AJZ294" s="164"/>
      <c r="AKA294" s="164"/>
      <c r="AKB294" s="164"/>
    </row>
    <row r="295" customFormat="false" ht="21" hidden="false" customHeight="true" outlineLevel="0" collapsed="false">
      <c r="A295" s="233"/>
      <c r="B295" s="234"/>
      <c r="C295" s="235"/>
      <c r="D295" s="236"/>
      <c r="E295" s="237"/>
      <c r="F295" s="237"/>
      <c r="G295" s="263"/>
      <c r="H295" s="267" t="str">
        <f aca="false">IF(COUNTIFS(Titulados!$A$3:$A$1000,"="&amp;K295)&lt;&gt;1,"","Titulado")</f>
        <v/>
      </c>
      <c r="I295" s="242"/>
      <c r="J295" s="242"/>
      <c r="K295" s="253"/>
      <c r="L295" s="254"/>
      <c r="M295" s="255"/>
      <c r="N295" s="256"/>
      <c r="O295" s="247"/>
      <c r="P295" s="248"/>
      <c r="Q295" s="249"/>
      <c r="R295" s="174"/>
      <c r="S295" s="274"/>
      <c r="T295" s="275"/>
      <c r="AHV295" s="164"/>
      <c r="AHW295" s="164"/>
      <c r="AHX295" s="164"/>
      <c r="AHY295" s="164"/>
      <c r="AHZ295" s="164"/>
      <c r="AIA295" s="164"/>
      <c r="AIB295" s="164"/>
      <c r="AIC295" s="164"/>
      <c r="AID295" s="164"/>
      <c r="AIE295" s="164"/>
      <c r="AIF295" s="164"/>
      <c r="AIG295" s="164"/>
      <c r="AIH295" s="164"/>
      <c r="AII295" s="164"/>
      <c r="AIJ295" s="164"/>
      <c r="AIK295" s="164"/>
      <c r="AIL295" s="164"/>
      <c r="AIM295" s="164"/>
      <c r="AIN295" s="164"/>
      <c r="AIO295" s="164"/>
      <c r="AIP295" s="164"/>
      <c r="AIQ295" s="164"/>
      <c r="AIR295" s="164"/>
      <c r="AIS295" s="164"/>
      <c r="AIT295" s="164"/>
      <c r="AIU295" s="164"/>
      <c r="AIV295" s="164"/>
      <c r="AIW295" s="164"/>
      <c r="AIX295" s="164"/>
      <c r="AIY295" s="164"/>
      <c r="AIZ295" s="164"/>
      <c r="AJA295" s="164"/>
      <c r="AJB295" s="164"/>
      <c r="AJC295" s="164"/>
      <c r="AJD295" s="164"/>
      <c r="AJE295" s="164"/>
      <c r="AJF295" s="164"/>
      <c r="AJG295" s="164"/>
      <c r="AJH295" s="164"/>
      <c r="AJI295" s="164"/>
      <c r="AJJ295" s="164"/>
      <c r="AJK295" s="164"/>
      <c r="AJL295" s="164"/>
      <c r="AJM295" s="164"/>
      <c r="AJN295" s="164"/>
      <c r="AJO295" s="164"/>
      <c r="AJP295" s="164"/>
      <c r="AJQ295" s="164"/>
      <c r="AJR295" s="164"/>
      <c r="AJS295" s="164"/>
      <c r="AJT295" s="164"/>
      <c r="AJU295" s="164"/>
      <c r="AJV295" s="164"/>
      <c r="AJW295" s="164"/>
      <c r="AJX295" s="164"/>
      <c r="AJY295" s="164"/>
      <c r="AJZ295" s="164"/>
      <c r="AKA295" s="164"/>
      <c r="AKB295" s="164"/>
    </row>
    <row r="296" customFormat="false" ht="21" hidden="false" customHeight="true" outlineLevel="0" collapsed="false">
      <c r="A296" s="233"/>
      <c r="B296" s="234"/>
      <c r="C296" s="235"/>
      <c r="D296" s="236"/>
      <c r="E296" s="237"/>
      <c r="F296" s="237"/>
      <c r="G296" s="263"/>
      <c r="H296" s="267" t="str">
        <f aca="false">IF(COUNTIFS(Titulados!$A$3:$A$1000,"="&amp;K296)&lt;&gt;1,"","Titulado")</f>
        <v/>
      </c>
      <c r="I296" s="242"/>
      <c r="J296" s="242"/>
      <c r="K296" s="253"/>
      <c r="L296" s="254"/>
      <c r="M296" s="255"/>
      <c r="N296" s="256"/>
      <c r="O296" s="247"/>
      <c r="P296" s="248"/>
      <c r="Q296" s="249"/>
      <c r="R296" s="174"/>
      <c r="S296" s="274"/>
      <c r="T296" s="275"/>
      <c r="AHV296" s="164"/>
      <c r="AHW296" s="164"/>
      <c r="AHX296" s="164"/>
      <c r="AHY296" s="164"/>
      <c r="AHZ296" s="164"/>
      <c r="AIA296" s="164"/>
      <c r="AIB296" s="164"/>
      <c r="AIC296" s="164"/>
      <c r="AID296" s="164"/>
      <c r="AIE296" s="164"/>
      <c r="AIF296" s="164"/>
      <c r="AIG296" s="164"/>
      <c r="AIH296" s="164"/>
      <c r="AII296" s="164"/>
      <c r="AIJ296" s="164"/>
      <c r="AIK296" s="164"/>
      <c r="AIL296" s="164"/>
      <c r="AIM296" s="164"/>
      <c r="AIN296" s="164"/>
      <c r="AIO296" s="164"/>
      <c r="AIP296" s="164"/>
      <c r="AIQ296" s="164"/>
      <c r="AIR296" s="164"/>
      <c r="AIS296" s="164"/>
      <c r="AIT296" s="164"/>
      <c r="AIU296" s="164"/>
      <c r="AIV296" s="164"/>
      <c r="AIW296" s="164"/>
      <c r="AIX296" s="164"/>
      <c r="AIY296" s="164"/>
      <c r="AIZ296" s="164"/>
      <c r="AJA296" s="164"/>
      <c r="AJB296" s="164"/>
      <c r="AJC296" s="164"/>
      <c r="AJD296" s="164"/>
      <c r="AJE296" s="164"/>
      <c r="AJF296" s="164"/>
      <c r="AJG296" s="164"/>
      <c r="AJH296" s="164"/>
      <c r="AJI296" s="164"/>
      <c r="AJJ296" s="164"/>
      <c r="AJK296" s="164"/>
      <c r="AJL296" s="164"/>
      <c r="AJM296" s="164"/>
      <c r="AJN296" s="164"/>
      <c r="AJO296" s="164"/>
      <c r="AJP296" s="164"/>
      <c r="AJQ296" s="164"/>
      <c r="AJR296" s="164"/>
      <c r="AJS296" s="164"/>
      <c r="AJT296" s="164"/>
      <c r="AJU296" s="164"/>
      <c r="AJV296" s="164"/>
      <c r="AJW296" s="164"/>
      <c r="AJX296" s="164"/>
      <c r="AJY296" s="164"/>
      <c r="AJZ296" s="164"/>
      <c r="AKA296" s="164"/>
      <c r="AKB296" s="164"/>
    </row>
    <row r="297" customFormat="false" ht="21" hidden="false" customHeight="true" outlineLevel="0" collapsed="false">
      <c r="A297" s="233"/>
      <c r="B297" s="234"/>
      <c r="C297" s="235"/>
      <c r="D297" s="236"/>
      <c r="E297" s="237"/>
      <c r="F297" s="237"/>
      <c r="G297" s="263"/>
      <c r="H297" s="267" t="str">
        <f aca="false">IF(COUNTIFS(Titulados!$A$3:$A$1000,"="&amp;K297)&lt;&gt;1,"","Titulado")</f>
        <v/>
      </c>
      <c r="I297" s="242"/>
      <c r="J297" s="242"/>
      <c r="K297" s="253"/>
      <c r="L297" s="254"/>
      <c r="M297" s="255"/>
      <c r="N297" s="256"/>
      <c r="O297" s="247"/>
      <c r="P297" s="248"/>
      <c r="Q297" s="249"/>
      <c r="R297" s="174"/>
      <c r="S297" s="274"/>
      <c r="T297" s="275"/>
      <c r="AHV297" s="164"/>
      <c r="AHW297" s="164"/>
      <c r="AHX297" s="164"/>
      <c r="AHY297" s="164"/>
      <c r="AHZ297" s="164"/>
      <c r="AIA297" s="164"/>
      <c r="AIB297" s="164"/>
      <c r="AIC297" s="164"/>
      <c r="AID297" s="164"/>
      <c r="AIE297" s="164"/>
      <c r="AIF297" s="164"/>
      <c r="AIG297" s="164"/>
      <c r="AIH297" s="164"/>
      <c r="AII297" s="164"/>
      <c r="AIJ297" s="164"/>
      <c r="AIK297" s="164"/>
      <c r="AIL297" s="164"/>
      <c r="AIM297" s="164"/>
      <c r="AIN297" s="164"/>
      <c r="AIO297" s="164"/>
      <c r="AIP297" s="164"/>
      <c r="AIQ297" s="164"/>
      <c r="AIR297" s="164"/>
      <c r="AIS297" s="164"/>
      <c r="AIT297" s="164"/>
      <c r="AIU297" s="164"/>
      <c r="AIV297" s="164"/>
      <c r="AIW297" s="164"/>
      <c r="AIX297" s="164"/>
      <c r="AIY297" s="164"/>
      <c r="AIZ297" s="164"/>
      <c r="AJA297" s="164"/>
      <c r="AJB297" s="164"/>
      <c r="AJC297" s="164"/>
      <c r="AJD297" s="164"/>
      <c r="AJE297" s="164"/>
      <c r="AJF297" s="164"/>
      <c r="AJG297" s="164"/>
      <c r="AJH297" s="164"/>
      <c r="AJI297" s="164"/>
      <c r="AJJ297" s="164"/>
      <c r="AJK297" s="164"/>
      <c r="AJL297" s="164"/>
      <c r="AJM297" s="164"/>
      <c r="AJN297" s="164"/>
      <c r="AJO297" s="164"/>
      <c r="AJP297" s="164"/>
      <c r="AJQ297" s="164"/>
      <c r="AJR297" s="164"/>
      <c r="AJS297" s="164"/>
      <c r="AJT297" s="164"/>
      <c r="AJU297" s="164"/>
      <c r="AJV297" s="164"/>
      <c r="AJW297" s="164"/>
      <c r="AJX297" s="164"/>
      <c r="AJY297" s="164"/>
      <c r="AJZ297" s="164"/>
      <c r="AKA297" s="164"/>
      <c r="AKB297" s="164"/>
    </row>
    <row r="298" customFormat="false" ht="21" hidden="false" customHeight="true" outlineLevel="0" collapsed="false">
      <c r="A298" s="233"/>
      <c r="B298" s="234"/>
      <c r="C298" s="235"/>
      <c r="D298" s="236"/>
      <c r="E298" s="237"/>
      <c r="F298" s="237"/>
      <c r="G298" s="263"/>
      <c r="H298" s="267" t="str">
        <f aca="false">IF(COUNTIFS(Titulados!$A$3:$A$1000,"="&amp;K298)&lt;&gt;1,"","Titulado")</f>
        <v/>
      </c>
      <c r="I298" s="242"/>
      <c r="J298" s="242"/>
      <c r="K298" s="253"/>
      <c r="L298" s="254"/>
      <c r="M298" s="255"/>
      <c r="N298" s="256"/>
      <c r="O298" s="247"/>
      <c r="P298" s="248"/>
      <c r="Q298" s="249"/>
      <c r="R298" s="174"/>
      <c r="S298" s="274"/>
      <c r="T298" s="275"/>
      <c r="AHV298" s="164"/>
      <c r="AHW298" s="164"/>
      <c r="AHX298" s="164"/>
      <c r="AHY298" s="164"/>
      <c r="AHZ298" s="164"/>
      <c r="AIA298" s="164"/>
      <c r="AIB298" s="164"/>
      <c r="AIC298" s="164"/>
      <c r="AID298" s="164"/>
      <c r="AIE298" s="164"/>
      <c r="AIF298" s="164"/>
      <c r="AIG298" s="164"/>
      <c r="AIH298" s="164"/>
      <c r="AII298" s="164"/>
      <c r="AIJ298" s="164"/>
      <c r="AIK298" s="164"/>
      <c r="AIL298" s="164"/>
      <c r="AIM298" s="164"/>
      <c r="AIN298" s="164"/>
      <c r="AIO298" s="164"/>
      <c r="AIP298" s="164"/>
      <c r="AIQ298" s="164"/>
      <c r="AIR298" s="164"/>
      <c r="AIS298" s="164"/>
      <c r="AIT298" s="164"/>
      <c r="AIU298" s="164"/>
      <c r="AIV298" s="164"/>
      <c r="AIW298" s="164"/>
      <c r="AIX298" s="164"/>
      <c r="AIY298" s="164"/>
      <c r="AIZ298" s="164"/>
      <c r="AJA298" s="164"/>
      <c r="AJB298" s="164"/>
      <c r="AJC298" s="164"/>
      <c r="AJD298" s="164"/>
      <c r="AJE298" s="164"/>
      <c r="AJF298" s="164"/>
      <c r="AJG298" s="164"/>
      <c r="AJH298" s="164"/>
      <c r="AJI298" s="164"/>
      <c r="AJJ298" s="164"/>
      <c r="AJK298" s="164"/>
      <c r="AJL298" s="164"/>
      <c r="AJM298" s="164"/>
      <c r="AJN298" s="164"/>
      <c r="AJO298" s="164"/>
      <c r="AJP298" s="164"/>
      <c r="AJQ298" s="164"/>
      <c r="AJR298" s="164"/>
      <c r="AJS298" s="164"/>
      <c r="AJT298" s="164"/>
      <c r="AJU298" s="164"/>
      <c r="AJV298" s="164"/>
      <c r="AJW298" s="164"/>
      <c r="AJX298" s="164"/>
      <c r="AJY298" s="164"/>
      <c r="AJZ298" s="164"/>
      <c r="AKA298" s="164"/>
      <c r="AKB298" s="164"/>
    </row>
    <row r="299" customFormat="false" ht="21" hidden="false" customHeight="true" outlineLevel="0" collapsed="false">
      <c r="A299" s="233"/>
      <c r="B299" s="234"/>
      <c r="C299" s="235"/>
      <c r="D299" s="236"/>
      <c r="E299" s="237"/>
      <c r="F299" s="237"/>
      <c r="G299" s="263"/>
      <c r="H299" s="268" t="str">
        <f aca="false">IF(COUNTIFS(Titulados!$A$3:$A$1000,"="&amp;K299)&lt;&gt;1,"","Titulado")</f>
        <v/>
      </c>
      <c r="I299" s="242"/>
      <c r="J299" s="242"/>
      <c r="K299" s="258"/>
      <c r="L299" s="259"/>
      <c r="M299" s="260"/>
      <c r="N299" s="261"/>
      <c r="O299" s="247"/>
      <c r="P299" s="248"/>
      <c r="Q299" s="249"/>
      <c r="R299" s="174"/>
      <c r="S299" s="274"/>
      <c r="T299" s="275"/>
      <c r="AHV299" s="164"/>
      <c r="AHW299" s="164"/>
      <c r="AHX299" s="164"/>
      <c r="AHY299" s="164"/>
      <c r="AHZ299" s="164"/>
      <c r="AIA299" s="164"/>
      <c r="AIB299" s="164"/>
      <c r="AIC299" s="164"/>
      <c r="AID299" s="164"/>
      <c r="AIE299" s="164"/>
      <c r="AIF299" s="164"/>
      <c r="AIG299" s="164"/>
      <c r="AIH299" s="164"/>
      <c r="AII299" s="164"/>
      <c r="AIJ299" s="164"/>
      <c r="AIK299" s="164"/>
      <c r="AIL299" s="164"/>
      <c r="AIM299" s="164"/>
      <c r="AIN299" s="164"/>
      <c r="AIO299" s="164"/>
      <c r="AIP299" s="164"/>
      <c r="AIQ299" s="164"/>
      <c r="AIR299" s="164"/>
      <c r="AIS299" s="164"/>
      <c r="AIT299" s="164"/>
      <c r="AIU299" s="164"/>
      <c r="AIV299" s="164"/>
      <c r="AIW299" s="164"/>
      <c r="AIX299" s="164"/>
      <c r="AIY299" s="164"/>
      <c r="AIZ299" s="164"/>
      <c r="AJA299" s="164"/>
      <c r="AJB299" s="164"/>
      <c r="AJC299" s="164"/>
      <c r="AJD299" s="164"/>
      <c r="AJE299" s="164"/>
      <c r="AJF299" s="164"/>
      <c r="AJG299" s="164"/>
      <c r="AJH299" s="164"/>
      <c r="AJI299" s="164"/>
      <c r="AJJ299" s="164"/>
      <c r="AJK299" s="164"/>
      <c r="AJL299" s="164"/>
      <c r="AJM299" s="164"/>
      <c r="AJN299" s="164"/>
      <c r="AJO299" s="164"/>
      <c r="AJP299" s="164"/>
      <c r="AJQ299" s="164"/>
      <c r="AJR299" s="164"/>
      <c r="AJS299" s="164"/>
      <c r="AJT299" s="164"/>
      <c r="AJU299" s="164"/>
      <c r="AJV299" s="164"/>
      <c r="AJW299" s="164"/>
      <c r="AJX299" s="164"/>
      <c r="AJY299" s="164"/>
      <c r="AJZ299" s="164"/>
      <c r="AKA299" s="164"/>
      <c r="AKB299" s="164"/>
    </row>
    <row r="300" customFormat="false" ht="27" hidden="false" customHeight="true" outlineLevel="0" collapsed="false">
      <c r="A300" s="233" t="n">
        <f aca="false">A293+1</f>
        <v>43</v>
      </c>
      <c r="B300" s="234"/>
      <c r="C300" s="235"/>
      <c r="D300" s="236"/>
      <c r="E300" s="237" t="str">
        <f aca="false">IF(P300&gt;0,"Docente do PPG coautor","")</f>
        <v/>
      </c>
      <c r="F300" s="238" t="str">
        <f aca="false">IF(COUNTIFS(L300:L306,"&lt;&gt;"&amp;"")&gt;0,"Graduando coautor","")</f>
        <v/>
      </c>
      <c r="G300" s="263" t="str">
        <f aca="false">IF(COUNTIFS(K300:K306,"&lt;&gt;"&amp;"")&gt;0,"Pos-graduando coautor","")</f>
        <v/>
      </c>
      <c r="H300" s="264" t="str">
        <f aca="false">IF(COUNTIFS(Titulados!$A$3:$A$1000,"="&amp;K300)&lt;&gt;1,"","Titulado")</f>
        <v/>
      </c>
      <c r="I300" s="242"/>
      <c r="J300" s="242"/>
      <c r="K300" s="243"/>
      <c r="L300" s="244"/>
      <c r="M300" s="245"/>
      <c r="N300" s="246"/>
      <c r="O300" s="247"/>
      <c r="P300" s="248" t="n">
        <v>0</v>
      </c>
      <c r="Q300" s="249"/>
      <c r="R300" s="174"/>
      <c r="S300" s="274" t="n">
        <f aca="false">IF(B300="",0,INDEX(pesosqualis,MATCH(D300,INDEX(Qualis,,MATCH(B300,Tipos_Produtos)),0),MATCH(B300,Tipos_Produtos,0)))</f>
        <v>0</v>
      </c>
      <c r="T300" s="275" t="n">
        <f aca="false">IF(E300="",0,S300/P300)</f>
        <v>0</v>
      </c>
      <c r="AHV300" s="164"/>
      <c r="AHW300" s="164"/>
      <c r="AHX300" s="164"/>
      <c r="AHY300" s="164"/>
      <c r="AHZ300" s="164"/>
      <c r="AIA300" s="164"/>
      <c r="AIB300" s="164"/>
      <c r="AIC300" s="164"/>
      <c r="AID300" s="164"/>
      <c r="AIE300" s="164"/>
      <c r="AIF300" s="164"/>
      <c r="AIG300" s="164"/>
      <c r="AIH300" s="164"/>
      <c r="AII300" s="164"/>
      <c r="AIJ300" s="164"/>
      <c r="AIK300" s="164"/>
      <c r="AIL300" s="164"/>
      <c r="AIM300" s="164"/>
      <c r="AIN300" s="164"/>
      <c r="AIO300" s="164"/>
      <c r="AIP300" s="164"/>
      <c r="AIQ300" s="164"/>
      <c r="AIR300" s="164"/>
      <c r="AIS300" s="164"/>
      <c r="AIT300" s="164"/>
      <c r="AIU300" s="164"/>
      <c r="AIV300" s="164"/>
      <c r="AIW300" s="164"/>
      <c r="AIX300" s="164"/>
      <c r="AIY300" s="164"/>
      <c r="AIZ300" s="164"/>
      <c r="AJA300" s="164"/>
      <c r="AJB300" s="164"/>
      <c r="AJC300" s="164"/>
      <c r="AJD300" s="164"/>
      <c r="AJE300" s="164"/>
      <c r="AJF300" s="164"/>
      <c r="AJG300" s="164"/>
      <c r="AJH300" s="164"/>
      <c r="AJI300" s="164"/>
      <c r="AJJ300" s="164"/>
      <c r="AJK300" s="164"/>
      <c r="AJL300" s="164"/>
      <c r="AJM300" s="164"/>
      <c r="AJN300" s="164"/>
      <c r="AJO300" s="164"/>
      <c r="AJP300" s="164"/>
      <c r="AJQ300" s="164"/>
      <c r="AJR300" s="164"/>
      <c r="AJS300" s="164"/>
      <c r="AJT300" s="164"/>
      <c r="AJU300" s="164"/>
      <c r="AJV300" s="164"/>
      <c r="AJW300" s="164"/>
      <c r="AJX300" s="164"/>
      <c r="AJY300" s="164"/>
      <c r="AJZ300" s="164"/>
      <c r="AKA300" s="164"/>
      <c r="AKB300" s="164"/>
    </row>
    <row r="301" customFormat="false" ht="21" hidden="false" customHeight="true" outlineLevel="0" collapsed="false">
      <c r="A301" s="233"/>
      <c r="B301" s="234"/>
      <c r="C301" s="235"/>
      <c r="D301" s="236"/>
      <c r="E301" s="237"/>
      <c r="F301" s="237"/>
      <c r="G301" s="263"/>
      <c r="H301" s="267" t="str">
        <f aca="false">IF(COUNTIFS(Titulados!$A$3:$A$1000,"="&amp;K301)&lt;&gt;1,"","Titulado")</f>
        <v/>
      </c>
      <c r="I301" s="242"/>
      <c r="J301" s="242"/>
      <c r="K301" s="253"/>
      <c r="L301" s="254"/>
      <c r="M301" s="255"/>
      <c r="N301" s="256"/>
      <c r="O301" s="247"/>
      <c r="P301" s="248"/>
      <c r="Q301" s="249"/>
      <c r="R301" s="174"/>
      <c r="S301" s="274"/>
      <c r="T301" s="275"/>
      <c r="AHV301" s="164"/>
      <c r="AHW301" s="164"/>
      <c r="AHX301" s="164"/>
      <c r="AHY301" s="164"/>
      <c r="AHZ301" s="164"/>
      <c r="AIA301" s="164"/>
      <c r="AIB301" s="164"/>
      <c r="AIC301" s="164"/>
      <c r="AID301" s="164"/>
      <c r="AIE301" s="164"/>
      <c r="AIF301" s="164"/>
      <c r="AIG301" s="164"/>
      <c r="AIH301" s="164"/>
      <c r="AII301" s="164"/>
      <c r="AIJ301" s="164"/>
      <c r="AIK301" s="164"/>
      <c r="AIL301" s="164"/>
      <c r="AIM301" s="164"/>
      <c r="AIN301" s="164"/>
      <c r="AIO301" s="164"/>
      <c r="AIP301" s="164"/>
      <c r="AIQ301" s="164"/>
      <c r="AIR301" s="164"/>
      <c r="AIS301" s="164"/>
      <c r="AIT301" s="164"/>
      <c r="AIU301" s="164"/>
      <c r="AIV301" s="164"/>
      <c r="AIW301" s="164"/>
      <c r="AIX301" s="164"/>
      <c r="AIY301" s="164"/>
      <c r="AIZ301" s="164"/>
      <c r="AJA301" s="164"/>
      <c r="AJB301" s="164"/>
      <c r="AJC301" s="164"/>
      <c r="AJD301" s="164"/>
      <c r="AJE301" s="164"/>
      <c r="AJF301" s="164"/>
      <c r="AJG301" s="164"/>
      <c r="AJH301" s="164"/>
      <c r="AJI301" s="164"/>
      <c r="AJJ301" s="164"/>
      <c r="AJK301" s="164"/>
      <c r="AJL301" s="164"/>
      <c r="AJM301" s="164"/>
      <c r="AJN301" s="164"/>
      <c r="AJO301" s="164"/>
      <c r="AJP301" s="164"/>
      <c r="AJQ301" s="164"/>
      <c r="AJR301" s="164"/>
      <c r="AJS301" s="164"/>
      <c r="AJT301" s="164"/>
      <c r="AJU301" s="164"/>
      <c r="AJV301" s="164"/>
      <c r="AJW301" s="164"/>
      <c r="AJX301" s="164"/>
      <c r="AJY301" s="164"/>
      <c r="AJZ301" s="164"/>
      <c r="AKA301" s="164"/>
      <c r="AKB301" s="164"/>
    </row>
    <row r="302" customFormat="false" ht="21" hidden="false" customHeight="true" outlineLevel="0" collapsed="false">
      <c r="A302" s="233"/>
      <c r="B302" s="234"/>
      <c r="C302" s="235"/>
      <c r="D302" s="236"/>
      <c r="E302" s="237"/>
      <c r="F302" s="237"/>
      <c r="G302" s="263"/>
      <c r="H302" s="267" t="str">
        <f aca="false">IF(COUNTIFS(Titulados!$A$3:$A$1000,"="&amp;K302)&lt;&gt;1,"","Titulado")</f>
        <v/>
      </c>
      <c r="I302" s="242"/>
      <c r="J302" s="242"/>
      <c r="K302" s="253"/>
      <c r="L302" s="254"/>
      <c r="M302" s="255"/>
      <c r="N302" s="256"/>
      <c r="O302" s="247"/>
      <c r="P302" s="248"/>
      <c r="Q302" s="249"/>
      <c r="R302" s="174"/>
      <c r="S302" s="274"/>
      <c r="T302" s="275"/>
      <c r="AHV302" s="164"/>
      <c r="AHW302" s="164"/>
      <c r="AHX302" s="164"/>
      <c r="AHY302" s="164"/>
      <c r="AHZ302" s="164"/>
      <c r="AIA302" s="164"/>
      <c r="AIB302" s="164"/>
      <c r="AIC302" s="164"/>
      <c r="AID302" s="164"/>
      <c r="AIE302" s="164"/>
      <c r="AIF302" s="164"/>
      <c r="AIG302" s="164"/>
      <c r="AIH302" s="164"/>
      <c r="AII302" s="164"/>
      <c r="AIJ302" s="164"/>
      <c r="AIK302" s="164"/>
      <c r="AIL302" s="164"/>
      <c r="AIM302" s="164"/>
      <c r="AIN302" s="164"/>
      <c r="AIO302" s="164"/>
      <c r="AIP302" s="164"/>
      <c r="AIQ302" s="164"/>
      <c r="AIR302" s="164"/>
      <c r="AIS302" s="164"/>
      <c r="AIT302" s="164"/>
      <c r="AIU302" s="164"/>
      <c r="AIV302" s="164"/>
      <c r="AIW302" s="164"/>
      <c r="AIX302" s="164"/>
      <c r="AIY302" s="164"/>
      <c r="AIZ302" s="164"/>
      <c r="AJA302" s="164"/>
      <c r="AJB302" s="164"/>
      <c r="AJC302" s="164"/>
      <c r="AJD302" s="164"/>
      <c r="AJE302" s="164"/>
      <c r="AJF302" s="164"/>
      <c r="AJG302" s="164"/>
      <c r="AJH302" s="164"/>
      <c r="AJI302" s="164"/>
      <c r="AJJ302" s="164"/>
      <c r="AJK302" s="164"/>
      <c r="AJL302" s="164"/>
      <c r="AJM302" s="164"/>
      <c r="AJN302" s="164"/>
      <c r="AJO302" s="164"/>
      <c r="AJP302" s="164"/>
      <c r="AJQ302" s="164"/>
      <c r="AJR302" s="164"/>
      <c r="AJS302" s="164"/>
      <c r="AJT302" s="164"/>
      <c r="AJU302" s="164"/>
      <c r="AJV302" s="164"/>
      <c r="AJW302" s="164"/>
      <c r="AJX302" s="164"/>
      <c r="AJY302" s="164"/>
      <c r="AJZ302" s="164"/>
      <c r="AKA302" s="164"/>
      <c r="AKB302" s="164"/>
    </row>
    <row r="303" customFormat="false" ht="21" hidden="false" customHeight="true" outlineLevel="0" collapsed="false">
      <c r="A303" s="233"/>
      <c r="B303" s="234"/>
      <c r="C303" s="235"/>
      <c r="D303" s="236"/>
      <c r="E303" s="237"/>
      <c r="F303" s="237"/>
      <c r="G303" s="263"/>
      <c r="H303" s="267" t="str">
        <f aca="false">IF(COUNTIFS(Titulados!$A$3:$A$1000,"="&amp;K303)&lt;&gt;1,"","Titulado")</f>
        <v/>
      </c>
      <c r="I303" s="242"/>
      <c r="J303" s="242"/>
      <c r="K303" s="253"/>
      <c r="L303" s="254"/>
      <c r="M303" s="255"/>
      <c r="N303" s="256"/>
      <c r="O303" s="247"/>
      <c r="P303" s="248"/>
      <c r="Q303" s="249"/>
      <c r="R303" s="174"/>
      <c r="S303" s="274"/>
      <c r="T303" s="275"/>
      <c r="AHV303" s="164"/>
      <c r="AHW303" s="164"/>
      <c r="AHX303" s="164"/>
      <c r="AHY303" s="164"/>
      <c r="AHZ303" s="164"/>
      <c r="AIA303" s="164"/>
      <c r="AIB303" s="164"/>
      <c r="AIC303" s="164"/>
      <c r="AID303" s="164"/>
      <c r="AIE303" s="164"/>
      <c r="AIF303" s="164"/>
      <c r="AIG303" s="164"/>
      <c r="AIH303" s="164"/>
      <c r="AII303" s="164"/>
      <c r="AIJ303" s="164"/>
      <c r="AIK303" s="164"/>
      <c r="AIL303" s="164"/>
      <c r="AIM303" s="164"/>
      <c r="AIN303" s="164"/>
      <c r="AIO303" s="164"/>
      <c r="AIP303" s="164"/>
      <c r="AIQ303" s="164"/>
      <c r="AIR303" s="164"/>
      <c r="AIS303" s="164"/>
      <c r="AIT303" s="164"/>
      <c r="AIU303" s="164"/>
      <c r="AIV303" s="164"/>
      <c r="AIW303" s="164"/>
      <c r="AIX303" s="164"/>
      <c r="AIY303" s="164"/>
      <c r="AIZ303" s="164"/>
      <c r="AJA303" s="164"/>
      <c r="AJB303" s="164"/>
      <c r="AJC303" s="164"/>
      <c r="AJD303" s="164"/>
      <c r="AJE303" s="164"/>
      <c r="AJF303" s="164"/>
      <c r="AJG303" s="164"/>
      <c r="AJH303" s="164"/>
      <c r="AJI303" s="164"/>
      <c r="AJJ303" s="164"/>
      <c r="AJK303" s="164"/>
      <c r="AJL303" s="164"/>
      <c r="AJM303" s="164"/>
      <c r="AJN303" s="164"/>
      <c r="AJO303" s="164"/>
      <c r="AJP303" s="164"/>
      <c r="AJQ303" s="164"/>
      <c r="AJR303" s="164"/>
      <c r="AJS303" s="164"/>
      <c r="AJT303" s="164"/>
      <c r="AJU303" s="164"/>
      <c r="AJV303" s="164"/>
      <c r="AJW303" s="164"/>
      <c r="AJX303" s="164"/>
      <c r="AJY303" s="164"/>
      <c r="AJZ303" s="164"/>
      <c r="AKA303" s="164"/>
      <c r="AKB303" s="164"/>
    </row>
    <row r="304" customFormat="false" ht="21" hidden="false" customHeight="true" outlineLevel="0" collapsed="false">
      <c r="A304" s="233"/>
      <c r="B304" s="234"/>
      <c r="C304" s="235"/>
      <c r="D304" s="236"/>
      <c r="E304" s="237"/>
      <c r="F304" s="237"/>
      <c r="G304" s="263"/>
      <c r="H304" s="267" t="str">
        <f aca="false">IF(COUNTIFS(Titulados!$A$3:$A$1000,"="&amp;K304)&lt;&gt;1,"","Titulado")</f>
        <v/>
      </c>
      <c r="I304" s="242"/>
      <c r="J304" s="242"/>
      <c r="K304" s="253"/>
      <c r="L304" s="254"/>
      <c r="M304" s="255"/>
      <c r="N304" s="256"/>
      <c r="O304" s="247"/>
      <c r="P304" s="248"/>
      <c r="Q304" s="249"/>
      <c r="R304" s="174"/>
      <c r="S304" s="274"/>
      <c r="T304" s="275"/>
      <c r="AHV304" s="164"/>
      <c r="AHW304" s="164"/>
      <c r="AHX304" s="164"/>
      <c r="AHY304" s="164"/>
      <c r="AHZ304" s="164"/>
      <c r="AIA304" s="164"/>
      <c r="AIB304" s="164"/>
      <c r="AIC304" s="164"/>
      <c r="AID304" s="164"/>
      <c r="AIE304" s="164"/>
      <c r="AIF304" s="164"/>
      <c r="AIG304" s="164"/>
      <c r="AIH304" s="164"/>
      <c r="AII304" s="164"/>
      <c r="AIJ304" s="164"/>
      <c r="AIK304" s="164"/>
      <c r="AIL304" s="164"/>
      <c r="AIM304" s="164"/>
      <c r="AIN304" s="164"/>
      <c r="AIO304" s="164"/>
      <c r="AIP304" s="164"/>
      <c r="AIQ304" s="164"/>
      <c r="AIR304" s="164"/>
      <c r="AIS304" s="164"/>
      <c r="AIT304" s="164"/>
      <c r="AIU304" s="164"/>
      <c r="AIV304" s="164"/>
      <c r="AIW304" s="164"/>
      <c r="AIX304" s="164"/>
      <c r="AIY304" s="164"/>
      <c r="AIZ304" s="164"/>
      <c r="AJA304" s="164"/>
      <c r="AJB304" s="164"/>
      <c r="AJC304" s="164"/>
      <c r="AJD304" s="164"/>
      <c r="AJE304" s="164"/>
      <c r="AJF304" s="164"/>
      <c r="AJG304" s="164"/>
      <c r="AJH304" s="164"/>
      <c r="AJI304" s="164"/>
      <c r="AJJ304" s="164"/>
      <c r="AJK304" s="164"/>
      <c r="AJL304" s="164"/>
      <c r="AJM304" s="164"/>
      <c r="AJN304" s="164"/>
      <c r="AJO304" s="164"/>
      <c r="AJP304" s="164"/>
      <c r="AJQ304" s="164"/>
      <c r="AJR304" s="164"/>
      <c r="AJS304" s="164"/>
      <c r="AJT304" s="164"/>
      <c r="AJU304" s="164"/>
      <c r="AJV304" s="164"/>
      <c r="AJW304" s="164"/>
      <c r="AJX304" s="164"/>
      <c r="AJY304" s="164"/>
      <c r="AJZ304" s="164"/>
      <c r="AKA304" s="164"/>
      <c r="AKB304" s="164"/>
    </row>
    <row r="305" customFormat="false" ht="21" hidden="false" customHeight="true" outlineLevel="0" collapsed="false">
      <c r="A305" s="233"/>
      <c r="B305" s="234"/>
      <c r="C305" s="235"/>
      <c r="D305" s="236"/>
      <c r="E305" s="237"/>
      <c r="F305" s="237"/>
      <c r="G305" s="263"/>
      <c r="H305" s="267" t="str">
        <f aca="false">IF(COUNTIFS(Titulados!$A$3:$A$1000,"="&amp;K305)&lt;&gt;1,"","Titulado")</f>
        <v/>
      </c>
      <c r="I305" s="242"/>
      <c r="J305" s="242"/>
      <c r="K305" s="253"/>
      <c r="L305" s="254"/>
      <c r="M305" s="255"/>
      <c r="N305" s="256"/>
      <c r="O305" s="247"/>
      <c r="P305" s="248"/>
      <c r="Q305" s="249"/>
      <c r="R305" s="174"/>
      <c r="S305" s="274"/>
      <c r="T305" s="275"/>
      <c r="AHV305" s="164"/>
      <c r="AHW305" s="164"/>
      <c r="AHX305" s="164"/>
      <c r="AHY305" s="164"/>
      <c r="AHZ305" s="164"/>
      <c r="AIA305" s="164"/>
      <c r="AIB305" s="164"/>
      <c r="AIC305" s="164"/>
      <c r="AID305" s="164"/>
      <c r="AIE305" s="164"/>
      <c r="AIF305" s="164"/>
      <c r="AIG305" s="164"/>
      <c r="AIH305" s="164"/>
      <c r="AII305" s="164"/>
      <c r="AIJ305" s="164"/>
      <c r="AIK305" s="164"/>
      <c r="AIL305" s="164"/>
      <c r="AIM305" s="164"/>
      <c r="AIN305" s="164"/>
      <c r="AIO305" s="164"/>
      <c r="AIP305" s="164"/>
      <c r="AIQ305" s="164"/>
      <c r="AIR305" s="164"/>
      <c r="AIS305" s="164"/>
      <c r="AIT305" s="164"/>
      <c r="AIU305" s="164"/>
      <c r="AIV305" s="164"/>
      <c r="AIW305" s="164"/>
      <c r="AIX305" s="164"/>
      <c r="AIY305" s="164"/>
      <c r="AIZ305" s="164"/>
      <c r="AJA305" s="164"/>
      <c r="AJB305" s="164"/>
      <c r="AJC305" s="164"/>
      <c r="AJD305" s="164"/>
      <c r="AJE305" s="164"/>
      <c r="AJF305" s="164"/>
      <c r="AJG305" s="164"/>
      <c r="AJH305" s="164"/>
      <c r="AJI305" s="164"/>
      <c r="AJJ305" s="164"/>
      <c r="AJK305" s="164"/>
      <c r="AJL305" s="164"/>
      <c r="AJM305" s="164"/>
      <c r="AJN305" s="164"/>
      <c r="AJO305" s="164"/>
      <c r="AJP305" s="164"/>
      <c r="AJQ305" s="164"/>
      <c r="AJR305" s="164"/>
      <c r="AJS305" s="164"/>
      <c r="AJT305" s="164"/>
      <c r="AJU305" s="164"/>
      <c r="AJV305" s="164"/>
      <c r="AJW305" s="164"/>
      <c r="AJX305" s="164"/>
      <c r="AJY305" s="164"/>
      <c r="AJZ305" s="164"/>
      <c r="AKA305" s="164"/>
      <c r="AKB305" s="164"/>
    </row>
    <row r="306" customFormat="false" ht="21" hidden="false" customHeight="true" outlineLevel="0" collapsed="false">
      <c r="A306" s="233"/>
      <c r="B306" s="234"/>
      <c r="C306" s="235"/>
      <c r="D306" s="236"/>
      <c r="E306" s="237"/>
      <c r="F306" s="237"/>
      <c r="G306" s="263"/>
      <c r="H306" s="268" t="str">
        <f aca="false">IF(COUNTIFS(Titulados!$A$3:$A$1000,"="&amp;K306)&lt;&gt;1,"","Titulado")</f>
        <v/>
      </c>
      <c r="I306" s="242"/>
      <c r="J306" s="242"/>
      <c r="K306" s="258"/>
      <c r="L306" s="259"/>
      <c r="M306" s="260"/>
      <c r="N306" s="261"/>
      <c r="O306" s="247"/>
      <c r="P306" s="248"/>
      <c r="Q306" s="249"/>
      <c r="R306" s="174"/>
      <c r="S306" s="274"/>
      <c r="T306" s="275"/>
      <c r="AHV306" s="164"/>
      <c r="AHW306" s="164"/>
      <c r="AHX306" s="164"/>
      <c r="AHY306" s="164"/>
      <c r="AHZ306" s="164"/>
      <c r="AIA306" s="164"/>
      <c r="AIB306" s="164"/>
      <c r="AIC306" s="164"/>
      <c r="AID306" s="164"/>
      <c r="AIE306" s="164"/>
      <c r="AIF306" s="164"/>
      <c r="AIG306" s="164"/>
      <c r="AIH306" s="164"/>
      <c r="AII306" s="164"/>
      <c r="AIJ306" s="164"/>
      <c r="AIK306" s="164"/>
      <c r="AIL306" s="164"/>
      <c r="AIM306" s="164"/>
      <c r="AIN306" s="164"/>
      <c r="AIO306" s="164"/>
      <c r="AIP306" s="164"/>
      <c r="AIQ306" s="164"/>
      <c r="AIR306" s="164"/>
      <c r="AIS306" s="164"/>
      <c r="AIT306" s="164"/>
      <c r="AIU306" s="164"/>
      <c r="AIV306" s="164"/>
      <c r="AIW306" s="164"/>
      <c r="AIX306" s="164"/>
      <c r="AIY306" s="164"/>
      <c r="AIZ306" s="164"/>
      <c r="AJA306" s="164"/>
      <c r="AJB306" s="164"/>
      <c r="AJC306" s="164"/>
      <c r="AJD306" s="164"/>
      <c r="AJE306" s="164"/>
      <c r="AJF306" s="164"/>
      <c r="AJG306" s="164"/>
      <c r="AJH306" s="164"/>
      <c r="AJI306" s="164"/>
      <c r="AJJ306" s="164"/>
      <c r="AJK306" s="164"/>
      <c r="AJL306" s="164"/>
      <c r="AJM306" s="164"/>
      <c r="AJN306" s="164"/>
      <c r="AJO306" s="164"/>
      <c r="AJP306" s="164"/>
      <c r="AJQ306" s="164"/>
      <c r="AJR306" s="164"/>
      <c r="AJS306" s="164"/>
      <c r="AJT306" s="164"/>
      <c r="AJU306" s="164"/>
      <c r="AJV306" s="164"/>
      <c r="AJW306" s="164"/>
      <c r="AJX306" s="164"/>
      <c r="AJY306" s="164"/>
      <c r="AJZ306" s="164"/>
      <c r="AKA306" s="164"/>
      <c r="AKB306" s="164"/>
    </row>
    <row r="307" customFormat="false" ht="27" hidden="false" customHeight="true" outlineLevel="0" collapsed="false">
      <c r="A307" s="233" t="n">
        <f aca="false">A300+1</f>
        <v>44</v>
      </c>
      <c r="B307" s="234"/>
      <c r="C307" s="235"/>
      <c r="D307" s="236"/>
      <c r="E307" s="237" t="str">
        <f aca="false">IF(P307&gt;0,"Docente do PPG coautor","")</f>
        <v/>
      </c>
      <c r="F307" s="238" t="str">
        <f aca="false">IF(COUNTIFS(L307:L313,"&lt;&gt;"&amp;"")&gt;0,"Graduando coautor","")</f>
        <v/>
      </c>
      <c r="G307" s="263" t="str">
        <f aca="false">IF(COUNTIFS(K307:K313,"&lt;&gt;"&amp;"")&gt;0,"Pos-graduando coautor","")</f>
        <v/>
      </c>
      <c r="H307" s="264" t="str">
        <f aca="false">IF(COUNTIFS(Titulados!$A$3:$A$1000,"="&amp;K307)&lt;&gt;1,"","Titulado")</f>
        <v/>
      </c>
      <c r="I307" s="242"/>
      <c r="J307" s="242"/>
      <c r="K307" s="243"/>
      <c r="L307" s="244"/>
      <c r="M307" s="245"/>
      <c r="N307" s="246"/>
      <c r="O307" s="247"/>
      <c r="P307" s="248" t="n">
        <v>0</v>
      </c>
      <c r="Q307" s="249"/>
      <c r="R307" s="174"/>
      <c r="S307" s="274" t="n">
        <f aca="false">IF(B307="",0,INDEX(pesosqualis,MATCH(D307,INDEX(Qualis,,MATCH(B307,Tipos_Produtos)),0),MATCH(B307,Tipos_Produtos,0)))</f>
        <v>0</v>
      </c>
      <c r="T307" s="275" t="n">
        <f aca="false">IF(E307="",0,S307/P307)</f>
        <v>0</v>
      </c>
      <c r="AHV307" s="164"/>
      <c r="AHW307" s="164"/>
      <c r="AHX307" s="164"/>
      <c r="AHY307" s="164"/>
      <c r="AHZ307" s="164"/>
      <c r="AIA307" s="164"/>
      <c r="AIB307" s="164"/>
      <c r="AIC307" s="164"/>
      <c r="AID307" s="164"/>
      <c r="AIE307" s="164"/>
      <c r="AIF307" s="164"/>
      <c r="AIG307" s="164"/>
      <c r="AIH307" s="164"/>
      <c r="AII307" s="164"/>
      <c r="AIJ307" s="164"/>
      <c r="AIK307" s="164"/>
      <c r="AIL307" s="164"/>
      <c r="AIM307" s="164"/>
      <c r="AIN307" s="164"/>
      <c r="AIO307" s="164"/>
      <c r="AIP307" s="164"/>
      <c r="AIQ307" s="164"/>
      <c r="AIR307" s="164"/>
      <c r="AIS307" s="164"/>
      <c r="AIT307" s="164"/>
      <c r="AIU307" s="164"/>
      <c r="AIV307" s="164"/>
      <c r="AIW307" s="164"/>
      <c r="AIX307" s="164"/>
      <c r="AIY307" s="164"/>
      <c r="AIZ307" s="164"/>
      <c r="AJA307" s="164"/>
      <c r="AJB307" s="164"/>
      <c r="AJC307" s="164"/>
      <c r="AJD307" s="164"/>
      <c r="AJE307" s="164"/>
      <c r="AJF307" s="164"/>
      <c r="AJG307" s="164"/>
      <c r="AJH307" s="164"/>
      <c r="AJI307" s="164"/>
      <c r="AJJ307" s="164"/>
      <c r="AJK307" s="164"/>
      <c r="AJL307" s="164"/>
      <c r="AJM307" s="164"/>
      <c r="AJN307" s="164"/>
      <c r="AJO307" s="164"/>
      <c r="AJP307" s="164"/>
      <c r="AJQ307" s="164"/>
      <c r="AJR307" s="164"/>
      <c r="AJS307" s="164"/>
      <c r="AJT307" s="164"/>
      <c r="AJU307" s="164"/>
      <c r="AJV307" s="164"/>
      <c r="AJW307" s="164"/>
      <c r="AJX307" s="164"/>
      <c r="AJY307" s="164"/>
      <c r="AJZ307" s="164"/>
      <c r="AKA307" s="164"/>
      <c r="AKB307" s="164"/>
    </row>
    <row r="308" customFormat="false" ht="21" hidden="false" customHeight="true" outlineLevel="0" collapsed="false">
      <c r="A308" s="233"/>
      <c r="B308" s="234"/>
      <c r="C308" s="235"/>
      <c r="D308" s="236"/>
      <c r="E308" s="237"/>
      <c r="F308" s="237"/>
      <c r="G308" s="263"/>
      <c r="H308" s="267" t="str">
        <f aca="false">IF(COUNTIFS(Titulados!$A$3:$A$1000,"="&amp;K308)&lt;&gt;1,"","Titulado")</f>
        <v/>
      </c>
      <c r="I308" s="242"/>
      <c r="J308" s="242"/>
      <c r="K308" s="253"/>
      <c r="L308" s="254"/>
      <c r="M308" s="255"/>
      <c r="N308" s="256"/>
      <c r="O308" s="247"/>
      <c r="P308" s="248"/>
      <c r="Q308" s="249"/>
      <c r="R308" s="174"/>
      <c r="S308" s="274"/>
      <c r="T308" s="275"/>
      <c r="AHV308" s="164"/>
      <c r="AHW308" s="164"/>
      <c r="AHX308" s="164"/>
      <c r="AHY308" s="164"/>
      <c r="AHZ308" s="164"/>
      <c r="AIA308" s="164"/>
      <c r="AIB308" s="164"/>
      <c r="AIC308" s="164"/>
      <c r="AID308" s="164"/>
      <c r="AIE308" s="164"/>
      <c r="AIF308" s="164"/>
      <c r="AIG308" s="164"/>
      <c r="AIH308" s="164"/>
      <c r="AII308" s="164"/>
      <c r="AIJ308" s="164"/>
      <c r="AIK308" s="164"/>
      <c r="AIL308" s="164"/>
      <c r="AIM308" s="164"/>
      <c r="AIN308" s="164"/>
      <c r="AIO308" s="164"/>
      <c r="AIP308" s="164"/>
      <c r="AIQ308" s="164"/>
      <c r="AIR308" s="164"/>
      <c r="AIS308" s="164"/>
      <c r="AIT308" s="164"/>
      <c r="AIU308" s="164"/>
      <c r="AIV308" s="164"/>
      <c r="AIW308" s="164"/>
      <c r="AIX308" s="164"/>
      <c r="AIY308" s="164"/>
      <c r="AIZ308" s="164"/>
      <c r="AJA308" s="164"/>
      <c r="AJB308" s="164"/>
      <c r="AJC308" s="164"/>
      <c r="AJD308" s="164"/>
      <c r="AJE308" s="164"/>
      <c r="AJF308" s="164"/>
      <c r="AJG308" s="164"/>
      <c r="AJH308" s="164"/>
      <c r="AJI308" s="164"/>
      <c r="AJJ308" s="164"/>
      <c r="AJK308" s="164"/>
      <c r="AJL308" s="164"/>
      <c r="AJM308" s="164"/>
      <c r="AJN308" s="164"/>
      <c r="AJO308" s="164"/>
      <c r="AJP308" s="164"/>
      <c r="AJQ308" s="164"/>
      <c r="AJR308" s="164"/>
      <c r="AJS308" s="164"/>
      <c r="AJT308" s="164"/>
      <c r="AJU308" s="164"/>
      <c r="AJV308" s="164"/>
      <c r="AJW308" s="164"/>
      <c r="AJX308" s="164"/>
      <c r="AJY308" s="164"/>
      <c r="AJZ308" s="164"/>
      <c r="AKA308" s="164"/>
      <c r="AKB308" s="164"/>
    </row>
    <row r="309" customFormat="false" ht="21" hidden="false" customHeight="true" outlineLevel="0" collapsed="false">
      <c r="A309" s="233"/>
      <c r="B309" s="234"/>
      <c r="C309" s="235"/>
      <c r="D309" s="236"/>
      <c r="E309" s="237"/>
      <c r="F309" s="237"/>
      <c r="G309" s="263"/>
      <c r="H309" s="267" t="str">
        <f aca="false">IF(COUNTIFS(Titulados!$A$3:$A$1000,"="&amp;K309)&lt;&gt;1,"","Titulado")</f>
        <v/>
      </c>
      <c r="I309" s="242"/>
      <c r="J309" s="242"/>
      <c r="K309" s="253"/>
      <c r="L309" s="254"/>
      <c r="M309" s="255"/>
      <c r="N309" s="256"/>
      <c r="O309" s="247"/>
      <c r="P309" s="248"/>
      <c r="Q309" s="249"/>
      <c r="R309" s="174"/>
      <c r="S309" s="274"/>
      <c r="T309" s="275"/>
      <c r="AHV309" s="164"/>
      <c r="AHW309" s="164"/>
      <c r="AHX309" s="164"/>
      <c r="AHY309" s="164"/>
      <c r="AHZ309" s="164"/>
      <c r="AIA309" s="164"/>
      <c r="AIB309" s="164"/>
      <c r="AIC309" s="164"/>
      <c r="AID309" s="164"/>
      <c r="AIE309" s="164"/>
      <c r="AIF309" s="164"/>
      <c r="AIG309" s="164"/>
      <c r="AIH309" s="164"/>
      <c r="AII309" s="164"/>
      <c r="AIJ309" s="164"/>
      <c r="AIK309" s="164"/>
      <c r="AIL309" s="164"/>
      <c r="AIM309" s="164"/>
      <c r="AIN309" s="164"/>
      <c r="AIO309" s="164"/>
      <c r="AIP309" s="164"/>
      <c r="AIQ309" s="164"/>
      <c r="AIR309" s="164"/>
      <c r="AIS309" s="164"/>
      <c r="AIT309" s="164"/>
      <c r="AIU309" s="164"/>
      <c r="AIV309" s="164"/>
      <c r="AIW309" s="164"/>
      <c r="AIX309" s="164"/>
      <c r="AIY309" s="164"/>
      <c r="AIZ309" s="164"/>
      <c r="AJA309" s="164"/>
      <c r="AJB309" s="164"/>
      <c r="AJC309" s="164"/>
      <c r="AJD309" s="164"/>
      <c r="AJE309" s="164"/>
      <c r="AJF309" s="164"/>
      <c r="AJG309" s="164"/>
      <c r="AJH309" s="164"/>
      <c r="AJI309" s="164"/>
      <c r="AJJ309" s="164"/>
      <c r="AJK309" s="164"/>
      <c r="AJL309" s="164"/>
      <c r="AJM309" s="164"/>
      <c r="AJN309" s="164"/>
      <c r="AJO309" s="164"/>
      <c r="AJP309" s="164"/>
      <c r="AJQ309" s="164"/>
      <c r="AJR309" s="164"/>
      <c r="AJS309" s="164"/>
      <c r="AJT309" s="164"/>
      <c r="AJU309" s="164"/>
      <c r="AJV309" s="164"/>
      <c r="AJW309" s="164"/>
      <c r="AJX309" s="164"/>
      <c r="AJY309" s="164"/>
      <c r="AJZ309" s="164"/>
      <c r="AKA309" s="164"/>
      <c r="AKB309" s="164"/>
    </row>
    <row r="310" customFormat="false" ht="21" hidden="false" customHeight="true" outlineLevel="0" collapsed="false">
      <c r="A310" s="233"/>
      <c r="B310" s="234"/>
      <c r="C310" s="235"/>
      <c r="D310" s="236"/>
      <c r="E310" s="237"/>
      <c r="F310" s="237"/>
      <c r="G310" s="263"/>
      <c r="H310" s="267" t="str">
        <f aca="false">IF(COUNTIFS(Titulados!$A$3:$A$1000,"="&amp;K310)&lt;&gt;1,"","Titulado")</f>
        <v/>
      </c>
      <c r="I310" s="242"/>
      <c r="J310" s="242"/>
      <c r="K310" s="253"/>
      <c r="L310" s="254"/>
      <c r="M310" s="255"/>
      <c r="N310" s="256"/>
      <c r="O310" s="247"/>
      <c r="P310" s="248"/>
      <c r="Q310" s="249"/>
      <c r="R310" s="174"/>
      <c r="S310" s="274"/>
      <c r="T310" s="275"/>
      <c r="AHV310" s="164"/>
      <c r="AHW310" s="164"/>
      <c r="AHX310" s="164"/>
      <c r="AHY310" s="164"/>
      <c r="AHZ310" s="164"/>
      <c r="AIA310" s="164"/>
      <c r="AIB310" s="164"/>
      <c r="AIC310" s="164"/>
      <c r="AID310" s="164"/>
      <c r="AIE310" s="164"/>
      <c r="AIF310" s="164"/>
      <c r="AIG310" s="164"/>
      <c r="AIH310" s="164"/>
      <c r="AII310" s="164"/>
      <c r="AIJ310" s="164"/>
      <c r="AIK310" s="164"/>
      <c r="AIL310" s="164"/>
      <c r="AIM310" s="164"/>
      <c r="AIN310" s="164"/>
      <c r="AIO310" s="164"/>
      <c r="AIP310" s="164"/>
      <c r="AIQ310" s="164"/>
      <c r="AIR310" s="164"/>
      <c r="AIS310" s="164"/>
      <c r="AIT310" s="164"/>
      <c r="AIU310" s="164"/>
      <c r="AIV310" s="164"/>
      <c r="AIW310" s="164"/>
      <c r="AIX310" s="164"/>
      <c r="AIY310" s="164"/>
      <c r="AIZ310" s="164"/>
      <c r="AJA310" s="164"/>
      <c r="AJB310" s="164"/>
      <c r="AJC310" s="164"/>
      <c r="AJD310" s="164"/>
      <c r="AJE310" s="164"/>
      <c r="AJF310" s="164"/>
      <c r="AJG310" s="164"/>
      <c r="AJH310" s="164"/>
      <c r="AJI310" s="164"/>
      <c r="AJJ310" s="164"/>
      <c r="AJK310" s="164"/>
      <c r="AJL310" s="164"/>
      <c r="AJM310" s="164"/>
      <c r="AJN310" s="164"/>
      <c r="AJO310" s="164"/>
      <c r="AJP310" s="164"/>
      <c r="AJQ310" s="164"/>
      <c r="AJR310" s="164"/>
      <c r="AJS310" s="164"/>
      <c r="AJT310" s="164"/>
      <c r="AJU310" s="164"/>
      <c r="AJV310" s="164"/>
      <c r="AJW310" s="164"/>
      <c r="AJX310" s="164"/>
      <c r="AJY310" s="164"/>
      <c r="AJZ310" s="164"/>
      <c r="AKA310" s="164"/>
      <c r="AKB310" s="164"/>
    </row>
    <row r="311" customFormat="false" ht="21" hidden="false" customHeight="true" outlineLevel="0" collapsed="false">
      <c r="A311" s="233"/>
      <c r="B311" s="234"/>
      <c r="C311" s="235"/>
      <c r="D311" s="236"/>
      <c r="E311" s="237"/>
      <c r="F311" s="237"/>
      <c r="G311" s="263"/>
      <c r="H311" s="267" t="str">
        <f aca="false">IF(COUNTIFS(Titulados!$A$3:$A$1000,"="&amp;K311)&lt;&gt;1,"","Titulado")</f>
        <v/>
      </c>
      <c r="I311" s="242"/>
      <c r="J311" s="242"/>
      <c r="K311" s="253"/>
      <c r="L311" s="254"/>
      <c r="M311" s="255"/>
      <c r="N311" s="256"/>
      <c r="O311" s="247"/>
      <c r="P311" s="248"/>
      <c r="Q311" s="249"/>
      <c r="R311" s="174"/>
      <c r="S311" s="274"/>
      <c r="T311" s="275"/>
      <c r="AHV311" s="164"/>
      <c r="AHW311" s="164"/>
      <c r="AHX311" s="164"/>
      <c r="AHY311" s="164"/>
      <c r="AHZ311" s="164"/>
      <c r="AIA311" s="164"/>
      <c r="AIB311" s="164"/>
      <c r="AIC311" s="164"/>
      <c r="AID311" s="164"/>
      <c r="AIE311" s="164"/>
      <c r="AIF311" s="164"/>
      <c r="AIG311" s="164"/>
      <c r="AIH311" s="164"/>
      <c r="AII311" s="164"/>
      <c r="AIJ311" s="164"/>
      <c r="AIK311" s="164"/>
      <c r="AIL311" s="164"/>
      <c r="AIM311" s="164"/>
      <c r="AIN311" s="164"/>
      <c r="AIO311" s="164"/>
      <c r="AIP311" s="164"/>
      <c r="AIQ311" s="164"/>
      <c r="AIR311" s="164"/>
      <c r="AIS311" s="164"/>
      <c r="AIT311" s="164"/>
      <c r="AIU311" s="164"/>
      <c r="AIV311" s="164"/>
      <c r="AIW311" s="164"/>
      <c r="AIX311" s="164"/>
      <c r="AIY311" s="164"/>
      <c r="AIZ311" s="164"/>
      <c r="AJA311" s="164"/>
      <c r="AJB311" s="164"/>
      <c r="AJC311" s="164"/>
      <c r="AJD311" s="164"/>
      <c r="AJE311" s="164"/>
      <c r="AJF311" s="164"/>
      <c r="AJG311" s="164"/>
      <c r="AJH311" s="164"/>
      <c r="AJI311" s="164"/>
      <c r="AJJ311" s="164"/>
      <c r="AJK311" s="164"/>
      <c r="AJL311" s="164"/>
      <c r="AJM311" s="164"/>
      <c r="AJN311" s="164"/>
      <c r="AJO311" s="164"/>
      <c r="AJP311" s="164"/>
      <c r="AJQ311" s="164"/>
      <c r="AJR311" s="164"/>
      <c r="AJS311" s="164"/>
      <c r="AJT311" s="164"/>
      <c r="AJU311" s="164"/>
      <c r="AJV311" s="164"/>
      <c r="AJW311" s="164"/>
      <c r="AJX311" s="164"/>
      <c r="AJY311" s="164"/>
      <c r="AJZ311" s="164"/>
      <c r="AKA311" s="164"/>
      <c r="AKB311" s="164"/>
    </row>
    <row r="312" customFormat="false" ht="21" hidden="false" customHeight="true" outlineLevel="0" collapsed="false">
      <c r="A312" s="233"/>
      <c r="B312" s="234"/>
      <c r="C312" s="235"/>
      <c r="D312" s="236"/>
      <c r="E312" s="237"/>
      <c r="F312" s="237"/>
      <c r="G312" s="263"/>
      <c r="H312" s="267" t="str">
        <f aca="false">IF(COUNTIFS(Titulados!$A$3:$A$1000,"="&amp;K312)&lt;&gt;1,"","Titulado")</f>
        <v/>
      </c>
      <c r="I312" s="242"/>
      <c r="J312" s="242"/>
      <c r="K312" s="253"/>
      <c r="L312" s="254"/>
      <c r="M312" s="255"/>
      <c r="N312" s="256"/>
      <c r="O312" s="247"/>
      <c r="P312" s="248"/>
      <c r="Q312" s="249"/>
      <c r="R312" s="174"/>
      <c r="S312" s="274"/>
      <c r="T312" s="275"/>
      <c r="AHV312" s="164"/>
      <c r="AHW312" s="164"/>
      <c r="AHX312" s="164"/>
      <c r="AHY312" s="164"/>
      <c r="AHZ312" s="164"/>
      <c r="AIA312" s="164"/>
      <c r="AIB312" s="164"/>
      <c r="AIC312" s="164"/>
      <c r="AID312" s="164"/>
      <c r="AIE312" s="164"/>
      <c r="AIF312" s="164"/>
      <c r="AIG312" s="164"/>
      <c r="AIH312" s="164"/>
      <c r="AII312" s="164"/>
      <c r="AIJ312" s="164"/>
      <c r="AIK312" s="164"/>
      <c r="AIL312" s="164"/>
      <c r="AIM312" s="164"/>
      <c r="AIN312" s="164"/>
      <c r="AIO312" s="164"/>
      <c r="AIP312" s="164"/>
      <c r="AIQ312" s="164"/>
      <c r="AIR312" s="164"/>
      <c r="AIS312" s="164"/>
      <c r="AIT312" s="164"/>
      <c r="AIU312" s="164"/>
      <c r="AIV312" s="164"/>
      <c r="AIW312" s="164"/>
      <c r="AIX312" s="164"/>
      <c r="AIY312" s="164"/>
      <c r="AIZ312" s="164"/>
      <c r="AJA312" s="164"/>
      <c r="AJB312" s="164"/>
      <c r="AJC312" s="164"/>
      <c r="AJD312" s="164"/>
      <c r="AJE312" s="164"/>
      <c r="AJF312" s="164"/>
      <c r="AJG312" s="164"/>
      <c r="AJH312" s="164"/>
      <c r="AJI312" s="164"/>
      <c r="AJJ312" s="164"/>
      <c r="AJK312" s="164"/>
      <c r="AJL312" s="164"/>
      <c r="AJM312" s="164"/>
      <c r="AJN312" s="164"/>
      <c r="AJO312" s="164"/>
      <c r="AJP312" s="164"/>
      <c r="AJQ312" s="164"/>
      <c r="AJR312" s="164"/>
      <c r="AJS312" s="164"/>
      <c r="AJT312" s="164"/>
      <c r="AJU312" s="164"/>
      <c r="AJV312" s="164"/>
      <c r="AJW312" s="164"/>
      <c r="AJX312" s="164"/>
      <c r="AJY312" s="164"/>
      <c r="AJZ312" s="164"/>
      <c r="AKA312" s="164"/>
      <c r="AKB312" s="164"/>
    </row>
    <row r="313" customFormat="false" ht="21" hidden="false" customHeight="true" outlineLevel="0" collapsed="false">
      <c r="A313" s="233"/>
      <c r="B313" s="234"/>
      <c r="C313" s="235"/>
      <c r="D313" s="236"/>
      <c r="E313" s="237"/>
      <c r="F313" s="237"/>
      <c r="G313" s="263"/>
      <c r="H313" s="268" t="str">
        <f aca="false">IF(COUNTIFS(Titulados!$A$3:$A$1000,"="&amp;K313)&lt;&gt;1,"","Titulado")</f>
        <v/>
      </c>
      <c r="I313" s="242"/>
      <c r="J313" s="242"/>
      <c r="K313" s="258"/>
      <c r="L313" s="259"/>
      <c r="M313" s="260"/>
      <c r="N313" s="261"/>
      <c r="O313" s="247"/>
      <c r="P313" s="248"/>
      <c r="Q313" s="249"/>
      <c r="R313" s="174"/>
      <c r="S313" s="274"/>
      <c r="T313" s="275"/>
      <c r="AHV313" s="164"/>
      <c r="AHW313" s="164"/>
      <c r="AHX313" s="164"/>
      <c r="AHY313" s="164"/>
      <c r="AHZ313" s="164"/>
      <c r="AIA313" s="164"/>
      <c r="AIB313" s="164"/>
      <c r="AIC313" s="164"/>
      <c r="AID313" s="164"/>
      <c r="AIE313" s="164"/>
      <c r="AIF313" s="164"/>
      <c r="AIG313" s="164"/>
      <c r="AIH313" s="164"/>
      <c r="AII313" s="164"/>
      <c r="AIJ313" s="164"/>
      <c r="AIK313" s="164"/>
      <c r="AIL313" s="164"/>
      <c r="AIM313" s="164"/>
      <c r="AIN313" s="164"/>
      <c r="AIO313" s="164"/>
      <c r="AIP313" s="164"/>
      <c r="AIQ313" s="164"/>
      <c r="AIR313" s="164"/>
      <c r="AIS313" s="164"/>
      <c r="AIT313" s="164"/>
      <c r="AIU313" s="164"/>
      <c r="AIV313" s="164"/>
      <c r="AIW313" s="164"/>
      <c r="AIX313" s="164"/>
      <c r="AIY313" s="164"/>
      <c r="AIZ313" s="164"/>
      <c r="AJA313" s="164"/>
      <c r="AJB313" s="164"/>
      <c r="AJC313" s="164"/>
      <c r="AJD313" s="164"/>
      <c r="AJE313" s="164"/>
      <c r="AJF313" s="164"/>
      <c r="AJG313" s="164"/>
      <c r="AJH313" s="164"/>
      <c r="AJI313" s="164"/>
      <c r="AJJ313" s="164"/>
      <c r="AJK313" s="164"/>
      <c r="AJL313" s="164"/>
      <c r="AJM313" s="164"/>
      <c r="AJN313" s="164"/>
      <c r="AJO313" s="164"/>
      <c r="AJP313" s="164"/>
      <c r="AJQ313" s="164"/>
      <c r="AJR313" s="164"/>
      <c r="AJS313" s="164"/>
      <c r="AJT313" s="164"/>
      <c r="AJU313" s="164"/>
      <c r="AJV313" s="164"/>
      <c r="AJW313" s="164"/>
      <c r="AJX313" s="164"/>
      <c r="AJY313" s="164"/>
      <c r="AJZ313" s="164"/>
      <c r="AKA313" s="164"/>
      <c r="AKB313" s="164"/>
    </row>
    <row r="314" customFormat="false" ht="27" hidden="false" customHeight="true" outlineLevel="0" collapsed="false">
      <c r="A314" s="233" t="n">
        <f aca="false">A307+1</f>
        <v>45</v>
      </c>
      <c r="B314" s="234"/>
      <c r="C314" s="235"/>
      <c r="D314" s="236"/>
      <c r="E314" s="237" t="str">
        <f aca="false">IF(P314&gt;0,"Docente do PPG coautor","")</f>
        <v/>
      </c>
      <c r="F314" s="238" t="str">
        <f aca="false">IF(COUNTIFS(L314:L320,"&lt;&gt;"&amp;"")&gt;0,"Graduando coautor","")</f>
        <v/>
      </c>
      <c r="G314" s="263" t="str">
        <f aca="false">IF(COUNTIFS(K314:K320,"&lt;&gt;"&amp;"")&gt;0,"Pos-graduando coautor","")</f>
        <v/>
      </c>
      <c r="H314" s="264" t="str">
        <f aca="false">IF(COUNTIFS(Titulados!$A$3:$A$1000,"="&amp;K314)&lt;&gt;1,"","Titulado")</f>
        <v/>
      </c>
      <c r="I314" s="242"/>
      <c r="J314" s="242"/>
      <c r="K314" s="243"/>
      <c r="L314" s="244"/>
      <c r="M314" s="245"/>
      <c r="N314" s="246"/>
      <c r="O314" s="247"/>
      <c r="P314" s="248" t="n">
        <v>0</v>
      </c>
      <c r="Q314" s="249"/>
      <c r="R314" s="174"/>
      <c r="S314" s="274" t="n">
        <f aca="false">IF(B314="",0,INDEX(pesosqualis,MATCH(D314,INDEX(Qualis,,MATCH(B314,Tipos_Produtos)),0),MATCH(B314,Tipos_Produtos,0)))</f>
        <v>0</v>
      </c>
      <c r="T314" s="275" t="n">
        <f aca="false">IF(E314="",0,S314/P314)</f>
        <v>0</v>
      </c>
      <c r="AHV314" s="164"/>
      <c r="AHW314" s="164"/>
      <c r="AHX314" s="164"/>
      <c r="AHY314" s="164"/>
      <c r="AHZ314" s="164"/>
      <c r="AIA314" s="164"/>
      <c r="AIB314" s="164"/>
      <c r="AIC314" s="164"/>
      <c r="AID314" s="164"/>
      <c r="AIE314" s="164"/>
      <c r="AIF314" s="164"/>
      <c r="AIG314" s="164"/>
      <c r="AIH314" s="164"/>
      <c r="AII314" s="164"/>
      <c r="AIJ314" s="164"/>
      <c r="AIK314" s="164"/>
      <c r="AIL314" s="164"/>
      <c r="AIM314" s="164"/>
      <c r="AIN314" s="164"/>
      <c r="AIO314" s="164"/>
      <c r="AIP314" s="164"/>
      <c r="AIQ314" s="164"/>
      <c r="AIR314" s="164"/>
      <c r="AIS314" s="164"/>
      <c r="AIT314" s="164"/>
      <c r="AIU314" s="164"/>
      <c r="AIV314" s="164"/>
      <c r="AIW314" s="164"/>
      <c r="AIX314" s="164"/>
      <c r="AIY314" s="164"/>
      <c r="AIZ314" s="164"/>
      <c r="AJA314" s="164"/>
      <c r="AJB314" s="164"/>
      <c r="AJC314" s="164"/>
      <c r="AJD314" s="164"/>
      <c r="AJE314" s="164"/>
      <c r="AJF314" s="164"/>
      <c r="AJG314" s="164"/>
      <c r="AJH314" s="164"/>
      <c r="AJI314" s="164"/>
      <c r="AJJ314" s="164"/>
      <c r="AJK314" s="164"/>
      <c r="AJL314" s="164"/>
      <c r="AJM314" s="164"/>
      <c r="AJN314" s="164"/>
      <c r="AJO314" s="164"/>
      <c r="AJP314" s="164"/>
      <c r="AJQ314" s="164"/>
      <c r="AJR314" s="164"/>
      <c r="AJS314" s="164"/>
      <c r="AJT314" s="164"/>
      <c r="AJU314" s="164"/>
      <c r="AJV314" s="164"/>
      <c r="AJW314" s="164"/>
      <c r="AJX314" s="164"/>
      <c r="AJY314" s="164"/>
      <c r="AJZ314" s="164"/>
      <c r="AKA314" s="164"/>
      <c r="AKB314" s="164"/>
    </row>
    <row r="315" customFormat="false" ht="21" hidden="false" customHeight="true" outlineLevel="0" collapsed="false">
      <c r="A315" s="233"/>
      <c r="B315" s="234"/>
      <c r="C315" s="235"/>
      <c r="D315" s="236"/>
      <c r="E315" s="237"/>
      <c r="F315" s="237"/>
      <c r="G315" s="263"/>
      <c r="H315" s="267" t="str">
        <f aca="false">IF(COUNTIFS(Titulados!$A$3:$A$1000,"="&amp;K315)&lt;&gt;1,"","Titulado")</f>
        <v/>
      </c>
      <c r="I315" s="242"/>
      <c r="J315" s="242"/>
      <c r="K315" s="253"/>
      <c r="L315" s="254"/>
      <c r="M315" s="255"/>
      <c r="N315" s="256"/>
      <c r="O315" s="247"/>
      <c r="P315" s="248"/>
      <c r="Q315" s="249"/>
      <c r="R315" s="174"/>
      <c r="S315" s="274"/>
      <c r="T315" s="275"/>
      <c r="AHV315" s="164"/>
      <c r="AHW315" s="164"/>
      <c r="AHX315" s="164"/>
      <c r="AHY315" s="164"/>
      <c r="AHZ315" s="164"/>
      <c r="AIA315" s="164"/>
      <c r="AIB315" s="164"/>
      <c r="AIC315" s="164"/>
      <c r="AID315" s="164"/>
      <c r="AIE315" s="164"/>
      <c r="AIF315" s="164"/>
      <c r="AIG315" s="164"/>
      <c r="AIH315" s="164"/>
      <c r="AII315" s="164"/>
      <c r="AIJ315" s="164"/>
      <c r="AIK315" s="164"/>
      <c r="AIL315" s="164"/>
      <c r="AIM315" s="164"/>
      <c r="AIN315" s="164"/>
      <c r="AIO315" s="164"/>
      <c r="AIP315" s="164"/>
      <c r="AIQ315" s="164"/>
      <c r="AIR315" s="164"/>
      <c r="AIS315" s="164"/>
      <c r="AIT315" s="164"/>
      <c r="AIU315" s="164"/>
      <c r="AIV315" s="164"/>
      <c r="AIW315" s="164"/>
      <c r="AIX315" s="164"/>
      <c r="AIY315" s="164"/>
      <c r="AIZ315" s="164"/>
      <c r="AJA315" s="164"/>
      <c r="AJB315" s="164"/>
      <c r="AJC315" s="164"/>
      <c r="AJD315" s="164"/>
      <c r="AJE315" s="164"/>
      <c r="AJF315" s="164"/>
      <c r="AJG315" s="164"/>
      <c r="AJH315" s="164"/>
      <c r="AJI315" s="164"/>
      <c r="AJJ315" s="164"/>
      <c r="AJK315" s="164"/>
      <c r="AJL315" s="164"/>
      <c r="AJM315" s="164"/>
      <c r="AJN315" s="164"/>
      <c r="AJO315" s="164"/>
      <c r="AJP315" s="164"/>
      <c r="AJQ315" s="164"/>
      <c r="AJR315" s="164"/>
      <c r="AJS315" s="164"/>
      <c r="AJT315" s="164"/>
      <c r="AJU315" s="164"/>
      <c r="AJV315" s="164"/>
      <c r="AJW315" s="164"/>
      <c r="AJX315" s="164"/>
      <c r="AJY315" s="164"/>
      <c r="AJZ315" s="164"/>
      <c r="AKA315" s="164"/>
      <c r="AKB315" s="164"/>
    </row>
    <row r="316" customFormat="false" ht="21" hidden="false" customHeight="true" outlineLevel="0" collapsed="false">
      <c r="A316" s="233"/>
      <c r="B316" s="234"/>
      <c r="C316" s="235"/>
      <c r="D316" s="236"/>
      <c r="E316" s="237"/>
      <c r="F316" s="237"/>
      <c r="G316" s="263"/>
      <c r="H316" s="267" t="str">
        <f aca="false">IF(COUNTIFS(Titulados!$A$3:$A$1000,"="&amp;K316)&lt;&gt;1,"","Titulado")</f>
        <v/>
      </c>
      <c r="I316" s="242"/>
      <c r="J316" s="242"/>
      <c r="K316" s="253"/>
      <c r="L316" s="254"/>
      <c r="M316" s="255"/>
      <c r="N316" s="256"/>
      <c r="O316" s="247"/>
      <c r="P316" s="248"/>
      <c r="Q316" s="249"/>
      <c r="R316" s="174"/>
      <c r="S316" s="274"/>
      <c r="T316" s="275"/>
      <c r="AHV316" s="164"/>
      <c r="AHW316" s="164"/>
      <c r="AHX316" s="164"/>
      <c r="AHY316" s="164"/>
      <c r="AHZ316" s="164"/>
      <c r="AIA316" s="164"/>
      <c r="AIB316" s="164"/>
      <c r="AIC316" s="164"/>
      <c r="AID316" s="164"/>
      <c r="AIE316" s="164"/>
      <c r="AIF316" s="164"/>
      <c r="AIG316" s="164"/>
      <c r="AIH316" s="164"/>
      <c r="AII316" s="164"/>
      <c r="AIJ316" s="164"/>
      <c r="AIK316" s="164"/>
      <c r="AIL316" s="164"/>
      <c r="AIM316" s="164"/>
      <c r="AIN316" s="164"/>
      <c r="AIO316" s="164"/>
      <c r="AIP316" s="164"/>
      <c r="AIQ316" s="164"/>
      <c r="AIR316" s="164"/>
      <c r="AIS316" s="164"/>
      <c r="AIT316" s="164"/>
      <c r="AIU316" s="164"/>
      <c r="AIV316" s="164"/>
      <c r="AIW316" s="164"/>
      <c r="AIX316" s="164"/>
      <c r="AIY316" s="164"/>
      <c r="AIZ316" s="164"/>
      <c r="AJA316" s="164"/>
      <c r="AJB316" s="164"/>
      <c r="AJC316" s="164"/>
      <c r="AJD316" s="164"/>
      <c r="AJE316" s="164"/>
      <c r="AJF316" s="164"/>
      <c r="AJG316" s="164"/>
      <c r="AJH316" s="164"/>
      <c r="AJI316" s="164"/>
      <c r="AJJ316" s="164"/>
      <c r="AJK316" s="164"/>
      <c r="AJL316" s="164"/>
      <c r="AJM316" s="164"/>
      <c r="AJN316" s="164"/>
      <c r="AJO316" s="164"/>
      <c r="AJP316" s="164"/>
      <c r="AJQ316" s="164"/>
      <c r="AJR316" s="164"/>
      <c r="AJS316" s="164"/>
      <c r="AJT316" s="164"/>
      <c r="AJU316" s="164"/>
      <c r="AJV316" s="164"/>
      <c r="AJW316" s="164"/>
      <c r="AJX316" s="164"/>
      <c r="AJY316" s="164"/>
      <c r="AJZ316" s="164"/>
      <c r="AKA316" s="164"/>
      <c r="AKB316" s="164"/>
    </row>
    <row r="317" customFormat="false" ht="21" hidden="false" customHeight="true" outlineLevel="0" collapsed="false">
      <c r="A317" s="233"/>
      <c r="B317" s="234"/>
      <c r="C317" s="235"/>
      <c r="D317" s="236"/>
      <c r="E317" s="237"/>
      <c r="F317" s="237"/>
      <c r="G317" s="263"/>
      <c r="H317" s="267" t="str">
        <f aca="false">IF(COUNTIFS(Titulados!$A$3:$A$1000,"="&amp;K317)&lt;&gt;1,"","Titulado")</f>
        <v/>
      </c>
      <c r="I317" s="242"/>
      <c r="J317" s="242"/>
      <c r="K317" s="253"/>
      <c r="L317" s="254"/>
      <c r="M317" s="255"/>
      <c r="N317" s="256"/>
      <c r="O317" s="247"/>
      <c r="P317" s="248"/>
      <c r="Q317" s="249"/>
      <c r="R317" s="174"/>
      <c r="S317" s="274"/>
      <c r="T317" s="275"/>
      <c r="AHV317" s="164"/>
      <c r="AHW317" s="164"/>
      <c r="AHX317" s="164"/>
      <c r="AHY317" s="164"/>
      <c r="AHZ317" s="164"/>
      <c r="AIA317" s="164"/>
      <c r="AIB317" s="164"/>
      <c r="AIC317" s="164"/>
      <c r="AID317" s="164"/>
      <c r="AIE317" s="164"/>
      <c r="AIF317" s="164"/>
      <c r="AIG317" s="164"/>
      <c r="AIH317" s="164"/>
      <c r="AII317" s="164"/>
      <c r="AIJ317" s="164"/>
      <c r="AIK317" s="164"/>
      <c r="AIL317" s="164"/>
      <c r="AIM317" s="164"/>
      <c r="AIN317" s="164"/>
      <c r="AIO317" s="164"/>
      <c r="AIP317" s="164"/>
      <c r="AIQ317" s="164"/>
      <c r="AIR317" s="164"/>
      <c r="AIS317" s="164"/>
      <c r="AIT317" s="164"/>
      <c r="AIU317" s="164"/>
      <c r="AIV317" s="164"/>
      <c r="AIW317" s="164"/>
      <c r="AIX317" s="164"/>
      <c r="AIY317" s="164"/>
      <c r="AIZ317" s="164"/>
      <c r="AJA317" s="164"/>
      <c r="AJB317" s="164"/>
      <c r="AJC317" s="164"/>
      <c r="AJD317" s="164"/>
      <c r="AJE317" s="164"/>
      <c r="AJF317" s="164"/>
      <c r="AJG317" s="164"/>
      <c r="AJH317" s="164"/>
      <c r="AJI317" s="164"/>
      <c r="AJJ317" s="164"/>
      <c r="AJK317" s="164"/>
      <c r="AJL317" s="164"/>
      <c r="AJM317" s="164"/>
      <c r="AJN317" s="164"/>
      <c r="AJO317" s="164"/>
      <c r="AJP317" s="164"/>
      <c r="AJQ317" s="164"/>
      <c r="AJR317" s="164"/>
      <c r="AJS317" s="164"/>
      <c r="AJT317" s="164"/>
      <c r="AJU317" s="164"/>
      <c r="AJV317" s="164"/>
      <c r="AJW317" s="164"/>
      <c r="AJX317" s="164"/>
      <c r="AJY317" s="164"/>
      <c r="AJZ317" s="164"/>
      <c r="AKA317" s="164"/>
      <c r="AKB317" s="164"/>
    </row>
    <row r="318" customFormat="false" ht="21" hidden="false" customHeight="true" outlineLevel="0" collapsed="false">
      <c r="A318" s="233"/>
      <c r="B318" s="234"/>
      <c r="C318" s="235"/>
      <c r="D318" s="236"/>
      <c r="E318" s="237"/>
      <c r="F318" s="237"/>
      <c r="G318" s="263"/>
      <c r="H318" s="267" t="str">
        <f aca="false">IF(COUNTIFS(Titulados!$A$3:$A$1000,"="&amp;K318)&lt;&gt;1,"","Titulado")</f>
        <v/>
      </c>
      <c r="I318" s="242"/>
      <c r="J318" s="242"/>
      <c r="K318" s="253"/>
      <c r="L318" s="254"/>
      <c r="M318" s="255"/>
      <c r="N318" s="256"/>
      <c r="O318" s="247"/>
      <c r="P318" s="248"/>
      <c r="Q318" s="249"/>
      <c r="R318" s="174"/>
      <c r="S318" s="274"/>
      <c r="T318" s="275"/>
      <c r="AHV318" s="164"/>
      <c r="AHW318" s="164"/>
      <c r="AHX318" s="164"/>
      <c r="AHY318" s="164"/>
      <c r="AHZ318" s="164"/>
      <c r="AIA318" s="164"/>
      <c r="AIB318" s="164"/>
      <c r="AIC318" s="164"/>
      <c r="AID318" s="164"/>
      <c r="AIE318" s="164"/>
      <c r="AIF318" s="164"/>
      <c r="AIG318" s="164"/>
      <c r="AIH318" s="164"/>
      <c r="AII318" s="164"/>
      <c r="AIJ318" s="164"/>
      <c r="AIK318" s="164"/>
      <c r="AIL318" s="164"/>
      <c r="AIM318" s="164"/>
      <c r="AIN318" s="164"/>
      <c r="AIO318" s="164"/>
      <c r="AIP318" s="164"/>
      <c r="AIQ318" s="164"/>
      <c r="AIR318" s="164"/>
      <c r="AIS318" s="164"/>
      <c r="AIT318" s="164"/>
      <c r="AIU318" s="164"/>
      <c r="AIV318" s="164"/>
      <c r="AIW318" s="164"/>
      <c r="AIX318" s="164"/>
      <c r="AIY318" s="164"/>
      <c r="AIZ318" s="164"/>
      <c r="AJA318" s="164"/>
      <c r="AJB318" s="164"/>
      <c r="AJC318" s="164"/>
      <c r="AJD318" s="164"/>
      <c r="AJE318" s="164"/>
      <c r="AJF318" s="164"/>
      <c r="AJG318" s="164"/>
      <c r="AJH318" s="164"/>
      <c r="AJI318" s="164"/>
      <c r="AJJ318" s="164"/>
      <c r="AJK318" s="164"/>
      <c r="AJL318" s="164"/>
      <c r="AJM318" s="164"/>
      <c r="AJN318" s="164"/>
      <c r="AJO318" s="164"/>
      <c r="AJP318" s="164"/>
      <c r="AJQ318" s="164"/>
      <c r="AJR318" s="164"/>
      <c r="AJS318" s="164"/>
      <c r="AJT318" s="164"/>
      <c r="AJU318" s="164"/>
      <c r="AJV318" s="164"/>
      <c r="AJW318" s="164"/>
      <c r="AJX318" s="164"/>
      <c r="AJY318" s="164"/>
      <c r="AJZ318" s="164"/>
      <c r="AKA318" s="164"/>
      <c r="AKB318" s="164"/>
    </row>
    <row r="319" customFormat="false" ht="21" hidden="false" customHeight="true" outlineLevel="0" collapsed="false">
      <c r="A319" s="233"/>
      <c r="B319" s="234"/>
      <c r="C319" s="235"/>
      <c r="D319" s="236"/>
      <c r="E319" s="237"/>
      <c r="F319" s="237"/>
      <c r="G319" s="263"/>
      <c r="H319" s="267" t="str">
        <f aca="false">IF(COUNTIFS(Titulados!$A$3:$A$1000,"="&amp;K319)&lt;&gt;1,"","Titulado")</f>
        <v/>
      </c>
      <c r="I319" s="242"/>
      <c r="J319" s="242"/>
      <c r="K319" s="253"/>
      <c r="L319" s="254"/>
      <c r="M319" s="255"/>
      <c r="N319" s="256"/>
      <c r="O319" s="247"/>
      <c r="P319" s="248"/>
      <c r="Q319" s="249"/>
      <c r="R319" s="174"/>
      <c r="S319" s="274"/>
      <c r="T319" s="275"/>
      <c r="AHV319" s="164"/>
      <c r="AHW319" s="164"/>
      <c r="AHX319" s="164"/>
      <c r="AHY319" s="164"/>
      <c r="AHZ319" s="164"/>
      <c r="AIA319" s="164"/>
      <c r="AIB319" s="164"/>
      <c r="AIC319" s="164"/>
      <c r="AID319" s="164"/>
      <c r="AIE319" s="164"/>
      <c r="AIF319" s="164"/>
      <c r="AIG319" s="164"/>
      <c r="AIH319" s="164"/>
      <c r="AII319" s="164"/>
      <c r="AIJ319" s="164"/>
      <c r="AIK319" s="164"/>
      <c r="AIL319" s="164"/>
      <c r="AIM319" s="164"/>
      <c r="AIN319" s="164"/>
      <c r="AIO319" s="164"/>
      <c r="AIP319" s="164"/>
      <c r="AIQ319" s="164"/>
      <c r="AIR319" s="164"/>
      <c r="AIS319" s="164"/>
      <c r="AIT319" s="164"/>
      <c r="AIU319" s="164"/>
      <c r="AIV319" s="164"/>
      <c r="AIW319" s="164"/>
      <c r="AIX319" s="164"/>
      <c r="AIY319" s="164"/>
      <c r="AIZ319" s="164"/>
      <c r="AJA319" s="164"/>
      <c r="AJB319" s="164"/>
      <c r="AJC319" s="164"/>
      <c r="AJD319" s="164"/>
      <c r="AJE319" s="164"/>
      <c r="AJF319" s="164"/>
      <c r="AJG319" s="164"/>
      <c r="AJH319" s="164"/>
      <c r="AJI319" s="164"/>
      <c r="AJJ319" s="164"/>
      <c r="AJK319" s="164"/>
      <c r="AJL319" s="164"/>
      <c r="AJM319" s="164"/>
      <c r="AJN319" s="164"/>
      <c r="AJO319" s="164"/>
      <c r="AJP319" s="164"/>
      <c r="AJQ319" s="164"/>
      <c r="AJR319" s="164"/>
      <c r="AJS319" s="164"/>
      <c r="AJT319" s="164"/>
      <c r="AJU319" s="164"/>
      <c r="AJV319" s="164"/>
      <c r="AJW319" s="164"/>
      <c r="AJX319" s="164"/>
      <c r="AJY319" s="164"/>
      <c r="AJZ319" s="164"/>
      <c r="AKA319" s="164"/>
      <c r="AKB319" s="164"/>
    </row>
    <row r="320" customFormat="false" ht="21" hidden="false" customHeight="true" outlineLevel="0" collapsed="false">
      <c r="A320" s="233"/>
      <c r="B320" s="234"/>
      <c r="C320" s="235"/>
      <c r="D320" s="236"/>
      <c r="E320" s="237"/>
      <c r="F320" s="237"/>
      <c r="G320" s="263"/>
      <c r="H320" s="268" t="str">
        <f aca="false">IF(COUNTIFS(Titulados!$A$3:$A$1000,"="&amp;K320)&lt;&gt;1,"","Titulado")</f>
        <v/>
      </c>
      <c r="I320" s="242"/>
      <c r="J320" s="242"/>
      <c r="K320" s="258"/>
      <c r="L320" s="259"/>
      <c r="M320" s="260"/>
      <c r="N320" s="261"/>
      <c r="O320" s="247"/>
      <c r="P320" s="248"/>
      <c r="Q320" s="249"/>
      <c r="R320" s="174"/>
      <c r="S320" s="274"/>
      <c r="T320" s="275"/>
      <c r="AHV320" s="164"/>
      <c r="AHW320" s="164"/>
      <c r="AHX320" s="164"/>
      <c r="AHY320" s="164"/>
      <c r="AHZ320" s="164"/>
      <c r="AIA320" s="164"/>
      <c r="AIB320" s="164"/>
      <c r="AIC320" s="164"/>
      <c r="AID320" s="164"/>
      <c r="AIE320" s="164"/>
      <c r="AIF320" s="164"/>
      <c r="AIG320" s="164"/>
      <c r="AIH320" s="164"/>
      <c r="AII320" s="164"/>
      <c r="AIJ320" s="164"/>
      <c r="AIK320" s="164"/>
      <c r="AIL320" s="164"/>
      <c r="AIM320" s="164"/>
      <c r="AIN320" s="164"/>
      <c r="AIO320" s="164"/>
      <c r="AIP320" s="164"/>
      <c r="AIQ320" s="164"/>
      <c r="AIR320" s="164"/>
      <c r="AIS320" s="164"/>
      <c r="AIT320" s="164"/>
      <c r="AIU320" s="164"/>
      <c r="AIV320" s="164"/>
      <c r="AIW320" s="164"/>
      <c r="AIX320" s="164"/>
      <c r="AIY320" s="164"/>
      <c r="AIZ320" s="164"/>
      <c r="AJA320" s="164"/>
      <c r="AJB320" s="164"/>
      <c r="AJC320" s="164"/>
      <c r="AJD320" s="164"/>
      <c r="AJE320" s="164"/>
      <c r="AJF320" s="164"/>
      <c r="AJG320" s="164"/>
      <c r="AJH320" s="164"/>
      <c r="AJI320" s="164"/>
      <c r="AJJ320" s="164"/>
      <c r="AJK320" s="164"/>
      <c r="AJL320" s="164"/>
      <c r="AJM320" s="164"/>
      <c r="AJN320" s="164"/>
      <c r="AJO320" s="164"/>
      <c r="AJP320" s="164"/>
      <c r="AJQ320" s="164"/>
      <c r="AJR320" s="164"/>
      <c r="AJS320" s="164"/>
      <c r="AJT320" s="164"/>
      <c r="AJU320" s="164"/>
      <c r="AJV320" s="164"/>
      <c r="AJW320" s="164"/>
      <c r="AJX320" s="164"/>
      <c r="AJY320" s="164"/>
      <c r="AJZ320" s="164"/>
      <c r="AKA320" s="164"/>
      <c r="AKB320" s="164"/>
    </row>
    <row r="321" customFormat="false" ht="27" hidden="false" customHeight="true" outlineLevel="0" collapsed="false">
      <c r="A321" s="233" t="n">
        <f aca="false">A314+1</f>
        <v>46</v>
      </c>
      <c r="B321" s="234"/>
      <c r="C321" s="235"/>
      <c r="D321" s="236"/>
      <c r="E321" s="237" t="str">
        <f aca="false">IF(P321&gt;0,"Docente do PPG coautor","")</f>
        <v/>
      </c>
      <c r="F321" s="238" t="str">
        <f aca="false">IF(COUNTIFS(L321:L327,"&lt;&gt;"&amp;"")&gt;0,"Graduando coautor","")</f>
        <v/>
      </c>
      <c r="G321" s="263" t="str">
        <f aca="false">IF(COUNTIFS(K321:K327,"&lt;&gt;"&amp;"")&gt;0,"Pos-graduando coautor","")</f>
        <v/>
      </c>
      <c r="H321" s="264" t="str">
        <f aca="false">IF(COUNTIFS(Titulados!$A$3:$A$1000,"="&amp;K321)&lt;&gt;1,"","Titulado")</f>
        <v/>
      </c>
      <c r="I321" s="242"/>
      <c r="J321" s="242"/>
      <c r="K321" s="243"/>
      <c r="L321" s="244"/>
      <c r="M321" s="245"/>
      <c r="N321" s="246"/>
      <c r="O321" s="247"/>
      <c r="P321" s="248" t="n">
        <v>0</v>
      </c>
      <c r="Q321" s="249"/>
      <c r="R321" s="174"/>
      <c r="S321" s="274" t="n">
        <f aca="false">IF(B321="",0,INDEX(pesosqualis,MATCH(D321,INDEX(Qualis,,MATCH(B321,Tipos_Produtos)),0),MATCH(B321,Tipos_Produtos,0)))</f>
        <v>0</v>
      </c>
      <c r="T321" s="275" t="n">
        <f aca="false">IF(E321="",0,S321/P321)</f>
        <v>0</v>
      </c>
      <c r="AHV321" s="164"/>
      <c r="AHW321" s="164"/>
      <c r="AHX321" s="164"/>
      <c r="AHY321" s="164"/>
      <c r="AHZ321" s="164"/>
      <c r="AIA321" s="164"/>
      <c r="AIB321" s="164"/>
      <c r="AIC321" s="164"/>
      <c r="AID321" s="164"/>
      <c r="AIE321" s="164"/>
      <c r="AIF321" s="164"/>
      <c r="AIG321" s="164"/>
      <c r="AIH321" s="164"/>
      <c r="AII321" s="164"/>
      <c r="AIJ321" s="164"/>
      <c r="AIK321" s="164"/>
      <c r="AIL321" s="164"/>
      <c r="AIM321" s="164"/>
      <c r="AIN321" s="164"/>
      <c r="AIO321" s="164"/>
      <c r="AIP321" s="164"/>
      <c r="AIQ321" s="164"/>
      <c r="AIR321" s="164"/>
      <c r="AIS321" s="164"/>
      <c r="AIT321" s="164"/>
      <c r="AIU321" s="164"/>
      <c r="AIV321" s="164"/>
      <c r="AIW321" s="164"/>
      <c r="AIX321" s="164"/>
      <c r="AIY321" s="164"/>
      <c r="AIZ321" s="164"/>
      <c r="AJA321" s="164"/>
      <c r="AJB321" s="164"/>
      <c r="AJC321" s="164"/>
      <c r="AJD321" s="164"/>
      <c r="AJE321" s="164"/>
      <c r="AJF321" s="164"/>
      <c r="AJG321" s="164"/>
      <c r="AJH321" s="164"/>
      <c r="AJI321" s="164"/>
      <c r="AJJ321" s="164"/>
      <c r="AJK321" s="164"/>
      <c r="AJL321" s="164"/>
      <c r="AJM321" s="164"/>
      <c r="AJN321" s="164"/>
      <c r="AJO321" s="164"/>
      <c r="AJP321" s="164"/>
      <c r="AJQ321" s="164"/>
      <c r="AJR321" s="164"/>
      <c r="AJS321" s="164"/>
      <c r="AJT321" s="164"/>
      <c r="AJU321" s="164"/>
      <c r="AJV321" s="164"/>
      <c r="AJW321" s="164"/>
      <c r="AJX321" s="164"/>
      <c r="AJY321" s="164"/>
      <c r="AJZ321" s="164"/>
      <c r="AKA321" s="164"/>
      <c r="AKB321" s="164"/>
    </row>
    <row r="322" customFormat="false" ht="21" hidden="false" customHeight="true" outlineLevel="0" collapsed="false">
      <c r="A322" s="233"/>
      <c r="B322" s="234"/>
      <c r="C322" s="235"/>
      <c r="D322" s="236"/>
      <c r="E322" s="237"/>
      <c r="F322" s="237"/>
      <c r="G322" s="263"/>
      <c r="H322" s="267" t="str">
        <f aca="false">IF(COUNTIFS(Titulados!$A$3:$A$1000,"="&amp;K322)&lt;&gt;1,"","Titulado")</f>
        <v/>
      </c>
      <c r="I322" s="242"/>
      <c r="J322" s="242"/>
      <c r="K322" s="253"/>
      <c r="L322" s="254"/>
      <c r="M322" s="255"/>
      <c r="N322" s="256"/>
      <c r="O322" s="247"/>
      <c r="P322" s="248"/>
      <c r="Q322" s="249"/>
      <c r="R322" s="174"/>
      <c r="S322" s="274"/>
      <c r="T322" s="275"/>
      <c r="AHV322" s="164"/>
      <c r="AHW322" s="164"/>
      <c r="AHX322" s="164"/>
      <c r="AHY322" s="164"/>
      <c r="AHZ322" s="164"/>
      <c r="AIA322" s="164"/>
      <c r="AIB322" s="164"/>
      <c r="AIC322" s="164"/>
      <c r="AID322" s="164"/>
      <c r="AIE322" s="164"/>
      <c r="AIF322" s="164"/>
      <c r="AIG322" s="164"/>
      <c r="AIH322" s="164"/>
      <c r="AII322" s="164"/>
      <c r="AIJ322" s="164"/>
      <c r="AIK322" s="164"/>
      <c r="AIL322" s="164"/>
      <c r="AIM322" s="164"/>
      <c r="AIN322" s="164"/>
      <c r="AIO322" s="164"/>
      <c r="AIP322" s="164"/>
      <c r="AIQ322" s="164"/>
      <c r="AIR322" s="164"/>
      <c r="AIS322" s="164"/>
      <c r="AIT322" s="164"/>
      <c r="AIU322" s="164"/>
      <c r="AIV322" s="164"/>
      <c r="AIW322" s="164"/>
      <c r="AIX322" s="164"/>
      <c r="AIY322" s="164"/>
      <c r="AIZ322" s="164"/>
      <c r="AJA322" s="164"/>
      <c r="AJB322" s="164"/>
      <c r="AJC322" s="164"/>
      <c r="AJD322" s="164"/>
      <c r="AJE322" s="164"/>
      <c r="AJF322" s="164"/>
      <c r="AJG322" s="164"/>
      <c r="AJH322" s="164"/>
      <c r="AJI322" s="164"/>
      <c r="AJJ322" s="164"/>
      <c r="AJK322" s="164"/>
      <c r="AJL322" s="164"/>
      <c r="AJM322" s="164"/>
      <c r="AJN322" s="164"/>
      <c r="AJO322" s="164"/>
      <c r="AJP322" s="164"/>
      <c r="AJQ322" s="164"/>
      <c r="AJR322" s="164"/>
      <c r="AJS322" s="164"/>
      <c r="AJT322" s="164"/>
      <c r="AJU322" s="164"/>
      <c r="AJV322" s="164"/>
      <c r="AJW322" s="164"/>
      <c r="AJX322" s="164"/>
      <c r="AJY322" s="164"/>
      <c r="AJZ322" s="164"/>
      <c r="AKA322" s="164"/>
      <c r="AKB322" s="164"/>
    </row>
    <row r="323" customFormat="false" ht="21" hidden="false" customHeight="true" outlineLevel="0" collapsed="false">
      <c r="A323" s="233"/>
      <c r="B323" s="234"/>
      <c r="C323" s="235"/>
      <c r="D323" s="236"/>
      <c r="E323" s="237"/>
      <c r="F323" s="237"/>
      <c r="G323" s="263"/>
      <c r="H323" s="267" t="str">
        <f aca="false">IF(COUNTIFS(Titulados!$A$3:$A$1000,"="&amp;K323)&lt;&gt;1,"","Titulado")</f>
        <v/>
      </c>
      <c r="I323" s="242"/>
      <c r="J323" s="242"/>
      <c r="K323" s="253"/>
      <c r="L323" s="254"/>
      <c r="M323" s="255"/>
      <c r="N323" s="256"/>
      <c r="O323" s="247"/>
      <c r="P323" s="248"/>
      <c r="Q323" s="249"/>
      <c r="R323" s="174"/>
      <c r="S323" s="274"/>
      <c r="T323" s="275"/>
      <c r="AHV323" s="164"/>
      <c r="AHW323" s="164"/>
      <c r="AHX323" s="164"/>
      <c r="AHY323" s="164"/>
      <c r="AHZ323" s="164"/>
      <c r="AIA323" s="164"/>
      <c r="AIB323" s="164"/>
      <c r="AIC323" s="164"/>
      <c r="AID323" s="164"/>
      <c r="AIE323" s="164"/>
      <c r="AIF323" s="164"/>
      <c r="AIG323" s="164"/>
      <c r="AIH323" s="164"/>
      <c r="AII323" s="164"/>
      <c r="AIJ323" s="164"/>
      <c r="AIK323" s="164"/>
      <c r="AIL323" s="164"/>
      <c r="AIM323" s="164"/>
      <c r="AIN323" s="164"/>
      <c r="AIO323" s="164"/>
      <c r="AIP323" s="164"/>
      <c r="AIQ323" s="164"/>
      <c r="AIR323" s="164"/>
      <c r="AIS323" s="164"/>
      <c r="AIT323" s="164"/>
      <c r="AIU323" s="164"/>
      <c r="AIV323" s="164"/>
      <c r="AIW323" s="164"/>
      <c r="AIX323" s="164"/>
      <c r="AIY323" s="164"/>
      <c r="AIZ323" s="164"/>
      <c r="AJA323" s="164"/>
      <c r="AJB323" s="164"/>
      <c r="AJC323" s="164"/>
      <c r="AJD323" s="164"/>
      <c r="AJE323" s="164"/>
      <c r="AJF323" s="164"/>
      <c r="AJG323" s="164"/>
      <c r="AJH323" s="164"/>
      <c r="AJI323" s="164"/>
      <c r="AJJ323" s="164"/>
      <c r="AJK323" s="164"/>
      <c r="AJL323" s="164"/>
      <c r="AJM323" s="164"/>
      <c r="AJN323" s="164"/>
      <c r="AJO323" s="164"/>
      <c r="AJP323" s="164"/>
      <c r="AJQ323" s="164"/>
      <c r="AJR323" s="164"/>
      <c r="AJS323" s="164"/>
      <c r="AJT323" s="164"/>
      <c r="AJU323" s="164"/>
      <c r="AJV323" s="164"/>
      <c r="AJW323" s="164"/>
      <c r="AJX323" s="164"/>
      <c r="AJY323" s="164"/>
      <c r="AJZ323" s="164"/>
      <c r="AKA323" s="164"/>
      <c r="AKB323" s="164"/>
    </row>
    <row r="324" customFormat="false" ht="21" hidden="false" customHeight="true" outlineLevel="0" collapsed="false">
      <c r="A324" s="233"/>
      <c r="B324" s="234"/>
      <c r="C324" s="235"/>
      <c r="D324" s="236"/>
      <c r="E324" s="237"/>
      <c r="F324" s="237"/>
      <c r="G324" s="263"/>
      <c r="H324" s="267" t="str">
        <f aca="false">IF(COUNTIFS(Titulados!$A$3:$A$1000,"="&amp;K324)&lt;&gt;1,"","Titulado")</f>
        <v/>
      </c>
      <c r="I324" s="242"/>
      <c r="J324" s="242"/>
      <c r="K324" s="253"/>
      <c r="L324" s="254"/>
      <c r="M324" s="255"/>
      <c r="N324" s="256"/>
      <c r="O324" s="247"/>
      <c r="P324" s="248"/>
      <c r="Q324" s="249"/>
      <c r="R324" s="174"/>
      <c r="S324" s="274"/>
      <c r="T324" s="275"/>
      <c r="AHV324" s="164"/>
      <c r="AHW324" s="164"/>
      <c r="AHX324" s="164"/>
      <c r="AHY324" s="164"/>
      <c r="AHZ324" s="164"/>
      <c r="AIA324" s="164"/>
      <c r="AIB324" s="164"/>
      <c r="AIC324" s="164"/>
      <c r="AID324" s="164"/>
      <c r="AIE324" s="164"/>
      <c r="AIF324" s="164"/>
      <c r="AIG324" s="164"/>
      <c r="AIH324" s="164"/>
      <c r="AII324" s="164"/>
      <c r="AIJ324" s="164"/>
      <c r="AIK324" s="164"/>
      <c r="AIL324" s="164"/>
      <c r="AIM324" s="164"/>
      <c r="AIN324" s="164"/>
      <c r="AIO324" s="164"/>
      <c r="AIP324" s="164"/>
      <c r="AIQ324" s="164"/>
      <c r="AIR324" s="164"/>
      <c r="AIS324" s="164"/>
      <c r="AIT324" s="164"/>
      <c r="AIU324" s="164"/>
      <c r="AIV324" s="164"/>
      <c r="AIW324" s="164"/>
      <c r="AIX324" s="164"/>
      <c r="AIY324" s="164"/>
      <c r="AIZ324" s="164"/>
      <c r="AJA324" s="164"/>
      <c r="AJB324" s="164"/>
      <c r="AJC324" s="164"/>
      <c r="AJD324" s="164"/>
      <c r="AJE324" s="164"/>
      <c r="AJF324" s="164"/>
      <c r="AJG324" s="164"/>
      <c r="AJH324" s="164"/>
      <c r="AJI324" s="164"/>
      <c r="AJJ324" s="164"/>
      <c r="AJK324" s="164"/>
      <c r="AJL324" s="164"/>
      <c r="AJM324" s="164"/>
      <c r="AJN324" s="164"/>
      <c r="AJO324" s="164"/>
      <c r="AJP324" s="164"/>
      <c r="AJQ324" s="164"/>
      <c r="AJR324" s="164"/>
      <c r="AJS324" s="164"/>
      <c r="AJT324" s="164"/>
      <c r="AJU324" s="164"/>
      <c r="AJV324" s="164"/>
      <c r="AJW324" s="164"/>
      <c r="AJX324" s="164"/>
      <c r="AJY324" s="164"/>
      <c r="AJZ324" s="164"/>
      <c r="AKA324" s="164"/>
      <c r="AKB324" s="164"/>
    </row>
    <row r="325" customFormat="false" ht="21" hidden="false" customHeight="true" outlineLevel="0" collapsed="false">
      <c r="A325" s="233"/>
      <c r="B325" s="234"/>
      <c r="C325" s="235"/>
      <c r="D325" s="236"/>
      <c r="E325" s="237"/>
      <c r="F325" s="237"/>
      <c r="G325" s="263"/>
      <c r="H325" s="267" t="str">
        <f aca="false">IF(COUNTIFS(Titulados!$A$3:$A$1000,"="&amp;K325)&lt;&gt;1,"","Titulado")</f>
        <v/>
      </c>
      <c r="I325" s="242"/>
      <c r="J325" s="242"/>
      <c r="K325" s="253"/>
      <c r="L325" s="254"/>
      <c r="M325" s="255"/>
      <c r="N325" s="256"/>
      <c r="O325" s="247"/>
      <c r="P325" s="248"/>
      <c r="Q325" s="249"/>
      <c r="R325" s="174"/>
      <c r="S325" s="274"/>
      <c r="T325" s="275"/>
      <c r="AHV325" s="164"/>
      <c r="AHW325" s="164"/>
      <c r="AHX325" s="164"/>
      <c r="AHY325" s="164"/>
      <c r="AHZ325" s="164"/>
      <c r="AIA325" s="164"/>
      <c r="AIB325" s="164"/>
      <c r="AIC325" s="164"/>
      <c r="AID325" s="164"/>
      <c r="AIE325" s="164"/>
      <c r="AIF325" s="164"/>
      <c r="AIG325" s="164"/>
      <c r="AIH325" s="164"/>
      <c r="AII325" s="164"/>
      <c r="AIJ325" s="164"/>
      <c r="AIK325" s="164"/>
      <c r="AIL325" s="164"/>
      <c r="AIM325" s="164"/>
      <c r="AIN325" s="164"/>
      <c r="AIO325" s="164"/>
      <c r="AIP325" s="164"/>
      <c r="AIQ325" s="164"/>
      <c r="AIR325" s="164"/>
      <c r="AIS325" s="164"/>
      <c r="AIT325" s="164"/>
      <c r="AIU325" s="164"/>
      <c r="AIV325" s="164"/>
      <c r="AIW325" s="164"/>
      <c r="AIX325" s="164"/>
      <c r="AIY325" s="164"/>
      <c r="AIZ325" s="164"/>
      <c r="AJA325" s="164"/>
      <c r="AJB325" s="164"/>
      <c r="AJC325" s="164"/>
      <c r="AJD325" s="164"/>
      <c r="AJE325" s="164"/>
      <c r="AJF325" s="164"/>
      <c r="AJG325" s="164"/>
      <c r="AJH325" s="164"/>
      <c r="AJI325" s="164"/>
      <c r="AJJ325" s="164"/>
      <c r="AJK325" s="164"/>
      <c r="AJL325" s="164"/>
      <c r="AJM325" s="164"/>
      <c r="AJN325" s="164"/>
      <c r="AJO325" s="164"/>
      <c r="AJP325" s="164"/>
      <c r="AJQ325" s="164"/>
      <c r="AJR325" s="164"/>
      <c r="AJS325" s="164"/>
      <c r="AJT325" s="164"/>
      <c r="AJU325" s="164"/>
      <c r="AJV325" s="164"/>
      <c r="AJW325" s="164"/>
      <c r="AJX325" s="164"/>
      <c r="AJY325" s="164"/>
      <c r="AJZ325" s="164"/>
      <c r="AKA325" s="164"/>
      <c r="AKB325" s="164"/>
    </row>
    <row r="326" customFormat="false" ht="21" hidden="false" customHeight="true" outlineLevel="0" collapsed="false">
      <c r="A326" s="233"/>
      <c r="B326" s="234"/>
      <c r="C326" s="235"/>
      <c r="D326" s="236"/>
      <c r="E326" s="237"/>
      <c r="F326" s="237"/>
      <c r="G326" s="263"/>
      <c r="H326" s="267" t="str">
        <f aca="false">IF(COUNTIFS(Titulados!$A$3:$A$1000,"="&amp;K326)&lt;&gt;1,"","Titulado")</f>
        <v/>
      </c>
      <c r="I326" s="242"/>
      <c r="J326" s="242"/>
      <c r="K326" s="253"/>
      <c r="L326" s="254"/>
      <c r="M326" s="255"/>
      <c r="N326" s="256"/>
      <c r="O326" s="247"/>
      <c r="P326" s="248"/>
      <c r="Q326" s="249"/>
      <c r="R326" s="174"/>
      <c r="S326" s="274"/>
      <c r="T326" s="275"/>
      <c r="AHV326" s="164"/>
      <c r="AHW326" s="164"/>
      <c r="AHX326" s="164"/>
      <c r="AHY326" s="164"/>
      <c r="AHZ326" s="164"/>
      <c r="AIA326" s="164"/>
      <c r="AIB326" s="164"/>
      <c r="AIC326" s="164"/>
      <c r="AID326" s="164"/>
      <c r="AIE326" s="164"/>
      <c r="AIF326" s="164"/>
      <c r="AIG326" s="164"/>
      <c r="AIH326" s="164"/>
      <c r="AII326" s="164"/>
      <c r="AIJ326" s="164"/>
      <c r="AIK326" s="164"/>
      <c r="AIL326" s="164"/>
      <c r="AIM326" s="164"/>
      <c r="AIN326" s="164"/>
      <c r="AIO326" s="164"/>
      <c r="AIP326" s="164"/>
      <c r="AIQ326" s="164"/>
      <c r="AIR326" s="164"/>
      <c r="AIS326" s="164"/>
      <c r="AIT326" s="164"/>
      <c r="AIU326" s="164"/>
      <c r="AIV326" s="164"/>
      <c r="AIW326" s="164"/>
      <c r="AIX326" s="164"/>
      <c r="AIY326" s="164"/>
      <c r="AIZ326" s="164"/>
      <c r="AJA326" s="164"/>
      <c r="AJB326" s="164"/>
      <c r="AJC326" s="164"/>
      <c r="AJD326" s="164"/>
      <c r="AJE326" s="164"/>
      <c r="AJF326" s="164"/>
      <c r="AJG326" s="164"/>
      <c r="AJH326" s="164"/>
      <c r="AJI326" s="164"/>
      <c r="AJJ326" s="164"/>
      <c r="AJK326" s="164"/>
      <c r="AJL326" s="164"/>
      <c r="AJM326" s="164"/>
      <c r="AJN326" s="164"/>
      <c r="AJO326" s="164"/>
      <c r="AJP326" s="164"/>
      <c r="AJQ326" s="164"/>
      <c r="AJR326" s="164"/>
      <c r="AJS326" s="164"/>
      <c r="AJT326" s="164"/>
      <c r="AJU326" s="164"/>
      <c r="AJV326" s="164"/>
      <c r="AJW326" s="164"/>
      <c r="AJX326" s="164"/>
      <c r="AJY326" s="164"/>
      <c r="AJZ326" s="164"/>
      <c r="AKA326" s="164"/>
      <c r="AKB326" s="164"/>
    </row>
    <row r="327" customFormat="false" ht="21" hidden="false" customHeight="true" outlineLevel="0" collapsed="false">
      <c r="A327" s="233"/>
      <c r="B327" s="234"/>
      <c r="C327" s="235"/>
      <c r="D327" s="236"/>
      <c r="E327" s="237"/>
      <c r="F327" s="237"/>
      <c r="G327" s="263"/>
      <c r="H327" s="268" t="str">
        <f aca="false">IF(COUNTIFS(Titulados!$A$3:$A$1000,"="&amp;K327)&lt;&gt;1,"","Titulado")</f>
        <v/>
      </c>
      <c r="I327" s="242"/>
      <c r="J327" s="242"/>
      <c r="K327" s="258"/>
      <c r="L327" s="259"/>
      <c r="M327" s="260"/>
      <c r="N327" s="261"/>
      <c r="O327" s="247"/>
      <c r="P327" s="248"/>
      <c r="Q327" s="249"/>
      <c r="R327" s="174"/>
      <c r="S327" s="274"/>
      <c r="T327" s="275"/>
      <c r="AHV327" s="164"/>
      <c r="AHW327" s="164"/>
      <c r="AHX327" s="164"/>
      <c r="AHY327" s="164"/>
      <c r="AHZ327" s="164"/>
      <c r="AIA327" s="164"/>
      <c r="AIB327" s="164"/>
      <c r="AIC327" s="164"/>
      <c r="AID327" s="164"/>
      <c r="AIE327" s="164"/>
      <c r="AIF327" s="164"/>
      <c r="AIG327" s="164"/>
      <c r="AIH327" s="164"/>
      <c r="AII327" s="164"/>
      <c r="AIJ327" s="164"/>
      <c r="AIK327" s="164"/>
      <c r="AIL327" s="164"/>
      <c r="AIM327" s="164"/>
      <c r="AIN327" s="164"/>
      <c r="AIO327" s="164"/>
      <c r="AIP327" s="164"/>
      <c r="AIQ327" s="164"/>
      <c r="AIR327" s="164"/>
      <c r="AIS327" s="164"/>
      <c r="AIT327" s="164"/>
      <c r="AIU327" s="164"/>
      <c r="AIV327" s="164"/>
      <c r="AIW327" s="164"/>
      <c r="AIX327" s="164"/>
      <c r="AIY327" s="164"/>
      <c r="AIZ327" s="164"/>
      <c r="AJA327" s="164"/>
      <c r="AJB327" s="164"/>
      <c r="AJC327" s="164"/>
      <c r="AJD327" s="164"/>
      <c r="AJE327" s="164"/>
      <c r="AJF327" s="164"/>
      <c r="AJG327" s="164"/>
      <c r="AJH327" s="164"/>
      <c r="AJI327" s="164"/>
      <c r="AJJ327" s="164"/>
      <c r="AJK327" s="164"/>
      <c r="AJL327" s="164"/>
      <c r="AJM327" s="164"/>
      <c r="AJN327" s="164"/>
      <c r="AJO327" s="164"/>
      <c r="AJP327" s="164"/>
      <c r="AJQ327" s="164"/>
      <c r="AJR327" s="164"/>
      <c r="AJS327" s="164"/>
      <c r="AJT327" s="164"/>
      <c r="AJU327" s="164"/>
      <c r="AJV327" s="164"/>
      <c r="AJW327" s="164"/>
      <c r="AJX327" s="164"/>
      <c r="AJY327" s="164"/>
      <c r="AJZ327" s="164"/>
      <c r="AKA327" s="164"/>
      <c r="AKB327" s="164"/>
    </row>
    <row r="328" customFormat="false" ht="27" hidden="false" customHeight="true" outlineLevel="0" collapsed="false">
      <c r="A328" s="233" t="n">
        <f aca="false">A321+1</f>
        <v>47</v>
      </c>
      <c r="B328" s="234"/>
      <c r="C328" s="235"/>
      <c r="D328" s="236"/>
      <c r="E328" s="237" t="str">
        <f aca="false">IF(P328&gt;0,"Docente do PPG coautor","")</f>
        <v/>
      </c>
      <c r="F328" s="238" t="str">
        <f aca="false">IF(COUNTIFS(L328:L334,"&lt;&gt;"&amp;"")&gt;0,"Graduando coautor","")</f>
        <v/>
      </c>
      <c r="G328" s="263" t="str">
        <f aca="false">IF(COUNTIFS(K328:K334,"&lt;&gt;"&amp;"")&gt;0,"Pos-graduando coautor","")</f>
        <v/>
      </c>
      <c r="H328" s="264" t="str">
        <f aca="false">IF(COUNTIFS(Titulados!$A$3:$A$1000,"="&amp;K328)&lt;&gt;1,"","Titulado")</f>
        <v/>
      </c>
      <c r="I328" s="242"/>
      <c r="J328" s="242"/>
      <c r="K328" s="243"/>
      <c r="L328" s="244"/>
      <c r="M328" s="245"/>
      <c r="N328" s="246"/>
      <c r="O328" s="247"/>
      <c r="P328" s="248" t="n">
        <v>0</v>
      </c>
      <c r="Q328" s="249"/>
      <c r="R328" s="174"/>
      <c r="S328" s="274" t="n">
        <f aca="false">IF(B328="",0,INDEX(pesosqualis,MATCH(D328,INDEX(Qualis,,MATCH(B328,Tipos_Produtos)),0),MATCH(B328,Tipos_Produtos,0)))</f>
        <v>0</v>
      </c>
      <c r="T328" s="275" t="n">
        <f aca="false">IF(E328="",0,S328/P328)</f>
        <v>0</v>
      </c>
      <c r="AHV328" s="164"/>
      <c r="AHW328" s="164"/>
      <c r="AHX328" s="164"/>
      <c r="AHY328" s="164"/>
      <c r="AHZ328" s="164"/>
      <c r="AIA328" s="164"/>
      <c r="AIB328" s="164"/>
      <c r="AIC328" s="164"/>
      <c r="AID328" s="164"/>
      <c r="AIE328" s="164"/>
      <c r="AIF328" s="164"/>
      <c r="AIG328" s="164"/>
      <c r="AIH328" s="164"/>
      <c r="AII328" s="164"/>
      <c r="AIJ328" s="164"/>
      <c r="AIK328" s="164"/>
      <c r="AIL328" s="164"/>
      <c r="AIM328" s="164"/>
      <c r="AIN328" s="164"/>
      <c r="AIO328" s="164"/>
      <c r="AIP328" s="164"/>
      <c r="AIQ328" s="164"/>
      <c r="AIR328" s="164"/>
      <c r="AIS328" s="164"/>
      <c r="AIT328" s="164"/>
      <c r="AIU328" s="164"/>
      <c r="AIV328" s="164"/>
      <c r="AIW328" s="164"/>
      <c r="AIX328" s="164"/>
      <c r="AIY328" s="164"/>
      <c r="AIZ328" s="164"/>
      <c r="AJA328" s="164"/>
      <c r="AJB328" s="164"/>
      <c r="AJC328" s="164"/>
      <c r="AJD328" s="164"/>
      <c r="AJE328" s="164"/>
      <c r="AJF328" s="164"/>
      <c r="AJG328" s="164"/>
      <c r="AJH328" s="164"/>
      <c r="AJI328" s="164"/>
      <c r="AJJ328" s="164"/>
      <c r="AJK328" s="164"/>
      <c r="AJL328" s="164"/>
      <c r="AJM328" s="164"/>
      <c r="AJN328" s="164"/>
      <c r="AJO328" s="164"/>
      <c r="AJP328" s="164"/>
      <c r="AJQ328" s="164"/>
      <c r="AJR328" s="164"/>
      <c r="AJS328" s="164"/>
      <c r="AJT328" s="164"/>
      <c r="AJU328" s="164"/>
      <c r="AJV328" s="164"/>
      <c r="AJW328" s="164"/>
      <c r="AJX328" s="164"/>
      <c r="AJY328" s="164"/>
      <c r="AJZ328" s="164"/>
      <c r="AKA328" s="164"/>
      <c r="AKB328" s="164"/>
    </row>
    <row r="329" customFormat="false" ht="21" hidden="false" customHeight="true" outlineLevel="0" collapsed="false">
      <c r="A329" s="233"/>
      <c r="B329" s="234"/>
      <c r="C329" s="235"/>
      <c r="D329" s="236"/>
      <c r="E329" s="237"/>
      <c r="F329" s="237"/>
      <c r="G329" s="263"/>
      <c r="H329" s="267" t="str">
        <f aca="false">IF(COUNTIFS(Titulados!$A$3:$A$1000,"="&amp;K329)&lt;&gt;1,"","Titulado")</f>
        <v/>
      </c>
      <c r="I329" s="242"/>
      <c r="J329" s="242"/>
      <c r="K329" s="253"/>
      <c r="L329" s="254"/>
      <c r="M329" s="255"/>
      <c r="N329" s="256"/>
      <c r="O329" s="247"/>
      <c r="P329" s="248"/>
      <c r="Q329" s="249"/>
      <c r="R329" s="174"/>
      <c r="S329" s="274"/>
      <c r="T329" s="275"/>
      <c r="AHV329" s="164"/>
      <c r="AHW329" s="164"/>
      <c r="AHX329" s="164"/>
      <c r="AHY329" s="164"/>
      <c r="AHZ329" s="164"/>
      <c r="AIA329" s="164"/>
      <c r="AIB329" s="164"/>
      <c r="AIC329" s="164"/>
      <c r="AID329" s="164"/>
      <c r="AIE329" s="164"/>
      <c r="AIF329" s="164"/>
      <c r="AIG329" s="164"/>
      <c r="AIH329" s="164"/>
      <c r="AII329" s="164"/>
      <c r="AIJ329" s="164"/>
      <c r="AIK329" s="164"/>
      <c r="AIL329" s="164"/>
      <c r="AIM329" s="164"/>
      <c r="AIN329" s="164"/>
      <c r="AIO329" s="164"/>
      <c r="AIP329" s="164"/>
      <c r="AIQ329" s="164"/>
      <c r="AIR329" s="164"/>
      <c r="AIS329" s="164"/>
      <c r="AIT329" s="164"/>
      <c r="AIU329" s="164"/>
      <c r="AIV329" s="164"/>
      <c r="AIW329" s="164"/>
      <c r="AIX329" s="164"/>
      <c r="AIY329" s="164"/>
      <c r="AIZ329" s="164"/>
      <c r="AJA329" s="164"/>
      <c r="AJB329" s="164"/>
      <c r="AJC329" s="164"/>
      <c r="AJD329" s="164"/>
      <c r="AJE329" s="164"/>
      <c r="AJF329" s="164"/>
      <c r="AJG329" s="164"/>
      <c r="AJH329" s="164"/>
      <c r="AJI329" s="164"/>
      <c r="AJJ329" s="164"/>
      <c r="AJK329" s="164"/>
      <c r="AJL329" s="164"/>
      <c r="AJM329" s="164"/>
      <c r="AJN329" s="164"/>
      <c r="AJO329" s="164"/>
      <c r="AJP329" s="164"/>
      <c r="AJQ329" s="164"/>
      <c r="AJR329" s="164"/>
      <c r="AJS329" s="164"/>
      <c r="AJT329" s="164"/>
      <c r="AJU329" s="164"/>
      <c r="AJV329" s="164"/>
      <c r="AJW329" s="164"/>
      <c r="AJX329" s="164"/>
      <c r="AJY329" s="164"/>
      <c r="AJZ329" s="164"/>
      <c r="AKA329" s="164"/>
      <c r="AKB329" s="164"/>
    </row>
    <row r="330" customFormat="false" ht="21" hidden="false" customHeight="true" outlineLevel="0" collapsed="false">
      <c r="A330" s="233"/>
      <c r="B330" s="234"/>
      <c r="C330" s="235"/>
      <c r="D330" s="236"/>
      <c r="E330" s="237"/>
      <c r="F330" s="237"/>
      <c r="G330" s="263"/>
      <c r="H330" s="267" t="str">
        <f aca="false">IF(COUNTIFS(Titulados!$A$3:$A$1000,"="&amp;K330)&lt;&gt;1,"","Titulado")</f>
        <v/>
      </c>
      <c r="I330" s="242"/>
      <c r="J330" s="242"/>
      <c r="K330" s="253"/>
      <c r="L330" s="254"/>
      <c r="M330" s="255"/>
      <c r="N330" s="256"/>
      <c r="O330" s="247"/>
      <c r="P330" s="248"/>
      <c r="Q330" s="249"/>
      <c r="R330" s="174"/>
      <c r="S330" s="274"/>
      <c r="T330" s="275"/>
      <c r="AHV330" s="164"/>
      <c r="AHW330" s="164"/>
      <c r="AHX330" s="164"/>
      <c r="AHY330" s="164"/>
      <c r="AHZ330" s="164"/>
      <c r="AIA330" s="164"/>
      <c r="AIB330" s="164"/>
      <c r="AIC330" s="164"/>
      <c r="AID330" s="164"/>
      <c r="AIE330" s="164"/>
      <c r="AIF330" s="164"/>
      <c r="AIG330" s="164"/>
      <c r="AIH330" s="164"/>
      <c r="AII330" s="164"/>
      <c r="AIJ330" s="164"/>
      <c r="AIK330" s="164"/>
      <c r="AIL330" s="164"/>
      <c r="AIM330" s="164"/>
      <c r="AIN330" s="164"/>
      <c r="AIO330" s="164"/>
      <c r="AIP330" s="164"/>
      <c r="AIQ330" s="164"/>
      <c r="AIR330" s="164"/>
      <c r="AIS330" s="164"/>
      <c r="AIT330" s="164"/>
      <c r="AIU330" s="164"/>
      <c r="AIV330" s="164"/>
      <c r="AIW330" s="164"/>
      <c r="AIX330" s="164"/>
      <c r="AIY330" s="164"/>
      <c r="AIZ330" s="164"/>
      <c r="AJA330" s="164"/>
      <c r="AJB330" s="164"/>
      <c r="AJC330" s="164"/>
      <c r="AJD330" s="164"/>
      <c r="AJE330" s="164"/>
      <c r="AJF330" s="164"/>
      <c r="AJG330" s="164"/>
      <c r="AJH330" s="164"/>
      <c r="AJI330" s="164"/>
      <c r="AJJ330" s="164"/>
      <c r="AJK330" s="164"/>
      <c r="AJL330" s="164"/>
      <c r="AJM330" s="164"/>
      <c r="AJN330" s="164"/>
      <c r="AJO330" s="164"/>
      <c r="AJP330" s="164"/>
      <c r="AJQ330" s="164"/>
      <c r="AJR330" s="164"/>
      <c r="AJS330" s="164"/>
      <c r="AJT330" s="164"/>
      <c r="AJU330" s="164"/>
      <c r="AJV330" s="164"/>
      <c r="AJW330" s="164"/>
      <c r="AJX330" s="164"/>
      <c r="AJY330" s="164"/>
      <c r="AJZ330" s="164"/>
      <c r="AKA330" s="164"/>
      <c r="AKB330" s="164"/>
    </row>
    <row r="331" customFormat="false" ht="21" hidden="false" customHeight="true" outlineLevel="0" collapsed="false">
      <c r="A331" s="233"/>
      <c r="B331" s="234"/>
      <c r="C331" s="235"/>
      <c r="D331" s="236"/>
      <c r="E331" s="237"/>
      <c r="F331" s="237"/>
      <c r="G331" s="263"/>
      <c r="H331" s="267" t="str">
        <f aca="false">IF(COUNTIFS(Titulados!$A$3:$A$1000,"="&amp;K331)&lt;&gt;1,"","Titulado")</f>
        <v/>
      </c>
      <c r="I331" s="242"/>
      <c r="J331" s="242"/>
      <c r="K331" s="253"/>
      <c r="L331" s="254"/>
      <c r="M331" s="255"/>
      <c r="N331" s="256"/>
      <c r="O331" s="247"/>
      <c r="P331" s="248"/>
      <c r="Q331" s="249"/>
      <c r="R331" s="174"/>
      <c r="S331" s="274"/>
      <c r="T331" s="275"/>
      <c r="AHV331" s="164"/>
      <c r="AHW331" s="164"/>
      <c r="AHX331" s="164"/>
      <c r="AHY331" s="164"/>
      <c r="AHZ331" s="164"/>
      <c r="AIA331" s="164"/>
      <c r="AIB331" s="164"/>
      <c r="AIC331" s="164"/>
      <c r="AID331" s="164"/>
      <c r="AIE331" s="164"/>
      <c r="AIF331" s="164"/>
      <c r="AIG331" s="164"/>
      <c r="AIH331" s="164"/>
      <c r="AII331" s="164"/>
      <c r="AIJ331" s="164"/>
      <c r="AIK331" s="164"/>
      <c r="AIL331" s="164"/>
      <c r="AIM331" s="164"/>
      <c r="AIN331" s="164"/>
      <c r="AIO331" s="164"/>
      <c r="AIP331" s="164"/>
      <c r="AIQ331" s="164"/>
      <c r="AIR331" s="164"/>
      <c r="AIS331" s="164"/>
      <c r="AIT331" s="164"/>
      <c r="AIU331" s="164"/>
      <c r="AIV331" s="164"/>
      <c r="AIW331" s="164"/>
      <c r="AIX331" s="164"/>
      <c r="AIY331" s="164"/>
      <c r="AIZ331" s="164"/>
      <c r="AJA331" s="164"/>
      <c r="AJB331" s="164"/>
      <c r="AJC331" s="164"/>
      <c r="AJD331" s="164"/>
      <c r="AJE331" s="164"/>
      <c r="AJF331" s="164"/>
      <c r="AJG331" s="164"/>
      <c r="AJH331" s="164"/>
      <c r="AJI331" s="164"/>
      <c r="AJJ331" s="164"/>
      <c r="AJK331" s="164"/>
      <c r="AJL331" s="164"/>
      <c r="AJM331" s="164"/>
      <c r="AJN331" s="164"/>
      <c r="AJO331" s="164"/>
      <c r="AJP331" s="164"/>
      <c r="AJQ331" s="164"/>
      <c r="AJR331" s="164"/>
      <c r="AJS331" s="164"/>
      <c r="AJT331" s="164"/>
      <c r="AJU331" s="164"/>
      <c r="AJV331" s="164"/>
      <c r="AJW331" s="164"/>
      <c r="AJX331" s="164"/>
      <c r="AJY331" s="164"/>
      <c r="AJZ331" s="164"/>
      <c r="AKA331" s="164"/>
      <c r="AKB331" s="164"/>
    </row>
    <row r="332" customFormat="false" ht="21" hidden="false" customHeight="true" outlineLevel="0" collapsed="false">
      <c r="A332" s="233"/>
      <c r="B332" s="234"/>
      <c r="C332" s="235"/>
      <c r="D332" s="236"/>
      <c r="E332" s="237"/>
      <c r="F332" s="237"/>
      <c r="G332" s="263"/>
      <c r="H332" s="267" t="str">
        <f aca="false">IF(COUNTIFS(Titulados!$A$3:$A$1000,"="&amp;K332)&lt;&gt;1,"","Titulado")</f>
        <v/>
      </c>
      <c r="I332" s="242"/>
      <c r="J332" s="242"/>
      <c r="K332" s="253"/>
      <c r="L332" s="254"/>
      <c r="M332" s="255"/>
      <c r="N332" s="256"/>
      <c r="O332" s="247"/>
      <c r="P332" s="248"/>
      <c r="Q332" s="249"/>
      <c r="R332" s="174"/>
      <c r="S332" s="274"/>
      <c r="T332" s="275"/>
      <c r="AHV332" s="164"/>
      <c r="AHW332" s="164"/>
      <c r="AHX332" s="164"/>
      <c r="AHY332" s="164"/>
      <c r="AHZ332" s="164"/>
      <c r="AIA332" s="164"/>
      <c r="AIB332" s="164"/>
      <c r="AIC332" s="164"/>
      <c r="AID332" s="164"/>
      <c r="AIE332" s="164"/>
      <c r="AIF332" s="164"/>
      <c r="AIG332" s="164"/>
      <c r="AIH332" s="164"/>
      <c r="AII332" s="164"/>
      <c r="AIJ332" s="164"/>
      <c r="AIK332" s="164"/>
      <c r="AIL332" s="164"/>
      <c r="AIM332" s="164"/>
      <c r="AIN332" s="164"/>
      <c r="AIO332" s="164"/>
      <c r="AIP332" s="164"/>
      <c r="AIQ332" s="164"/>
      <c r="AIR332" s="164"/>
      <c r="AIS332" s="164"/>
      <c r="AIT332" s="164"/>
      <c r="AIU332" s="164"/>
      <c r="AIV332" s="164"/>
      <c r="AIW332" s="164"/>
      <c r="AIX332" s="164"/>
      <c r="AIY332" s="164"/>
      <c r="AIZ332" s="164"/>
      <c r="AJA332" s="164"/>
      <c r="AJB332" s="164"/>
      <c r="AJC332" s="164"/>
      <c r="AJD332" s="164"/>
      <c r="AJE332" s="164"/>
      <c r="AJF332" s="164"/>
      <c r="AJG332" s="164"/>
      <c r="AJH332" s="164"/>
      <c r="AJI332" s="164"/>
      <c r="AJJ332" s="164"/>
      <c r="AJK332" s="164"/>
      <c r="AJL332" s="164"/>
      <c r="AJM332" s="164"/>
      <c r="AJN332" s="164"/>
      <c r="AJO332" s="164"/>
      <c r="AJP332" s="164"/>
      <c r="AJQ332" s="164"/>
      <c r="AJR332" s="164"/>
      <c r="AJS332" s="164"/>
      <c r="AJT332" s="164"/>
      <c r="AJU332" s="164"/>
      <c r="AJV332" s="164"/>
      <c r="AJW332" s="164"/>
      <c r="AJX332" s="164"/>
      <c r="AJY332" s="164"/>
      <c r="AJZ332" s="164"/>
      <c r="AKA332" s="164"/>
      <c r="AKB332" s="164"/>
    </row>
    <row r="333" customFormat="false" ht="21" hidden="false" customHeight="true" outlineLevel="0" collapsed="false">
      <c r="A333" s="233"/>
      <c r="B333" s="234"/>
      <c r="C333" s="235"/>
      <c r="D333" s="236"/>
      <c r="E333" s="237"/>
      <c r="F333" s="237"/>
      <c r="G333" s="263"/>
      <c r="H333" s="267" t="str">
        <f aca="false">IF(COUNTIFS(Titulados!$A$3:$A$1000,"="&amp;K333)&lt;&gt;1,"","Titulado")</f>
        <v/>
      </c>
      <c r="I333" s="242"/>
      <c r="J333" s="242"/>
      <c r="K333" s="253"/>
      <c r="L333" s="254"/>
      <c r="M333" s="255"/>
      <c r="N333" s="256"/>
      <c r="O333" s="247"/>
      <c r="P333" s="248"/>
      <c r="Q333" s="249"/>
      <c r="R333" s="174"/>
      <c r="S333" s="274"/>
      <c r="T333" s="275"/>
      <c r="AHV333" s="164"/>
      <c r="AHW333" s="164"/>
      <c r="AHX333" s="164"/>
      <c r="AHY333" s="164"/>
      <c r="AHZ333" s="164"/>
      <c r="AIA333" s="164"/>
      <c r="AIB333" s="164"/>
      <c r="AIC333" s="164"/>
      <c r="AID333" s="164"/>
      <c r="AIE333" s="164"/>
      <c r="AIF333" s="164"/>
      <c r="AIG333" s="164"/>
      <c r="AIH333" s="164"/>
      <c r="AII333" s="164"/>
      <c r="AIJ333" s="164"/>
      <c r="AIK333" s="164"/>
      <c r="AIL333" s="164"/>
      <c r="AIM333" s="164"/>
      <c r="AIN333" s="164"/>
      <c r="AIO333" s="164"/>
      <c r="AIP333" s="164"/>
      <c r="AIQ333" s="164"/>
      <c r="AIR333" s="164"/>
      <c r="AIS333" s="164"/>
      <c r="AIT333" s="164"/>
      <c r="AIU333" s="164"/>
      <c r="AIV333" s="164"/>
      <c r="AIW333" s="164"/>
      <c r="AIX333" s="164"/>
      <c r="AIY333" s="164"/>
      <c r="AIZ333" s="164"/>
      <c r="AJA333" s="164"/>
      <c r="AJB333" s="164"/>
      <c r="AJC333" s="164"/>
      <c r="AJD333" s="164"/>
      <c r="AJE333" s="164"/>
      <c r="AJF333" s="164"/>
      <c r="AJG333" s="164"/>
      <c r="AJH333" s="164"/>
      <c r="AJI333" s="164"/>
      <c r="AJJ333" s="164"/>
      <c r="AJK333" s="164"/>
      <c r="AJL333" s="164"/>
      <c r="AJM333" s="164"/>
      <c r="AJN333" s="164"/>
      <c r="AJO333" s="164"/>
      <c r="AJP333" s="164"/>
      <c r="AJQ333" s="164"/>
      <c r="AJR333" s="164"/>
      <c r="AJS333" s="164"/>
      <c r="AJT333" s="164"/>
      <c r="AJU333" s="164"/>
      <c r="AJV333" s="164"/>
      <c r="AJW333" s="164"/>
      <c r="AJX333" s="164"/>
      <c r="AJY333" s="164"/>
      <c r="AJZ333" s="164"/>
      <c r="AKA333" s="164"/>
      <c r="AKB333" s="164"/>
    </row>
    <row r="334" customFormat="false" ht="21" hidden="false" customHeight="true" outlineLevel="0" collapsed="false">
      <c r="A334" s="233"/>
      <c r="B334" s="234"/>
      <c r="C334" s="235"/>
      <c r="D334" s="236"/>
      <c r="E334" s="237"/>
      <c r="F334" s="237"/>
      <c r="G334" s="263"/>
      <c r="H334" s="268" t="str">
        <f aca="false">IF(COUNTIFS(Titulados!$A$3:$A$1000,"="&amp;K334)&lt;&gt;1,"","Titulado")</f>
        <v/>
      </c>
      <c r="I334" s="242"/>
      <c r="J334" s="242"/>
      <c r="K334" s="258"/>
      <c r="L334" s="259"/>
      <c r="M334" s="260"/>
      <c r="N334" s="261"/>
      <c r="O334" s="247"/>
      <c r="P334" s="248"/>
      <c r="Q334" s="249"/>
      <c r="R334" s="174"/>
      <c r="S334" s="274"/>
      <c r="T334" s="275"/>
      <c r="AHV334" s="164"/>
      <c r="AHW334" s="164"/>
      <c r="AHX334" s="164"/>
      <c r="AHY334" s="164"/>
      <c r="AHZ334" s="164"/>
      <c r="AIA334" s="164"/>
      <c r="AIB334" s="164"/>
      <c r="AIC334" s="164"/>
      <c r="AID334" s="164"/>
      <c r="AIE334" s="164"/>
      <c r="AIF334" s="164"/>
      <c r="AIG334" s="164"/>
      <c r="AIH334" s="164"/>
      <c r="AII334" s="164"/>
      <c r="AIJ334" s="164"/>
      <c r="AIK334" s="164"/>
      <c r="AIL334" s="164"/>
      <c r="AIM334" s="164"/>
      <c r="AIN334" s="164"/>
      <c r="AIO334" s="164"/>
      <c r="AIP334" s="164"/>
      <c r="AIQ334" s="164"/>
      <c r="AIR334" s="164"/>
      <c r="AIS334" s="164"/>
      <c r="AIT334" s="164"/>
      <c r="AIU334" s="164"/>
      <c r="AIV334" s="164"/>
      <c r="AIW334" s="164"/>
      <c r="AIX334" s="164"/>
      <c r="AIY334" s="164"/>
      <c r="AIZ334" s="164"/>
      <c r="AJA334" s="164"/>
      <c r="AJB334" s="164"/>
      <c r="AJC334" s="164"/>
      <c r="AJD334" s="164"/>
      <c r="AJE334" s="164"/>
      <c r="AJF334" s="164"/>
      <c r="AJG334" s="164"/>
      <c r="AJH334" s="164"/>
      <c r="AJI334" s="164"/>
      <c r="AJJ334" s="164"/>
      <c r="AJK334" s="164"/>
      <c r="AJL334" s="164"/>
      <c r="AJM334" s="164"/>
      <c r="AJN334" s="164"/>
      <c r="AJO334" s="164"/>
      <c r="AJP334" s="164"/>
      <c r="AJQ334" s="164"/>
      <c r="AJR334" s="164"/>
      <c r="AJS334" s="164"/>
      <c r="AJT334" s="164"/>
      <c r="AJU334" s="164"/>
      <c r="AJV334" s="164"/>
      <c r="AJW334" s="164"/>
      <c r="AJX334" s="164"/>
      <c r="AJY334" s="164"/>
      <c r="AJZ334" s="164"/>
      <c r="AKA334" s="164"/>
      <c r="AKB334" s="164"/>
    </row>
    <row r="335" customFormat="false" ht="27" hidden="false" customHeight="true" outlineLevel="0" collapsed="false">
      <c r="A335" s="233" t="n">
        <f aca="false">A328+1</f>
        <v>48</v>
      </c>
      <c r="B335" s="234"/>
      <c r="C335" s="235"/>
      <c r="D335" s="236"/>
      <c r="E335" s="237" t="str">
        <f aca="false">IF(P335&gt;0,"Docente do PPG coautor","")</f>
        <v/>
      </c>
      <c r="F335" s="238" t="str">
        <f aca="false">IF(COUNTIFS(L335:L341,"&lt;&gt;"&amp;"")&gt;0,"Graduando coautor","")</f>
        <v/>
      </c>
      <c r="G335" s="263" t="str">
        <f aca="false">IF(COUNTIFS(K335:K341,"&lt;&gt;"&amp;"")&gt;0,"Pos-graduando coautor","")</f>
        <v/>
      </c>
      <c r="H335" s="264" t="str">
        <f aca="false">IF(COUNTIFS(Titulados!$A$3:$A$1000,"="&amp;K335)&lt;&gt;1,"","Titulado")</f>
        <v/>
      </c>
      <c r="I335" s="242"/>
      <c r="J335" s="242"/>
      <c r="K335" s="243"/>
      <c r="L335" s="244"/>
      <c r="M335" s="245"/>
      <c r="N335" s="246"/>
      <c r="O335" s="247"/>
      <c r="P335" s="248" t="n">
        <v>0</v>
      </c>
      <c r="Q335" s="249"/>
      <c r="R335" s="174"/>
      <c r="S335" s="274" t="n">
        <f aca="false">IF(B335="",0,INDEX(pesosqualis,MATCH(D335,INDEX(Qualis,,MATCH(B335,Tipos_Produtos)),0),MATCH(B335,Tipos_Produtos,0)))</f>
        <v>0</v>
      </c>
      <c r="T335" s="275" t="n">
        <f aca="false">IF(E335="",0,S335/P335)</f>
        <v>0</v>
      </c>
      <c r="AHV335" s="164"/>
      <c r="AHW335" s="164"/>
      <c r="AHX335" s="164"/>
      <c r="AHY335" s="164"/>
      <c r="AHZ335" s="164"/>
      <c r="AIA335" s="164"/>
      <c r="AIB335" s="164"/>
      <c r="AIC335" s="164"/>
      <c r="AID335" s="164"/>
      <c r="AIE335" s="164"/>
      <c r="AIF335" s="164"/>
      <c r="AIG335" s="164"/>
      <c r="AIH335" s="164"/>
      <c r="AII335" s="164"/>
      <c r="AIJ335" s="164"/>
      <c r="AIK335" s="164"/>
      <c r="AIL335" s="164"/>
      <c r="AIM335" s="164"/>
      <c r="AIN335" s="164"/>
      <c r="AIO335" s="164"/>
      <c r="AIP335" s="164"/>
      <c r="AIQ335" s="164"/>
      <c r="AIR335" s="164"/>
      <c r="AIS335" s="164"/>
      <c r="AIT335" s="164"/>
      <c r="AIU335" s="164"/>
      <c r="AIV335" s="164"/>
      <c r="AIW335" s="164"/>
      <c r="AIX335" s="164"/>
      <c r="AIY335" s="164"/>
      <c r="AIZ335" s="164"/>
      <c r="AJA335" s="164"/>
      <c r="AJB335" s="164"/>
      <c r="AJC335" s="164"/>
      <c r="AJD335" s="164"/>
      <c r="AJE335" s="164"/>
      <c r="AJF335" s="164"/>
      <c r="AJG335" s="164"/>
      <c r="AJH335" s="164"/>
      <c r="AJI335" s="164"/>
      <c r="AJJ335" s="164"/>
      <c r="AJK335" s="164"/>
      <c r="AJL335" s="164"/>
      <c r="AJM335" s="164"/>
      <c r="AJN335" s="164"/>
      <c r="AJO335" s="164"/>
      <c r="AJP335" s="164"/>
      <c r="AJQ335" s="164"/>
      <c r="AJR335" s="164"/>
      <c r="AJS335" s="164"/>
      <c r="AJT335" s="164"/>
      <c r="AJU335" s="164"/>
      <c r="AJV335" s="164"/>
      <c r="AJW335" s="164"/>
      <c r="AJX335" s="164"/>
      <c r="AJY335" s="164"/>
      <c r="AJZ335" s="164"/>
      <c r="AKA335" s="164"/>
      <c r="AKB335" s="164"/>
    </row>
    <row r="336" customFormat="false" ht="21" hidden="false" customHeight="true" outlineLevel="0" collapsed="false">
      <c r="A336" s="233"/>
      <c r="B336" s="234"/>
      <c r="C336" s="235"/>
      <c r="D336" s="236"/>
      <c r="E336" s="237"/>
      <c r="F336" s="237"/>
      <c r="G336" s="263"/>
      <c r="H336" s="267" t="str">
        <f aca="false">IF(COUNTIFS(Titulados!$A$3:$A$1000,"="&amp;K336)&lt;&gt;1,"","Titulado")</f>
        <v/>
      </c>
      <c r="I336" s="242"/>
      <c r="J336" s="242"/>
      <c r="K336" s="253"/>
      <c r="L336" s="254"/>
      <c r="M336" s="255"/>
      <c r="N336" s="256"/>
      <c r="O336" s="247"/>
      <c r="P336" s="248"/>
      <c r="Q336" s="249"/>
      <c r="R336" s="174"/>
      <c r="S336" s="274"/>
      <c r="T336" s="275"/>
      <c r="AHV336" s="164"/>
      <c r="AHW336" s="164"/>
      <c r="AHX336" s="164"/>
      <c r="AHY336" s="164"/>
      <c r="AHZ336" s="164"/>
      <c r="AIA336" s="164"/>
      <c r="AIB336" s="164"/>
      <c r="AIC336" s="164"/>
      <c r="AID336" s="164"/>
      <c r="AIE336" s="164"/>
      <c r="AIF336" s="164"/>
      <c r="AIG336" s="164"/>
      <c r="AIH336" s="164"/>
      <c r="AII336" s="164"/>
      <c r="AIJ336" s="164"/>
      <c r="AIK336" s="164"/>
      <c r="AIL336" s="164"/>
      <c r="AIM336" s="164"/>
      <c r="AIN336" s="164"/>
      <c r="AIO336" s="164"/>
      <c r="AIP336" s="164"/>
      <c r="AIQ336" s="164"/>
      <c r="AIR336" s="164"/>
      <c r="AIS336" s="164"/>
      <c r="AIT336" s="164"/>
      <c r="AIU336" s="164"/>
      <c r="AIV336" s="164"/>
      <c r="AIW336" s="164"/>
      <c r="AIX336" s="164"/>
      <c r="AIY336" s="164"/>
      <c r="AIZ336" s="164"/>
      <c r="AJA336" s="164"/>
      <c r="AJB336" s="164"/>
      <c r="AJC336" s="164"/>
      <c r="AJD336" s="164"/>
      <c r="AJE336" s="164"/>
      <c r="AJF336" s="164"/>
      <c r="AJG336" s="164"/>
      <c r="AJH336" s="164"/>
      <c r="AJI336" s="164"/>
      <c r="AJJ336" s="164"/>
      <c r="AJK336" s="164"/>
      <c r="AJL336" s="164"/>
      <c r="AJM336" s="164"/>
      <c r="AJN336" s="164"/>
      <c r="AJO336" s="164"/>
      <c r="AJP336" s="164"/>
      <c r="AJQ336" s="164"/>
      <c r="AJR336" s="164"/>
      <c r="AJS336" s="164"/>
      <c r="AJT336" s="164"/>
      <c r="AJU336" s="164"/>
      <c r="AJV336" s="164"/>
      <c r="AJW336" s="164"/>
      <c r="AJX336" s="164"/>
      <c r="AJY336" s="164"/>
      <c r="AJZ336" s="164"/>
      <c r="AKA336" s="164"/>
      <c r="AKB336" s="164"/>
    </row>
    <row r="337" customFormat="false" ht="21" hidden="false" customHeight="true" outlineLevel="0" collapsed="false">
      <c r="A337" s="233"/>
      <c r="B337" s="234"/>
      <c r="C337" s="235"/>
      <c r="D337" s="236"/>
      <c r="E337" s="237"/>
      <c r="F337" s="237"/>
      <c r="G337" s="263"/>
      <c r="H337" s="267" t="str">
        <f aca="false">IF(COUNTIFS(Titulados!$A$3:$A$1000,"="&amp;K337)&lt;&gt;1,"","Titulado")</f>
        <v/>
      </c>
      <c r="I337" s="242"/>
      <c r="J337" s="242"/>
      <c r="K337" s="253"/>
      <c r="L337" s="254"/>
      <c r="M337" s="255"/>
      <c r="N337" s="256"/>
      <c r="O337" s="247"/>
      <c r="P337" s="248"/>
      <c r="Q337" s="249"/>
      <c r="R337" s="174"/>
      <c r="S337" s="274"/>
      <c r="T337" s="275"/>
      <c r="AHV337" s="164"/>
      <c r="AHW337" s="164"/>
      <c r="AHX337" s="164"/>
      <c r="AHY337" s="164"/>
      <c r="AHZ337" s="164"/>
      <c r="AIA337" s="164"/>
      <c r="AIB337" s="164"/>
      <c r="AIC337" s="164"/>
      <c r="AID337" s="164"/>
      <c r="AIE337" s="164"/>
      <c r="AIF337" s="164"/>
      <c r="AIG337" s="164"/>
      <c r="AIH337" s="164"/>
      <c r="AII337" s="164"/>
      <c r="AIJ337" s="164"/>
      <c r="AIK337" s="164"/>
      <c r="AIL337" s="164"/>
      <c r="AIM337" s="164"/>
      <c r="AIN337" s="164"/>
      <c r="AIO337" s="164"/>
      <c r="AIP337" s="164"/>
      <c r="AIQ337" s="164"/>
      <c r="AIR337" s="164"/>
      <c r="AIS337" s="164"/>
      <c r="AIT337" s="164"/>
      <c r="AIU337" s="164"/>
      <c r="AIV337" s="164"/>
      <c r="AIW337" s="164"/>
      <c r="AIX337" s="164"/>
      <c r="AIY337" s="164"/>
      <c r="AIZ337" s="164"/>
      <c r="AJA337" s="164"/>
      <c r="AJB337" s="164"/>
      <c r="AJC337" s="164"/>
      <c r="AJD337" s="164"/>
      <c r="AJE337" s="164"/>
      <c r="AJF337" s="164"/>
      <c r="AJG337" s="164"/>
      <c r="AJH337" s="164"/>
      <c r="AJI337" s="164"/>
      <c r="AJJ337" s="164"/>
      <c r="AJK337" s="164"/>
      <c r="AJL337" s="164"/>
      <c r="AJM337" s="164"/>
      <c r="AJN337" s="164"/>
      <c r="AJO337" s="164"/>
      <c r="AJP337" s="164"/>
      <c r="AJQ337" s="164"/>
      <c r="AJR337" s="164"/>
      <c r="AJS337" s="164"/>
      <c r="AJT337" s="164"/>
      <c r="AJU337" s="164"/>
      <c r="AJV337" s="164"/>
      <c r="AJW337" s="164"/>
      <c r="AJX337" s="164"/>
      <c r="AJY337" s="164"/>
      <c r="AJZ337" s="164"/>
      <c r="AKA337" s="164"/>
      <c r="AKB337" s="164"/>
    </row>
    <row r="338" customFormat="false" ht="21" hidden="false" customHeight="true" outlineLevel="0" collapsed="false">
      <c r="A338" s="233"/>
      <c r="B338" s="234"/>
      <c r="C338" s="235"/>
      <c r="D338" s="236"/>
      <c r="E338" s="237"/>
      <c r="F338" s="237"/>
      <c r="G338" s="263"/>
      <c r="H338" s="267" t="str">
        <f aca="false">IF(COUNTIFS(Titulados!$A$3:$A$1000,"="&amp;K338)&lt;&gt;1,"","Titulado")</f>
        <v/>
      </c>
      <c r="I338" s="242"/>
      <c r="J338" s="242"/>
      <c r="K338" s="253"/>
      <c r="L338" s="254"/>
      <c r="M338" s="255"/>
      <c r="N338" s="256"/>
      <c r="O338" s="247"/>
      <c r="P338" s="248"/>
      <c r="Q338" s="249"/>
      <c r="R338" s="174"/>
      <c r="S338" s="274"/>
      <c r="T338" s="275"/>
      <c r="AHV338" s="164"/>
      <c r="AHW338" s="164"/>
      <c r="AHX338" s="164"/>
      <c r="AHY338" s="164"/>
      <c r="AHZ338" s="164"/>
      <c r="AIA338" s="164"/>
      <c r="AIB338" s="164"/>
      <c r="AIC338" s="164"/>
      <c r="AID338" s="164"/>
      <c r="AIE338" s="164"/>
      <c r="AIF338" s="164"/>
      <c r="AIG338" s="164"/>
      <c r="AIH338" s="164"/>
      <c r="AII338" s="164"/>
      <c r="AIJ338" s="164"/>
      <c r="AIK338" s="164"/>
      <c r="AIL338" s="164"/>
      <c r="AIM338" s="164"/>
      <c r="AIN338" s="164"/>
      <c r="AIO338" s="164"/>
      <c r="AIP338" s="164"/>
      <c r="AIQ338" s="164"/>
      <c r="AIR338" s="164"/>
      <c r="AIS338" s="164"/>
      <c r="AIT338" s="164"/>
      <c r="AIU338" s="164"/>
      <c r="AIV338" s="164"/>
      <c r="AIW338" s="164"/>
      <c r="AIX338" s="164"/>
      <c r="AIY338" s="164"/>
      <c r="AIZ338" s="164"/>
      <c r="AJA338" s="164"/>
      <c r="AJB338" s="164"/>
      <c r="AJC338" s="164"/>
      <c r="AJD338" s="164"/>
      <c r="AJE338" s="164"/>
      <c r="AJF338" s="164"/>
      <c r="AJG338" s="164"/>
      <c r="AJH338" s="164"/>
      <c r="AJI338" s="164"/>
      <c r="AJJ338" s="164"/>
      <c r="AJK338" s="164"/>
      <c r="AJL338" s="164"/>
      <c r="AJM338" s="164"/>
      <c r="AJN338" s="164"/>
      <c r="AJO338" s="164"/>
      <c r="AJP338" s="164"/>
      <c r="AJQ338" s="164"/>
      <c r="AJR338" s="164"/>
      <c r="AJS338" s="164"/>
      <c r="AJT338" s="164"/>
      <c r="AJU338" s="164"/>
      <c r="AJV338" s="164"/>
      <c r="AJW338" s="164"/>
      <c r="AJX338" s="164"/>
      <c r="AJY338" s="164"/>
      <c r="AJZ338" s="164"/>
      <c r="AKA338" s="164"/>
      <c r="AKB338" s="164"/>
    </row>
    <row r="339" customFormat="false" ht="21" hidden="false" customHeight="true" outlineLevel="0" collapsed="false">
      <c r="A339" s="233"/>
      <c r="B339" s="234"/>
      <c r="C339" s="235"/>
      <c r="D339" s="236"/>
      <c r="E339" s="237"/>
      <c r="F339" s="237"/>
      <c r="G339" s="263"/>
      <c r="H339" s="267" t="str">
        <f aca="false">IF(COUNTIFS(Titulados!$A$3:$A$1000,"="&amp;K339)&lt;&gt;1,"","Titulado")</f>
        <v/>
      </c>
      <c r="I339" s="242"/>
      <c r="J339" s="242"/>
      <c r="K339" s="253"/>
      <c r="L339" s="254"/>
      <c r="M339" s="255"/>
      <c r="N339" s="256"/>
      <c r="O339" s="247"/>
      <c r="P339" s="248"/>
      <c r="Q339" s="249"/>
      <c r="R339" s="174"/>
      <c r="S339" s="274"/>
      <c r="T339" s="275"/>
      <c r="AHV339" s="164"/>
      <c r="AHW339" s="164"/>
      <c r="AHX339" s="164"/>
      <c r="AHY339" s="164"/>
      <c r="AHZ339" s="164"/>
      <c r="AIA339" s="164"/>
      <c r="AIB339" s="164"/>
      <c r="AIC339" s="164"/>
      <c r="AID339" s="164"/>
      <c r="AIE339" s="164"/>
      <c r="AIF339" s="164"/>
      <c r="AIG339" s="164"/>
      <c r="AIH339" s="164"/>
      <c r="AII339" s="164"/>
      <c r="AIJ339" s="164"/>
      <c r="AIK339" s="164"/>
      <c r="AIL339" s="164"/>
      <c r="AIM339" s="164"/>
      <c r="AIN339" s="164"/>
      <c r="AIO339" s="164"/>
      <c r="AIP339" s="164"/>
      <c r="AIQ339" s="164"/>
      <c r="AIR339" s="164"/>
      <c r="AIS339" s="164"/>
      <c r="AIT339" s="164"/>
      <c r="AIU339" s="164"/>
      <c r="AIV339" s="164"/>
      <c r="AIW339" s="164"/>
      <c r="AIX339" s="164"/>
      <c r="AIY339" s="164"/>
      <c r="AIZ339" s="164"/>
      <c r="AJA339" s="164"/>
      <c r="AJB339" s="164"/>
      <c r="AJC339" s="164"/>
      <c r="AJD339" s="164"/>
      <c r="AJE339" s="164"/>
      <c r="AJF339" s="164"/>
      <c r="AJG339" s="164"/>
      <c r="AJH339" s="164"/>
      <c r="AJI339" s="164"/>
      <c r="AJJ339" s="164"/>
      <c r="AJK339" s="164"/>
      <c r="AJL339" s="164"/>
      <c r="AJM339" s="164"/>
      <c r="AJN339" s="164"/>
      <c r="AJO339" s="164"/>
      <c r="AJP339" s="164"/>
      <c r="AJQ339" s="164"/>
      <c r="AJR339" s="164"/>
      <c r="AJS339" s="164"/>
      <c r="AJT339" s="164"/>
      <c r="AJU339" s="164"/>
      <c r="AJV339" s="164"/>
      <c r="AJW339" s="164"/>
      <c r="AJX339" s="164"/>
      <c r="AJY339" s="164"/>
      <c r="AJZ339" s="164"/>
      <c r="AKA339" s="164"/>
      <c r="AKB339" s="164"/>
    </row>
    <row r="340" customFormat="false" ht="21" hidden="false" customHeight="true" outlineLevel="0" collapsed="false">
      <c r="A340" s="233"/>
      <c r="B340" s="234"/>
      <c r="C340" s="235"/>
      <c r="D340" s="236"/>
      <c r="E340" s="237"/>
      <c r="F340" s="237"/>
      <c r="G340" s="263"/>
      <c r="H340" s="267" t="str">
        <f aca="false">IF(COUNTIFS(Titulados!$A$3:$A$1000,"="&amp;K340)&lt;&gt;1,"","Titulado")</f>
        <v/>
      </c>
      <c r="I340" s="242"/>
      <c r="J340" s="242"/>
      <c r="K340" s="253"/>
      <c r="L340" s="254"/>
      <c r="M340" s="255"/>
      <c r="N340" s="256"/>
      <c r="O340" s="247"/>
      <c r="P340" s="248"/>
      <c r="Q340" s="249"/>
      <c r="R340" s="174"/>
      <c r="S340" s="274"/>
      <c r="T340" s="275"/>
      <c r="AHV340" s="164"/>
      <c r="AHW340" s="164"/>
      <c r="AHX340" s="164"/>
      <c r="AHY340" s="164"/>
      <c r="AHZ340" s="164"/>
      <c r="AIA340" s="164"/>
      <c r="AIB340" s="164"/>
      <c r="AIC340" s="164"/>
      <c r="AID340" s="164"/>
      <c r="AIE340" s="164"/>
      <c r="AIF340" s="164"/>
      <c r="AIG340" s="164"/>
      <c r="AIH340" s="164"/>
      <c r="AII340" s="164"/>
      <c r="AIJ340" s="164"/>
      <c r="AIK340" s="164"/>
      <c r="AIL340" s="164"/>
      <c r="AIM340" s="164"/>
      <c r="AIN340" s="164"/>
      <c r="AIO340" s="164"/>
      <c r="AIP340" s="164"/>
      <c r="AIQ340" s="164"/>
      <c r="AIR340" s="164"/>
      <c r="AIS340" s="164"/>
      <c r="AIT340" s="164"/>
      <c r="AIU340" s="164"/>
      <c r="AIV340" s="164"/>
      <c r="AIW340" s="164"/>
      <c r="AIX340" s="164"/>
      <c r="AIY340" s="164"/>
      <c r="AIZ340" s="164"/>
      <c r="AJA340" s="164"/>
      <c r="AJB340" s="164"/>
      <c r="AJC340" s="164"/>
      <c r="AJD340" s="164"/>
      <c r="AJE340" s="164"/>
      <c r="AJF340" s="164"/>
      <c r="AJG340" s="164"/>
      <c r="AJH340" s="164"/>
      <c r="AJI340" s="164"/>
      <c r="AJJ340" s="164"/>
      <c r="AJK340" s="164"/>
      <c r="AJL340" s="164"/>
      <c r="AJM340" s="164"/>
      <c r="AJN340" s="164"/>
      <c r="AJO340" s="164"/>
      <c r="AJP340" s="164"/>
      <c r="AJQ340" s="164"/>
      <c r="AJR340" s="164"/>
      <c r="AJS340" s="164"/>
      <c r="AJT340" s="164"/>
      <c r="AJU340" s="164"/>
      <c r="AJV340" s="164"/>
      <c r="AJW340" s="164"/>
      <c r="AJX340" s="164"/>
      <c r="AJY340" s="164"/>
      <c r="AJZ340" s="164"/>
      <c r="AKA340" s="164"/>
      <c r="AKB340" s="164"/>
    </row>
    <row r="341" customFormat="false" ht="21" hidden="false" customHeight="true" outlineLevel="0" collapsed="false">
      <c r="A341" s="233"/>
      <c r="B341" s="234"/>
      <c r="C341" s="235"/>
      <c r="D341" s="236"/>
      <c r="E341" s="237"/>
      <c r="F341" s="237"/>
      <c r="G341" s="263"/>
      <c r="H341" s="268" t="str">
        <f aca="false">IF(COUNTIFS(Titulados!$A$3:$A$1000,"="&amp;K341)&lt;&gt;1,"","Titulado")</f>
        <v/>
      </c>
      <c r="I341" s="242"/>
      <c r="J341" s="242"/>
      <c r="K341" s="258"/>
      <c r="L341" s="259"/>
      <c r="M341" s="260"/>
      <c r="N341" s="261"/>
      <c r="O341" s="247"/>
      <c r="P341" s="248"/>
      <c r="Q341" s="249"/>
      <c r="R341" s="174"/>
      <c r="S341" s="274"/>
      <c r="T341" s="275"/>
      <c r="AHV341" s="164"/>
      <c r="AHW341" s="164"/>
      <c r="AHX341" s="164"/>
      <c r="AHY341" s="164"/>
      <c r="AHZ341" s="164"/>
      <c r="AIA341" s="164"/>
      <c r="AIB341" s="164"/>
      <c r="AIC341" s="164"/>
      <c r="AID341" s="164"/>
      <c r="AIE341" s="164"/>
      <c r="AIF341" s="164"/>
      <c r="AIG341" s="164"/>
      <c r="AIH341" s="164"/>
      <c r="AII341" s="164"/>
      <c r="AIJ341" s="164"/>
      <c r="AIK341" s="164"/>
      <c r="AIL341" s="164"/>
      <c r="AIM341" s="164"/>
      <c r="AIN341" s="164"/>
      <c r="AIO341" s="164"/>
      <c r="AIP341" s="164"/>
      <c r="AIQ341" s="164"/>
      <c r="AIR341" s="164"/>
      <c r="AIS341" s="164"/>
      <c r="AIT341" s="164"/>
      <c r="AIU341" s="164"/>
      <c r="AIV341" s="164"/>
      <c r="AIW341" s="164"/>
      <c r="AIX341" s="164"/>
      <c r="AIY341" s="164"/>
      <c r="AIZ341" s="164"/>
      <c r="AJA341" s="164"/>
      <c r="AJB341" s="164"/>
      <c r="AJC341" s="164"/>
      <c r="AJD341" s="164"/>
      <c r="AJE341" s="164"/>
      <c r="AJF341" s="164"/>
      <c r="AJG341" s="164"/>
      <c r="AJH341" s="164"/>
      <c r="AJI341" s="164"/>
      <c r="AJJ341" s="164"/>
      <c r="AJK341" s="164"/>
      <c r="AJL341" s="164"/>
      <c r="AJM341" s="164"/>
      <c r="AJN341" s="164"/>
      <c r="AJO341" s="164"/>
      <c r="AJP341" s="164"/>
      <c r="AJQ341" s="164"/>
      <c r="AJR341" s="164"/>
      <c r="AJS341" s="164"/>
      <c r="AJT341" s="164"/>
      <c r="AJU341" s="164"/>
      <c r="AJV341" s="164"/>
      <c r="AJW341" s="164"/>
      <c r="AJX341" s="164"/>
      <c r="AJY341" s="164"/>
      <c r="AJZ341" s="164"/>
      <c r="AKA341" s="164"/>
      <c r="AKB341" s="164"/>
    </row>
    <row r="342" customFormat="false" ht="27" hidden="false" customHeight="true" outlineLevel="0" collapsed="false">
      <c r="A342" s="233" t="n">
        <f aca="false">A335+1</f>
        <v>49</v>
      </c>
      <c r="B342" s="234"/>
      <c r="C342" s="235"/>
      <c r="D342" s="236"/>
      <c r="E342" s="237" t="str">
        <f aca="false">IF(P342&gt;0,"Docente do PPG coautor","")</f>
        <v/>
      </c>
      <c r="F342" s="238" t="str">
        <f aca="false">IF(COUNTIFS(L342:L348,"&lt;&gt;"&amp;"")&gt;0,"Graduando coautor","")</f>
        <v/>
      </c>
      <c r="G342" s="263" t="str">
        <f aca="false">IF(COUNTIFS(K342:K348,"&lt;&gt;"&amp;"")&gt;0,"Pos-graduando coautor","")</f>
        <v/>
      </c>
      <c r="H342" s="264" t="str">
        <f aca="false">IF(COUNTIFS(Titulados!$A$3:$A$1000,"="&amp;K342)&lt;&gt;1,"","Titulado")</f>
        <v/>
      </c>
      <c r="I342" s="242"/>
      <c r="J342" s="242"/>
      <c r="K342" s="243"/>
      <c r="L342" s="244"/>
      <c r="M342" s="245"/>
      <c r="N342" s="246"/>
      <c r="O342" s="247"/>
      <c r="P342" s="248" t="n">
        <v>0</v>
      </c>
      <c r="Q342" s="249"/>
      <c r="R342" s="174"/>
      <c r="S342" s="274" t="n">
        <f aca="false">IF(B342="",0,INDEX(pesosqualis,MATCH(D342,INDEX(Qualis,,MATCH(B342,Tipos_Produtos)),0),MATCH(B342,Tipos_Produtos,0)))</f>
        <v>0</v>
      </c>
      <c r="T342" s="275" t="n">
        <f aca="false">IF(E342="",0,S342/P342)</f>
        <v>0</v>
      </c>
      <c r="AHV342" s="164"/>
      <c r="AHW342" s="164"/>
      <c r="AHX342" s="164"/>
      <c r="AHY342" s="164"/>
      <c r="AHZ342" s="164"/>
      <c r="AIA342" s="164"/>
      <c r="AIB342" s="164"/>
      <c r="AIC342" s="164"/>
      <c r="AID342" s="164"/>
      <c r="AIE342" s="164"/>
      <c r="AIF342" s="164"/>
      <c r="AIG342" s="164"/>
      <c r="AIH342" s="164"/>
      <c r="AII342" s="164"/>
      <c r="AIJ342" s="164"/>
      <c r="AIK342" s="164"/>
      <c r="AIL342" s="164"/>
      <c r="AIM342" s="164"/>
      <c r="AIN342" s="164"/>
      <c r="AIO342" s="164"/>
      <c r="AIP342" s="164"/>
      <c r="AIQ342" s="164"/>
      <c r="AIR342" s="164"/>
      <c r="AIS342" s="164"/>
      <c r="AIT342" s="164"/>
      <c r="AIU342" s="164"/>
      <c r="AIV342" s="164"/>
      <c r="AIW342" s="164"/>
      <c r="AIX342" s="164"/>
      <c r="AIY342" s="164"/>
      <c r="AIZ342" s="164"/>
      <c r="AJA342" s="164"/>
      <c r="AJB342" s="164"/>
      <c r="AJC342" s="164"/>
      <c r="AJD342" s="164"/>
      <c r="AJE342" s="164"/>
      <c r="AJF342" s="164"/>
      <c r="AJG342" s="164"/>
      <c r="AJH342" s="164"/>
      <c r="AJI342" s="164"/>
      <c r="AJJ342" s="164"/>
      <c r="AJK342" s="164"/>
      <c r="AJL342" s="164"/>
      <c r="AJM342" s="164"/>
      <c r="AJN342" s="164"/>
      <c r="AJO342" s="164"/>
      <c r="AJP342" s="164"/>
      <c r="AJQ342" s="164"/>
      <c r="AJR342" s="164"/>
      <c r="AJS342" s="164"/>
      <c r="AJT342" s="164"/>
      <c r="AJU342" s="164"/>
      <c r="AJV342" s="164"/>
      <c r="AJW342" s="164"/>
      <c r="AJX342" s="164"/>
      <c r="AJY342" s="164"/>
      <c r="AJZ342" s="164"/>
      <c r="AKA342" s="164"/>
      <c r="AKB342" s="164"/>
    </row>
    <row r="343" customFormat="false" ht="21" hidden="false" customHeight="true" outlineLevel="0" collapsed="false">
      <c r="A343" s="233"/>
      <c r="B343" s="234"/>
      <c r="C343" s="235"/>
      <c r="D343" s="236"/>
      <c r="E343" s="237"/>
      <c r="F343" s="237"/>
      <c r="G343" s="263"/>
      <c r="H343" s="267" t="str">
        <f aca="false">IF(COUNTIFS(Titulados!$A$3:$A$1000,"="&amp;K343)&lt;&gt;1,"","Titulado")</f>
        <v/>
      </c>
      <c r="I343" s="242"/>
      <c r="J343" s="242"/>
      <c r="K343" s="253"/>
      <c r="L343" s="254"/>
      <c r="M343" s="255"/>
      <c r="N343" s="256"/>
      <c r="O343" s="247"/>
      <c r="P343" s="248"/>
      <c r="Q343" s="249"/>
      <c r="R343" s="174"/>
      <c r="S343" s="274"/>
      <c r="T343" s="275"/>
      <c r="AHV343" s="164"/>
      <c r="AHW343" s="164"/>
      <c r="AHX343" s="164"/>
      <c r="AHY343" s="164"/>
      <c r="AHZ343" s="164"/>
      <c r="AIA343" s="164"/>
      <c r="AIB343" s="164"/>
      <c r="AIC343" s="164"/>
      <c r="AID343" s="164"/>
      <c r="AIE343" s="164"/>
      <c r="AIF343" s="164"/>
      <c r="AIG343" s="164"/>
      <c r="AIH343" s="164"/>
      <c r="AII343" s="164"/>
      <c r="AIJ343" s="164"/>
      <c r="AIK343" s="164"/>
      <c r="AIL343" s="164"/>
      <c r="AIM343" s="164"/>
      <c r="AIN343" s="164"/>
      <c r="AIO343" s="164"/>
      <c r="AIP343" s="164"/>
      <c r="AIQ343" s="164"/>
      <c r="AIR343" s="164"/>
      <c r="AIS343" s="164"/>
      <c r="AIT343" s="164"/>
      <c r="AIU343" s="164"/>
      <c r="AIV343" s="164"/>
      <c r="AIW343" s="164"/>
      <c r="AIX343" s="164"/>
      <c r="AIY343" s="164"/>
      <c r="AIZ343" s="164"/>
      <c r="AJA343" s="164"/>
      <c r="AJB343" s="164"/>
      <c r="AJC343" s="164"/>
      <c r="AJD343" s="164"/>
      <c r="AJE343" s="164"/>
      <c r="AJF343" s="164"/>
      <c r="AJG343" s="164"/>
      <c r="AJH343" s="164"/>
      <c r="AJI343" s="164"/>
      <c r="AJJ343" s="164"/>
      <c r="AJK343" s="164"/>
      <c r="AJL343" s="164"/>
      <c r="AJM343" s="164"/>
      <c r="AJN343" s="164"/>
      <c r="AJO343" s="164"/>
      <c r="AJP343" s="164"/>
      <c r="AJQ343" s="164"/>
      <c r="AJR343" s="164"/>
      <c r="AJS343" s="164"/>
      <c r="AJT343" s="164"/>
      <c r="AJU343" s="164"/>
      <c r="AJV343" s="164"/>
      <c r="AJW343" s="164"/>
      <c r="AJX343" s="164"/>
      <c r="AJY343" s="164"/>
      <c r="AJZ343" s="164"/>
      <c r="AKA343" s="164"/>
      <c r="AKB343" s="164"/>
    </row>
    <row r="344" customFormat="false" ht="21" hidden="false" customHeight="true" outlineLevel="0" collapsed="false">
      <c r="A344" s="233"/>
      <c r="B344" s="234"/>
      <c r="C344" s="235"/>
      <c r="D344" s="236"/>
      <c r="E344" s="237"/>
      <c r="F344" s="237"/>
      <c r="G344" s="263"/>
      <c r="H344" s="267" t="str">
        <f aca="false">IF(COUNTIFS(Titulados!$A$3:$A$1000,"="&amp;K344)&lt;&gt;1,"","Titulado")</f>
        <v/>
      </c>
      <c r="I344" s="242"/>
      <c r="J344" s="242"/>
      <c r="K344" s="253"/>
      <c r="L344" s="254"/>
      <c r="M344" s="255"/>
      <c r="N344" s="256"/>
      <c r="O344" s="247"/>
      <c r="P344" s="248"/>
      <c r="Q344" s="249"/>
      <c r="R344" s="174"/>
      <c r="S344" s="274"/>
      <c r="T344" s="275"/>
      <c r="AHV344" s="164"/>
      <c r="AHW344" s="164"/>
      <c r="AHX344" s="164"/>
      <c r="AHY344" s="164"/>
      <c r="AHZ344" s="164"/>
      <c r="AIA344" s="164"/>
      <c r="AIB344" s="164"/>
      <c r="AIC344" s="164"/>
      <c r="AID344" s="164"/>
      <c r="AIE344" s="164"/>
      <c r="AIF344" s="164"/>
      <c r="AIG344" s="164"/>
      <c r="AIH344" s="164"/>
      <c r="AII344" s="164"/>
      <c r="AIJ344" s="164"/>
      <c r="AIK344" s="164"/>
      <c r="AIL344" s="164"/>
      <c r="AIM344" s="164"/>
      <c r="AIN344" s="164"/>
      <c r="AIO344" s="164"/>
      <c r="AIP344" s="164"/>
      <c r="AIQ344" s="164"/>
      <c r="AIR344" s="164"/>
      <c r="AIS344" s="164"/>
      <c r="AIT344" s="164"/>
      <c r="AIU344" s="164"/>
      <c r="AIV344" s="164"/>
      <c r="AIW344" s="164"/>
      <c r="AIX344" s="164"/>
      <c r="AIY344" s="164"/>
      <c r="AIZ344" s="164"/>
      <c r="AJA344" s="164"/>
      <c r="AJB344" s="164"/>
      <c r="AJC344" s="164"/>
      <c r="AJD344" s="164"/>
      <c r="AJE344" s="164"/>
      <c r="AJF344" s="164"/>
      <c r="AJG344" s="164"/>
      <c r="AJH344" s="164"/>
      <c r="AJI344" s="164"/>
      <c r="AJJ344" s="164"/>
      <c r="AJK344" s="164"/>
      <c r="AJL344" s="164"/>
      <c r="AJM344" s="164"/>
      <c r="AJN344" s="164"/>
      <c r="AJO344" s="164"/>
      <c r="AJP344" s="164"/>
      <c r="AJQ344" s="164"/>
      <c r="AJR344" s="164"/>
      <c r="AJS344" s="164"/>
      <c r="AJT344" s="164"/>
      <c r="AJU344" s="164"/>
      <c r="AJV344" s="164"/>
      <c r="AJW344" s="164"/>
      <c r="AJX344" s="164"/>
      <c r="AJY344" s="164"/>
      <c r="AJZ344" s="164"/>
      <c r="AKA344" s="164"/>
      <c r="AKB344" s="164"/>
    </row>
    <row r="345" customFormat="false" ht="21" hidden="false" customHeight="true" outlineLevel="0" collapsed="false">
      <c r="A345" s="233"/>
      <c r="B345" s="234"/>
      <c r="C345" s="235"/>
      <c r="D345" s="236"/>
      <c r="E345" s="237"/>
      <c r="F345" s="237"/>
      <c r="G345" s="263"/>
      <c r="H345" s="267" t="str">
        <f aca="false">IF(COUNTIFS(Titulados!$A$3:$A$1000,"="&amp;K345)&lt;&gt;1,"","Titulado")</f>
        <v/>
      </c>
      <c r="I345" s="242"/>
      <c r="J345" s="242"/>
      <c r="K345" s="253"/>
      <c r="L345" s="254"/>
      <c r="M345" s="255"/>
      <c r="N345" s="256"/>
      <c r="O345" s="247"/>
      <c r="P345" s="248"/>
      <c r="Q345" s="249"/>
      <c r="R345" s="174"/>
      <c r="S345" s="274"/>
      <c r="T345" s="275"/>
      <c r="AHV345" s="164"/>
      <c r="AHW345" s="164"/>
      <c r="AHX345" s="164"/>
      <c r="AHY345" s="164"/>
      <c r="AHZ345" s="164"/>
      <c r="AIA345" s="164"/>
      <c r="AIB345" s="164"/>
      <c r="AIC345" s="164"/>
      <c r="AID345" s="164"/>
      <c r="AIE345" s="164"/>
      <c r="AIF345" s="164"/>
      <c r="AIG345" s="164"/>
      <c r="AIH345" s="164"/>
      <c r="AII345" s="164"/>
      <c r="AIJ345" s="164"/>
      <c r="AIK345" s="164"/>
      <c r="AIL345" s="164"/>
      <c r="AIM345" s="164"/>
      <c r="AIN345" s="164"/>
      <c r="AIO345" s="164"/>
      <c r="AIP345" s="164"/>
      <c r="AIQ345" s="164"/>
      <c r="AIR345" s="164"/>
      <c r="AIS345" s="164"/>
      <c r="AIT345" s="164"/>
      <c r="AIU345" s="164"/>
      <c r="AIV345" s="164"/>
      <c r="AIW345" s="164"/>
      <c r="AIX345" s="164"/>
      <c r="AIY345" s="164"/>
      <c r="AIZ345" s="164"/>
      <c r="AJA345" s="164"/>
      <c r="AJB345" s="164"/>
      <c r="AJC345" s="164"/>
      <c r="AJD345" s="164"/>
      <c r="AJE345" s="164"/>
      <c r="AJF345" s="164"/>
      <c r="AJG345" s="164"/>
      <c r="AJH345" s="164"/>
      <c r="AJI345" s="164"/>
      <c r="AJJ345" s="164"/>
      <c r="AJK345" s="164"/>
      <c r="AJL345" s="164"/>
      <c r="AJM345" s="164"/>
      <c r="AJN345" s="164"/>
      <c r="AJO345" s="164"/>
      <c r="AJP345" s="164"/>
      <c r="AJQ345" s="164"/>
      <c r="AJR345" s="164"/>
      <c r="AJS345" s="164"/>
      <c r="AJT345" s="164"/>
      <c r="AJU345" s="164"/>
      <c r="AJV345" s="164"/>
      <c r="AJW345" s="164"/>
      <c r="AJX345" s="164"/>
      <c r="AJY345" s="164"/>
      <c r="AJZ345" s="164"/>
      <c r="AKA345" s="164"/>
      <c r="AKB345" s="164"/>
    </row>
    <row r="346" customFormat="false" ht="21" hidden="false" customHeight="true" outlineLevel="0" collapsed="false">
      <c r="A346" s="233"/>
      <c r="B346" s="234"/>
      <c r="C346" s="235"/>
      <c r="D346" s="236"/>
      <c r="E346" s="237"/>
      <c r="F346" s="237"/>
      <c r="G346" s="263"/>
      <c r="H346" s="267" t="str">
        <f aca="false">IF(COUNTIFS(Titulados!$A$3:$A$1000,"="&amp;K346)&lt;&gt;1,"","Titulado")</f>
        <v/>
      </c>
      <c r="I346" s="242"/>
      <c r="J346" s="242"/>
      <c r="K346" s="253"/>
      <c r="L346" s="254"/>
      <c r="M346" s="255"/>
      <c r="N346" s="256"/>
      <c r="O346" s="247"/>
      <c r="P346" s="248"/>
      <c r="Q346" s="249"/>
      <c r="R346" s="174"/>
      <c r="S346" s="274"/>
      <c r="T346" s="275"/>
      <c r="AHV346" s="164"/>
      <c r="AHW346" s="164"/>
      <c r="AHX346" s="164"/>
      <c r="AHY346" s="164"/>
      <c r="AHZ346" s="164"/>
      <c r="AIA346" s="164"/>
      <c r="AIB346" s="164"/>
      <c r="AIC346" s="164"/>
      <c r="AID346" s="164"/>
      <c r="AIE346" s="164"/>
      <c r="AIF346" s="164"/>
      <c r="AIG346" s="164"/>
      <c r="AIH346" s="164"/>
      <c r="AII346" s="164"/>
      <c r="AIJ346" s="164"/>
      <c r="AIK346" s="164"/>
      <c r="AIL346" s="164"/>
      <c r="AIM346" s="164"/>
      <c r="AIN346" s="164"/>
      <c r="AIO346" s="164"/>
      <c r="AIP346" s="164"/>
      <c r="AIQ346" s="164"/>
      <c r="AIR346" s="164"/>
      <c r="AIS346" s="164"/>
      <c r="AIT346" s="164"/>
      <c r="AIU346" s="164"/>
      <c r="AIV346" s="164"/>
      <c r="AIW346" s="164"/>
      <c r="AIX346" s="164"/>
      <c r="AIY346" s="164"/>
      <c r="AIZ346" s="164"/>
      <c r="AJA346" s="164"/>
      <c r="AJB346" s="164"/>
      <c r="AJC346" s="164"/>
      <c r="AJD346" s="164"/>
      <c r="AJE346" s="164"/>
      <c r="AJF346" s="164"/>
      <c r="AJG346" s="164"/>
      <c r="AJH346" s="164"/>
      <c r="AJI346" s="164"/>
      <c r="AJJ346" s="164"/>
      <c r="AJK346" s="164"/>
      <c r="AJL346" s="164"/>
      <c r="AJM346" s="164"/>
      <c r="AJN346" s="164"/>
      <c r="AJO346" s="164"/>
      <c r="AJP346" s="164"/>
      <c r="AJQ346" s="164"/>
      <c r="AJR346" s="164"/>
      <c r="AJS346" s="164"/>
      <c r="AJT346" s="164"/>
      <c r="AJU346" s="164"/>
      <c r="AJV346" s="164"/>
      <c r="AJW346" s="164"/>
      <c r="AJX346" s="164"/>
      <c r="AJY346" s="164"/>
      <c r="AJZ346" s="164"/>
      <c r="AKA346" s="164"/>
      <c r="AKB346" s="164"/>
    </row>
    <row r="347" customFormat="false" ht="21" hidden="false" customHeight="true" outlineLevel="0" collapsed="false">
      <c r="A347" s="233"/>
      <c r="B347" s="234"/>
      <c r="C347" s="235"/>
      <c r="D347" s="236"/>
      <c r="E347" s="237"/>
      <c r="F347" s="237"/>
      <c r="G347" s="263"/>
      <c r="H347" s="267" t="str">
        <f aca="false">IF(COUNTIFS(Titulados!$A$3:$A$1000,"="&amp;K347)&lt;&gt;1,"","Titulado")</f>
        <v/>
      </c>
      <c r="I347" s="242"/>
      <c r="J347" s="242"/>
      <c r="K347" s="253"/>
      <c r="L347" s="254"/>
      <c r="M347" s="255"/>
      <c r="N347" s="256"/>
      <c r="O347" s="247"/>
      <c r="P347" s="248"/>
      <c r="Q347" s="249"/>
      <c r="R347" s="174"/>
      <c r="S347" s="274"/>
      <c r="T347" s="275"/>
      <c r="AHV347" s="164"/>
      <c r="AHW347" s="164"/>
      <c r="AHX347" s="164"/>
      <c r="AHY347" s="164"/>
      <c r="AHZ347" s="164"/>
      <c r="AIA347" s="164"/>
      <c r="AIB347" s="164"/>
      <c r="AIC347" s="164"/>
      <c r="AID347" s="164"/>
      <c r="AIE347" s="164"/>
      <c r="AIF347" s="164"/>
      <c r="AIG347" s="164"/>
      <c r="AIH347" s="164"/>
      <c r="AII347" s="164"/>
      <c r="AIJ347" s="164"/>
      <c r="AIK347" s="164"/>
      <c r="AIL347" s="164"/>
      <c r="AIM347" s="164"/>
      <c r="AIN347" s="164"/>
      <c r="AIO347" s="164"/>
      <c r="AIP347" s="164"/>
      <c r="AIQ347" s="164"/>
      <c r="AIR347" s="164"/>
      <c r="AIS347" s="164"/>
      <c r="AIT347" s="164"/>
      <c r="AIU347" s="164"/>
      <c r="AIV347" s="164"/>
      <c r="AIW347" s="164"/>
      <c r="AIX347" s="164"/>
      <c r="AIY347" s="164"/>
      <c r="AIZ347" s="164"/>
      <c r="AJA347" s="164"/>
      <c r="AJB347" s="164"/>
      <c r="AJC347" s="164"/>
      <c r="AJD347" s="164"/>
      <c r="AJE347" s="164"/>
      <c r="AJF347" s="164"/>
      <c r="AJG347" s="164"/>
      <c r="AJH347" s="164"/>
      <c r="AJI347" s="164"/>
      <c r="AJJ347" s="164"/>
      <c r="AJK347" s="164"/>
      <c r="AJL347" s="164"/>
      <c r="AJM347" s="164"/>
      <c r="AJN347" s="164"/>
      <c r="AJO347" s="164"/>
      <c r="AJP347" s="164"/>
      <c r="AJQ347" s="164"/>
      <c r="AJR347" s="164"/>
      <c r="AJS347" s="164"/>
      <c r="AJT347" s="164"/>
      <c r="AJU347" s="164"/>
      <c r="AJV347" s="164"/>
      <c r="AJW347" s="164"/>
      <c r="AJX347" s="164"/>
      <c r="AJY347" s="164"/>
      <c r="AJZ347" s="164"/>
      <c r="AKA347" s="164"/>
      <c r="AKB347" s="164"/>
    </row>
    <row r="348" customFormat="false" ht="21" hidden="false" customHeight="true" outlineLevel="0" collapsed="false">
      <c r="A348" s="233"/>
      <c r="B348" s="234"/>
      <c r="C348" s="235"/>
      <c r="D348" s="236"/>
      <c r="E348" s="237"/>
      <c r="F348" s="237"/>
      <c r="G348" s="263"/>
      <c r="H348" s="268" t="str">
        <f aca="false">IF(COUNTIFS(Titulados!$A$3:$A$1000,"="&amp;K348)&lt;&gt;1,"","Titulado")</f>
        <v/>
      </c>
      <c r="I348" s="242"/>
      <c r="J348" s="242"/>
      <c r="K348" s="258"/>
      <c r="L348" s="259"/>
      <c r="M348" s="260"/>
      <c r="N348" s="261"/>
      <c r="O348" s="247"/>
      <c r="P348" s="248"/>
      <c r="Q348" s="249"/>
      <c r="R348" s="174"/>
      <c r="S348" s="274"/>
      <c r="T348" s="275"/>
      <c r="AHV348" s="164"/>
      <c r="AHW348" s="164"/>
      <c r="AHX348" s="164"/>
      <c r="AHY348" s="164"/>
      <c r="AHZ348" s="164"/>
      <c r="AIA348" s="164"/>
      <c r="AIB348" s="164"/>
      <c r="AIC348" s="164"/>
      <c r="AID348" s="164"/>
      <c r="AIE348" s="164"/>
      <c r="AIF348" s="164"/>
      <c r="AIG348" s="164"/>
      <c r="AIH348" s="164"/>
      <c r="AII348" s="164"/>
      <c r="AIJ348" s="164"/>
      <c r="AIK348" s="164"/>
      <c r="AIL348" s="164"/>
      <c r="AIM348" s="164"/>
      <c r="AIN348" s="164"/>
      <c r="AIO348" s="164"/>
      <c r="AIP348" s="164"/>
      <c r="AIQ348" s="164"/>
      <c r="AIR348" s="164"/>
      <c r="AIS348" s="164"/>
      <c r="AIT348" s="164"/>
      <c r="AIU348" s="164"/>
      <c r="AIV348" s="164"/>
      <c r="AIW348" s="164"/>
      <c r="AIX348" s="164"/>
      <c r="AIY348" s="164"/>
      <c r="AIZ348" s="164"/>
      <c r="AJA348" s="164"/>
      <c r="AJB348" s="164"/>
      <c r="AJC348" s="164"/>
      <c r="AJD348" s="164"/>
      <c r="AJE348" s="164"/>
      <c r="AJF348" s="164"/>
      <c r="AJG348" s="164"/>
      <c r="AJH348" s="164"/>
      <c r="AJI348" s="164"/>
      <c r="AJJ348" s="164"/>
      <c r="AJK348" s="164"/>
      <c r="AJL348" s="164"/>
      <c r="AJM348" s="164"/>
      <c r="AJN348" s="164"/>
      <c r="AJO348" s="164"/>
      <c r="AJP348" s="164"/>
      <c r="AJQ348" s="164"/>
      <c r="AJR348" s="164"/>
      <c r="AJS348" s="164"/>
      <c r="AJT348" s="164"/>
      <c r="AJU348" s="164"/>
      <c r="AJV348" s="164"/>
      <c r="AJW348" s="164"/>
      <c r="AJX348" s="164"/>
      <c r="AJY348" s="164"/>
      <c r="AJZ348" s="164"/>
      <c r="AKA348" s="164"/>
      <c r="AKB348" s="164"/>
    </row>
    <row r="349" customFormat="false" ht="27" hidden="false" customHeight="true" outlineLevel="0" collapsed="false">
      <c r="A349" s="233" t="n">
        <f aca="false">A342+1</f>
        <v>50</v>
      </c>
      <c r="B349" s="234"/>
      <c r="C349" s="235"/>
      <c r="D349" s="236"/>
      <c r="E349" s="237" t="str">
        <f aca="false">IF(P349&gt;0,"Docente do PPG coautor","")</f>
        <v/>
      </c>
      <c r="F349" s="238" t="str">
        <f aca="false">IF(COUNTIFS(L349:L355,"&lt;&gt;"&amp;"")&gt;0,"Graduando coautor","")</f>
        <v/>
      </c>
      <c r="G349" s="263" t="str">
        <f aca="false">IF(COUNTIFS(K349:K355,"&lt;&gt;"&amp;"")&gt;0,"Pos-graduando coautor","")</f>
        <v/>
      </c>
      <c r="H349" s="264" t="str">
        <f aca="false">IF(COUNTIFS(Titulados!$A$3:$A$1000,"="&amp;K349)&lt;&gt;1,"","Titulado")</f>
        <v/>
      </c>
      <c r="I349" s="242"/>
      <c r="J349" s="242"/>
      <c r="K349" s="243"/>
      <c r="L349" s="244"/>
      <c r="M349" s="245"/>
      <c r="N349" s="246"/>
      <c r="O349" s="247"/>
      <c r="P349" s="248" t="n">
        <v>0</v>
      </c>
      <c r="Q349" s="249"/>
      <c r="R349" s="174"/>
      <c r="S349" s="274" t="n">
        <f aca="false">IF(B349="",0,INDEX(pesosqualis,MATCH(D349,INDEX(Qualis,,MATCH(B349,Tipos_Produtos)),0),MATCH(B349,Tipos_Produtos,0)))</f>
        <v>0</v>
      </c>
      <c r="T349" s="275" t="n">
        <f aca="false">IF(E349="",0,S349/P349)</f>
        <v>0</v>
      </c>
      <c r="AHV349" s="164"/>
      <c r="AHW349" s="164"/>
      <c r="AHX349" s="164"/>
      <c r="AHY349" s="164"/>
      <c r="AHZ349" s="164"/>
      <c r="AIA349" s="164"/>
      <c r="AIB349" s="164"/>
      <c r="AIC349" s="164"/>
      <c r="AID349" s="164"/>
      <c r="AIE349" s="164"/>
      <c r="AIF349" s="164"/>
      <c r="AIG349" s="164"/>
      <c r="AIH349" s="164"/>
      <c r="AII349" s="164"/>
      <c r="AIJ349" s="164"/>
      <c r="AIK349" s="164"/>
      <c r="AIL349" s="164"/>
      <c r="AIM349" s="164"/>
      <c r="AIN349" s="164"/>
      <c r="AIO349" s="164"/>
      <c r="AIP349" s="164"/>
      <c r="AIQ349" s="164"/>
      <c r="AIR349" s="164"/>
      <c r="AIS349" s="164"/>
      <c r="AIT349" s="164"/>
      <c r="AIU349" s="164"/>
      <c r="AIV349" s="164"/>
      <c r="AIW349" s="164"/>
      <c r="AIX349" s="164"/>
      <c r="AIY349" s="164"/>
      <c r="AIZ349" s="164"/>
      <c r="AJA349" s="164"/>
      <c r="AJB349" s="164"/>
      <c r="AJC349" s="164"/>
      <c r="AJD349" s="164"/>
      <c r="AJE349" s="164"/>
      <c r="AJF349" s="164"/>
      <c r="AJG349" s="164"/>
      <c r="AJH349" s="164"/>
      <c r="AJI349" s="164"/>
      <c r="AJJ349" s="164"/>
      <c r="AJK349" s="164"/>
      <c r="AJL349" s="164"/>
      <c r="AJM349" s="164"/>
      <c r="AJN349" s="164"/>
      <c r="AJO349" s="164"/>
      <c r="AJP349" s="164"/>
      <c r="AJQ349" s="164"/>
      <c r="AJR349" s="164"/>
      <c r="AJS349" s="164"/>
      <c r="AJT349" s="164"/>
      <c r="AJU349" s="164"/>
      <c r="AJV349" s="164"/>
      <c r="AJW349" s="164"/>
      <c r="AJX349" s="164"/>
      <c r="AJY349" s="164"/>
      <c r="AJZ349" s="164"/>
      <c r="AKA349" s="164"/>
      <c r="AKB349" s="164"/>
    </row>
    <row r="350" customFormat="false" ht="21" hidden="false" customHeight="true" outlineLevel="0" collapsed="false">
      <c r="A350" s="233"/>
      <c r="B350" s="234"/>
      <c r="C350" s="235"/>
      <c r="D350" s="236"/>
      <c r="E350" s="237"/>
      <c r="F350" s="237"/>
      <c r="G350" s="263"/>
      <c r="H350" s="267" t="str">
        <f aca="false">IF(COUNTIFS(Titulados!$A$3:$A$1000,"="&amp;K350)&lt;&gt;1,"","Titulado")</f>
        <v/>
      </c>
      <c r="I350" s="242"/>
      <c r="J350" s="242"/>
      <c r="K350" s="253"/>
      <c r="L350" s="254"/>
      <c r="M350" s="255"/>
      <c r="N350" s="256"/>
      <c r="O350" s="247"/>
      <c r="P350" s="248"/>
      <c r="Q350" s="249"/>
      <c r="R350" s="174"/>
      <c r="S350" s="274"/>
      <c r="T350" s="275"/>
      <c r="AHV350" s="164"/>
      <c r="AHW350" s="164"/>
      <c r="AHX350" s="164"/>
      <c r="AHY350" s="164"/>
      <c r="AHZ350" s="164"/>
      <c r="AIA350" s="164"/>
      <c r="AIB350" s="164"/>
      <c r="AIC350" s="164"/>
      <c r="AID350" s="164"/>
      <c r="AIE350" s="164"/>
      <c r="AIF350" s="164"/>
      <c r="AIG350" s="164"/>
      <c r="AIH350" s="164"/>
      <c r="AII350" s="164"/>
      <c r="AIJ350" s="164"/>
      <c r="AIK350" s="164"/>
      <c r="AIL350" s="164"/>
      <c r="AIM350" s="164"/>
      <c r="AIN350" s="164"/>
      <c r="AIO350" s="164"/>
      <c r="AIP350" s="164"/>
      <c r="AIQ350" s="164"/>
      <c r="AIR350" s="164"/>
      <c r="AIS350" s="164"/>
      <c r="AIT350" s="164"/>
      <c r="AIU350" s="164"/>
      <c r="AIV350" s="164"/>
      <c r="AIW350" s="164"/>
      <c r="AIX350" s="164"/>
      <c r="AIY350" s="164"/>
      <c r="AIZ350" s="164"/>
      <c r="AJA350" s="164"/>
      <c r="AJB350" s="164"/>
      <c r="AJC350" s="164"/>
      <c r="AJD350" s="164"/>
      <c r="AJE350" s="164"/>
      <c r="AJF350" s="164"/>
      <c r="AJG350" s="164"/>
      <c r="AJH350" s="164"/>
      <c r="AJI350" s="164"/>
      <c r="AJJ350" s="164"/>
      <c r="AJK350" s="164"/>
      <c r="AJL350" s="164"/>
      <c r="AJM350" s="164"/>
      <c r="AJN350" s="164"/>
      <c r="AJO350" s="164"/>
      <c r="AJP350" s="164"/>
      <c r="AJQ350" s="164"/>
      <c r="AJR350" s="164"/>
      <c r="AJS350" s="164"/>
      <c r="AJT350" s="164"/>
      <c r="AJU350" s="164"/>
      <c r="AJV350" s="164"/>
      <c r="AJW350" s="164"/>
      <c r="AJX350" s="164"/>
      <c r="AJY350" s="164"/>
      <c r="AJZ350" s="164"/>
      <c r="AKA350" s="164"/>
      <c r="AKB350" s="164"/>
    </row>
    <row r="351" customFormat="false" ht="21" hidden="false" customHeight="true" outlineLevel="0" collapsed="false">
      <c r="A351" s="233"/>
      <c r="B351" s="234"/>
      <c r="C351" s="235"/>
      <c r="D351" s="236"/>
      <c r="E351" s="237"/>
      <c r="F351" s="237"/>
      <c r="G351" s="263"/>
      <c r="H351" s="267" t="str">
        <f aca="false">IF(COUNTIFS(Titulados!$A$3:$A$1000,"="&amp;K351)&lt;&gt;1,"","Titulado")</f>
        <v/>
      </c>
      <c r="I351" s="242"/>
      <c r="J351" s="242"/>
      <c r="K351" s="253"/>
      <c r="L351" s="254"/>
      <c r="M351" s="255"/>
      <c r="N351" s="256"/>
      <c r="O351" s="247"/>
      <c r="P351" s="248"/>
      <c r="Q351" s="249"/>
      <c r="R351" s="174"/>
      <c r="S351" s="274"/>
      <c r="T351" s="275"/>
      <c r="AHV351" s="164"/>
      <c r="AHW351" s="164"/>
      <c r="AHX351" s="164"/>
      <c r="AHY351" s="164"/>
      <c r="AHZ351" s="164"/>
      <c r="AIA351" s="164"/>
      <c r="AIB351" s="164"/>
      <c r="AIC351" s="164"/>
      <c r="AID351" s="164"/>
      <c r="AIE351" s="164"/>
      <c r="AIF351" s="164"/>
      <c r="AIG351" s="164"/>
      <c r="AIH351" s="164"/>
      <c r="AII351" s="164"/>
      <c r="AIJ351" s="164"/>
      <c r="AIK351" s="164"/>
      <c r="AIL351" s="164"/>
      <c r="AIM351" s="164"/>
      <c r="AIN351" s="164"/>
      <c r="AIO351" s="164"/>
      <c r="AIP351" s="164"/>
      <c r="AIQ351" s="164"/>
      <c r="AIR351" s="164"/>
      <c r="AIS351" s="164"/>
      <c r="AIT351" s="164"/>
      <c r="AIU351" s="164"/>
      <c r="AIV351" s="164"/>
      <c r="AIW351" s="164"/>
      <c r="AIX351" s="164"/>
      <c r="AIY351" s="164"/>
      <c r="AIZ351" s="164"/>
      <c r="AJA351" s="164"/>
      <c r="AJB351" s="164"/>
      <c r="AJC351" s="164"/>
      <c r="AJD351" s="164"/>
      <c r="AJE351" s="164"/>
      <c r="AJF351" s="164"/>
      <c r="AJG351" s="164"/>
      <c r="AJH351" s="164"/>
      <c r="AJI351" s="164"/>
      <c r="AJJ351" s="164"/>
      <c r="AJK351" s="164"/>
      <c r="AJL351" s="164"/>
      <c r="AJM351" s="164"/>
      <c r="AJN351" s="164"/>
      <c r="AJO351" s="164"/>
      <c r="AJP351" s="164"/>
      <c r="AJQ351" s="164"/>
      <c r="AJR351" s="164"/>
      <c r="AJS351" s="164"/>
      <c r="AJT351" s="164"/>
      <c r="AJU351" s="164"/>
      <c r="AJV351" s="164"/>
      <c r="AJW351" s="164"/>
      <c r="AJX351" s="164"/>
      <c r="AJY351" s="164"/>
      <c r="AJZ351" s="164"/>
      <c r="AKA351" s="164"/>
      <c r="AKB351" s="164"/>
    </row>
    <row r="352" customFormat="false" ht="21" hidden="false" customHeight="true" outlineLevel="0" collapsed="false">
      <c r="A352" s="233"/>
      <c r="B352" s="234"/>
      <c r="C352" s="235"/>
      <c r="D352" s="236"/>
      <c r="E352" s="237"/>
      <c r="F352" s="237"/>
      <c r="G352" s="263"/>
      <c r="H352" s="267" t="str">
        <f aca="false">IF(COUNTIFS(Titulados!$A$3:$A$1000,"="&amp;K352)&lt;&gt;1,"","Titulado")</f>
        <v/>
      </c>
      <c r="I352" s="242"/>
      <c r="J352" s="242"/>
      <c r="K352" s="253"/>
      <c r="L352" s="254"/>
      <c r="M352" s="255"/>
      <c r="N352" s="256"/>
      <c r="O352" s="247"/>
      <c r="P352" s="248"/>
      <c r="Q352" s="249"/>
      <c r="R352" s="174"/>
      <c r="S352" s="274"/>
      <c r="T352" s="275"/>
      <c r="AHV352" s="164"/>
      <c r="AHW352" s="164"/>
      <c r="AHX352" s="164"/>
      <c r="AHY352" s="164"/>
      <c r="AHZ352" s="164"/>
      <c r="AIA352" s="164"/>
      <c r="AIB352" s="164"/>
      <c r="AIC352" s="164"/>
      <c r="AID352" s="164"/>
      <c r="AIE352" s="164"/>
      <c r="AIF352" s="164"/>
      <c r="AIG352" s="164"/>
      <c r="AIH352" s="164"/>
      <c r="AII352" s="164"/>
      <c r="AIJ352" s="164"/>
      <c r="AIK352" s="164"/>
      <c r="AIL352" s="164"/>
      <c r="AIM352" s="164"/>
      <c r="AIN352" s="164"/>
      <c r="AIO352" s="164"/>
      <c r="AIP352" s="164"/>
      <c r="AIQ352" s="164"/>
      <c r="AIR352" s="164"/>
      <c r="AIS352" s="164"/>
      <c r="AIT352" s="164"/>
      <c r="AIU352" s="164"/>
      <c r="AIV352" s="164"/>
      <c r="AIW352" s="164"/>
      <c r="AIX352" s="164"/>
      <c r="AIY352" s="164"/>
      <c r="AIZ352" s="164"/>
      <c r="AJA352" s="164"/>
      <c r="AJB352" s="164"/>
      <c r="AJC352" s="164"/>
      <c r="AJD352" s="164"/>
      <c r="AJE352" s="164"/>
      <c r="AJF352" s="164"/>
      <c r="AJG352" s="164"/>
      <c r="AJH352" s="164"/>
      <c r="AJI352" s="164"/>
      <c r="AJJ352" s="164"/>
      <c r="AJK352" s="164"/>
      <c r="AJL352" s="164"/>
      <c r="AJM352" s="164"/>
      <c r="AJN352" s="164"/>
      <c r="AJO352" s="164"/>
      <c r="AJP352" s="164"/>
      <c r="AJQ352" s="164"/>
      <c r="AJR352" s="164"/>
      <c r="AJS352" s="164"/>
      <c r="AJT352" s="164"/>
      <c r="AJU352" s="164"/>
      <c r="AJV352" s="164"/>
      <c r="AJW352" s="164"/>
      <c r="AJX352" s="164"/>
      <c r="AJY352" s="164"/>
      <c r="AJZ352" s="164"/>
      <c r="AKA352" s="164"/>
      <c r="AKB352" s="164"/>
    </row>
    <row r="353" customFormat="false" ht="21" hidden="false" customHeight="true" outlineLevel="0" collapsed="false">
      <c r="A353" s="233"/>
      <c r="B353" s="234"/>
      <c r="C353" s="235"/>
      <c r="D353" s="236"/>
      <c r="E353" s="237"/>
      <c r="F353" s="237"/>
      <c r="G353" s="263"/>
      <c r="H353" s="267" t="str">
        <f aca="false">IF(COUNTIFS(Titulados!$A$3:$A$1000,"="&amp;K353)&lt;&gt;1,"","Titulado")</f>
        <v/>
      </c>
      <c r="I353" s="242"/>
      <c r="J353" s="242"/>
      <c r="K353" s="253"/>
      <c r="L353" s="254"/>
      <c r="M353" s="255"/>
      <c r="N353" s="256"/>
      <c r="O353" s="247"/>
      <c r="P353" s="248"/>
      <c r="Q353" s="249"/>
      <c r="R353" s="174"/>
      <c r="S353" s="274"/>
      <c r="T353" s="275"/>
      <c r="AHV353" s="164"/>
      <c r="AHW353" s="164"/>
      <c r="AHX353" s="164"/>
      <c r="AHY353" s="164"/>
      <c r="AHZ353" s="164"/>
      <c r="AIA353" s="164"/>
      <c r="AIB353" s="164"/>
      <c r="AIC353" s="164"/>
      <c r="AID353" s="164"/>
      <c r="AIE353" s="164"/>
      <c r="AIF353" s="164"/>
      <c r="AIG353" s="164"/>
      <c r="AIH353" s="164"/>
      <c r="AII353" s="164"/>
      <c r="AIJ353" s="164"/>
      <c r="AIK353" s="164"/>
      <c r="AIL353" s="164"/>
      <c r="AIM353" s="164"/>
      <c r="AIN353" s="164"/>
      <c r="AIO353" s="164"/>
      <c r="AIP353" s="164"/>
      <c r="AIQ353" s="164"/>
      <c r="AIR353" s="164"/>
      <c r="AIS353" s="164"/>
      <c r="AIT353" s="164"/>
      <c r="AIU353" s="164"/>
      <c r="AIV353" s="164"/>
      <c r="AIW353" s="164"/>
      <c r="AIX353" s="164"/>
      <c r="AIY353" s="164"/>
      <c r="AIZ353" s="164"/>
      <c r="AJA353" s="164"/>
      <c r="AJB353" s="164"/>
      <c r="AJC353" s="164"/>
      <c r="AJD353" s="164"/>
      <c r="AJE353" s="164"/>
      <c r="AJF353" s="164"/>
      <c r="AJG353" s="164"/>
      <c r="AJH353" s="164"/>
      <c r="AJI353" s="164"/>
      <c r="AJJ353" s="164"/>
      <c r="AJK353" s="164"/>
      <c r="AJL353" s="164"/>
      <c r="AJM353" s="164"/>
      <c r="AJN353" s="164"/>
      <c r="AJO353" s="164"/>
      <c r="AJP353" s="164"/>
      <c r="AJQ353" s="164"/>
      <c r="AJR353" s="164"/>
      <c r="AJS353" s="164"/>
      <c r="AJT353" s="164"/>
      <c r="AJU353" s="164"/>
      <c r="AJV353" s="164"/>
      <c r="AJW353" s="164"/>
      <c r="AJX353" s="164"/>
      <c r="AJY353" s="164"/>
      <c r="AJZ353" s="164"/>
      <c r="AKA353" s="164"/>
      <c r="AKB353" s="164"/>
    </row>
    <row r="354" customFormat="false" ht="21" hidden="false" customHeight="true" outlineLevel="0" collapsed="false">
      <c r="A354" s="233"/>
      <c r="B354" s="234"/>
      <c r="C354" s="235"/>
      <c r="D354" s="236"/>
      <c r="E354" s="237"/>
      <c r="F354" s="237"/>
      <c r="G354" s="263"/>
      <c r="H354" s="267" t="str">
        <f aca="false">IF(COUNTIFS(Titulados!$A$3:$A$1000,"="&amp;K354)&lt;&gt;1,"","Titulado")</f>
        <v/>
      </c>
      <c r="I354" s="242"/>
      <c r="J354" s="242"/>
      <c r="K354" s="253"/>
      <c r="L354" s="254"/>
      <c r="M354" s="255"/>
      <c r="N354" s="256"/>
      <c r="O354" s="247"/>
      <c r="P354" s="248"/>
      <c r="Q354" s="249"/>
      <c r="R354" s="174"/>
      <c r="S354" s="274"/>
      <c r="T354" s="275"/>
      <c r="AHV354" s="164"/>
      <c r="AHW354" s="164"/>
      <c r="AHX354" s="164"/>
      <c r="AHY354" s="164"/>
      <c r="AHZ354" s="164"/>
      <c r="AIA354" s="164"/>
      <c r="AIB354" s="164"/>
      <c r="AIC354" s="164"/>
      <c r="AID354" s="164"/>
      <c r="AIE354" s="164"/>
      <c r="AIF354" s="164"/>
      <c r="AIG354" s="164"/>
      <c r="AIH354" s="164"/>
      <c r="AII354" s="164"/>
      <c r="AIJ354" s="164"/>
      <c r="AIK354" s="164"/>
      <c r="AIL354" s="164"/>
      <c r="AIM354" s="164"/>
      <c r="AIN354" s="164"/>
      <c r="AIO354" s="164"/>
      <c r="AIP354" s="164"/>
      <c r="AIQ354" s="164"/>
      <c r="AIR354" s="164"/>
      <c r="AIS354" s="164"/>
      <c r="AIT354" s="164"/>
      <c r="AIU354" s="164"/>
      <c r="AIV354" s="164"/>
      <c r="AIW354" s="164"/>
      <c r="AIX354" s="164"/>
      <c r="AIY354" s="164"/>
      <c r="AIZ354" s="164"/>
      <c r="AJA354" s="164"/>
      <c r="AJB354" s="164"/>
      <c r="AJC354" s="164"/>
      <c r="AJD354" s="164"/>
      <c r="AJE354" s="164"/>
      <c r="AJF354" s="164"/>
      <c r="AJG354" s="164"/>
      <c r="AJH354" s="164"/>
      <c r="AJI354" s="164"/>
      <c r="AJJ354" s="164"/>
      <c r="AJK354" s="164"/>
      <c r="AJL354" s="164"/>
      <c r="AJM354" s="164"/>
      <c r="AJN354" s="164"/>
      <c r="AJO354" s="164"/>
      <c r="AJP354" s="164"/>
      <c r="AJQ354" s="164"/>
      <c r="AJR354" s="164"/>
      <c r="AJS354" s="164"/>
      <c r="AJT354" s="164"/>
      <c r="AJU354" s="164"/>
      <c r="AJV354" s="164"/>
      <c r="AJW354" s="164"/>
      <c r="AJX354" s="164"/>
      <c r="AJY354" s="164"/>
      <c r="AJZ354" s="164"/>
      <c r="AKA354" s="164"/>
      <c r="AKB354" s="164"/>
    </row>
    <row r="355" customFormat="false" ht="21" hidden="false" customHeight="true" outlineLevel="0" collapsed="false">
      <c r="A355" s="233"/>
      <c r="B355" s="234"/>
      <c r="C355" s="235"/>
      <c r="D355" s="236"/>
      <c r="E355" s="237"/>
      <c r="F355" s="237"/>
      <c r="G355" s="263"/>
      <c r="H355" s="268" t="str">
        <f aca="false">IF(COUNTIFS(Titulados!$A$3:$A$1000,"="&amp;K355)&lt;&gt;1,"","Titulado")</f>
        <v/>
      </c>
      <c r="I355" s="242"/>
      <c r="J355" s="242"/>
      <c r="K355" s="258"/>
      <c r="L355" s="259"/>
      <c r="M355" s="260"/>
      <c r="N355" s="261"/>
      <c r="O355" s="247"/>
      <c r="P355" s="248"/>
      <c r="Q355" s="249"/>
      <c r="R355" s="174"/>
      <c r="S355" s="274"/>
      <c r="T355" s="275"/>
      <c r="AHV355" s="164"/>
      <c r="AHW355" s="164"/>
      <c r="AHX355" s="164"/>
      <c r="AHY355" s="164"/>
      <c r="AHZ355" s="164"/>
      <c r="AIA355" s="164"/>
      <c r="AIB355" s="164"/>
      <c r="AIC355" s="164"/>
      <c r="AID355" s="164"/>
      <c r="AIE355" s="164"/>
      <c r="AIF355" s="164"/>
      <c r="AIG355" s="164"/>
      <c r="AIH355" s="164"/>
      <c r="AII355" s="164"/>
      <c r="AIJ355" s="164"/>
      <c r="AIK355" s="164"/>
      <c r="AIL355" s="164"/>
      <c r="AIM355" s="164"/>
      <c r="AIN355" s="164"/>
      <c r="AIO355" s="164"/>
      <c r="AIP355" s="164"/>
      <c r="AIQ355" s="164"/>
      <c r="AIR355" s="164"/>
      <c r="AIS355" s="164"/>
      <c r="AIT355" s="164"/>
      <c r="AIU355" s="164"/>
      <c r="AIV355" s="164"/>
      <c r="AIW355" s="164"/>
      <c r="AIX355" s="164"/>
      <c r="AIY355" s="164"/>
      <c r="AIZ355" s="164"/>
      <c r="AJA355" s="164"/>
      <c r="AJB355" s="164"/>
      <c r="AJC355" s="164"/>
      <c r="AJD355" s="164"/>
      <c r="AJE355" s="164"/>
      <c r="AJF355" s="164"/>
      <c r="AJG355" s="164"/>
      <c r="AJH355" s="164"/>
      <c r="AJI355" s="164"/>
      <c r="AJJ355" s="164"/>
      <c r="AJK355" s="164"/>
      <c r="AJL355" s="164"/>
      <c r="AJM355" s="164"/>
      <c r="AJN355" s="164"/>
      <c r="AJO355" s="164"/>
      <c r="AJP355" s="164"/>
      <c r="AJQ355" s="164"/>
      <c r="AJR355" s="164"/>
      <c r="AJS355" s="164"/>
      <c r="AJT355" s="164"/>
      <c r="AJU355" s="164"/>
      <c r="AJV355" s="164"/>
      <c r="AJW355" s="164"/>
      <c r="AJX355" s="164"/>
      <c r="AJY355" s="164"/>
      <c r="AJZ355" s="164"/>
      <c r="AKA355" s="164"/>
      <c r="AKB355" s="164"/>
    </row>
    <row r="356" customFormat="false" ht="27" hidden="false" customHeight="true" outlineLevel="0" collapsed="false">
      <c r="A356" s="233" t="n">
        <f aca="false">A349+1</f>
        <v>51</v>
      </c>
      <c r="B356" s="234"/>
      <c r="C356" s="235"/>
      <c r="D356" s="236"/>
      <c r="E356" s="237" t="str">
        <f aca="false">IF(P356&gt;0,"Docente do PPG coautor","")</f>
        <v/>
      </c>
      <c r="F356" s="238" t="str">
        <f aca="false">IF(COUNTIFS(L356:L362,"&lt;&gt;"&amp;"")&gt;0,"Graduando coautor","")</f>
        <v/>
      </c>
      <c r="G356" s="263" t="str">
        <f aca="false">IF(COUNTIFS(K356:K362,"&lt;&gt;"&amp;"")&gt;0,"Pos-graduando coautor","")</f>
        <v/>
      </c>
      <c r="H356" s="264" t="str">
        <f aca="false">IF(COUNTIFS(Titulados!$A$3:$A$1000,"="&amp;K356)&lt;&gt;1,"","Titulado")</f>
        <v/>
      </c>
      <c r="I356" s="242"/>
      <c r="J356" s="242"/>
      <c r="K356" s="243"/>
      <c r="L356" s="244"/>
      <c r="M356" s="245"/>
      <c r="N356" s="246"/>
      <c r="O356" s="247"/>
      <c r="P356" s="248" t="n">
        <v>0</v>
      </c>
      <c r="Q356" s="249"/>
      <c r="R356" s="174"/>
      <c r="S356" s="274" t="n">
        <f aca="false">IF(B356="",0,INDEX(pesosqualis,MATCH(D356,INDEX(Qualis,,MATCH(B356,Tipos_Produtos)),0),MATCH(B356,Tipos_Produtos,0)))</f>
        <v>0</v>
      </c>
      <c r="T356" s="275" t="n">
        <f aca="false">IF(E356="",0,S356/P356)</f>
        <v>0</v>
      </c>
      <c r="AHV356" s="164"/>
      <c r="AHW356" s="164"/>
      <c r="AHX356" s="164"/>
      <c r="AHY356" s="164"/>
      <c r="AHZ356" s="164"/>
      <c r="AIA356" s="164"/>
      <c r="AIB356" s="164"/>
      <c r="AIC356" s="164"/>
      <c r="AID356" s="164"/>
      <c r="AIE356" s="164"/>
      <c r="AIF356" s="164"/>
      <c r="AIG356" s="164"/>
      <c r="AIH356" s="164"/>
      <c r="AII356" s="164"/>
      <c r="AIJ356" s="164"/>
      <c r="AIK356" s="164"/>
      <c r="AIL356" s="164"/>
      <c r="AIM356" s="164"/>
      <c r="AIN356" s="164"/>
      <c r="AIO356" s="164"/>
      <c r="AIP356" s="164"/>
      <c r="AIQ356" s="164"/>
      <c r="AIR356" s="164"/>
      <c r="AIS356" s="164"/>
      <c r="AIT356" s="164"/>
      <c r="AIU356" s="164"/>
      <c r="AIV356" s="164"/>
      <c r="AIW356" s="164"/>
      <c r="AIX356" s="164"/>
      <c r="AIY356" s="164"/>
      <c r="AIZ356" s="164"/>
      <c r="AJA356" s="164"/>
      <c r="AJB356" s="164"/>
      <c r="AJC356" s="164"/>
      <c r="AJD356" s="164"/>
      <c r="AJE356" s="164"/>
      <c r="AJF356" s="164"/>
      <c r="AJG356" s="164"/>
      <c r="AJH356" s="164"/>
      <c r="AJI356" s="164"/>
      <c r="AJJ356" s="164"/>
      <c r="AJK356" s="164"/>
      <c r="AJL356" s="164"/>
      <c r="AJM356" s="164"/>
      <c r="AJN356" s="164"/>
      <c r="AJO356" s="164"/>
      <c r="AJP356" s="164"/>
      <c r="AJQ356" s="164"/>
      <c r="AJR356" s="164"/>
      <c r="AJS356" s="164"/>
      <c r="AJT356" s="164"/>
      <c r="AJU356" s="164"/>
      <c r="AJV356" s="164"/>
      <c r="AJW356" s="164"/>
      <c r="AJX356" s="164"/>
      <c r="AJY356" s="164"/>
      <c r="AJZ356" s="164"/>
      <c r="AKA356" s="164"/>
      <c r="AKB356" s="164"/>
    </row>
    <row r="357" customFormat="false" ht="21" hidden="false" customHeight="true" outlineLevel="0" collapsed="false">
      <c r="A357" s="233"/>
      <c r="B357" s="234"/>
      <c r="C357" s="235"/>
      <c r="D357" s="236"/>
      <c r="E357" s="237"/>
      <c r="F357" s="237"/>
      <c r="G357" s="263"/>
      <c r="H357" s="267" t="str">
        <f aca="false">IF(COUNTIFS(Titulados!$A$3:$A$1000,"="&amp;K357)&lt;&gt;1,"","Titulado")</f>
        <v/>
      </c>
      <c r="I357" s="242"/>
      <c r="J357" s="242"/>
      <c r="K357" s="253"/>
      <c r="L357" s="254"/>
      <c r="M357" s="255"/>
      <c r="N357" s="256"/>
      <c r="O357" s="247"/>
      <c r="P357" s="248"/>
      <c r="Q357" s="249"/>
      <c r="R357" s="174"/>
      <c r="S357" s="274"/>
      <c r="T357" s="275"/>
      <c r="AHV357" s="164"/>
      <c r="AHW357" s="164"/>
      <c r="AHX357" s="164"/>
      <c r="AHY357" s="164"/>
      <c r="AHZ357" s="164"/>
      <c r="AIA357" s="164"/>
      <c r="AIB357" s="164"/>
      <c r="AIC357" s="164"/>
      <c r="AID357" s="164"/>
      <c r="AIE357" s="164"/>
      <c r="AIF357" s="164"/>
      <c r="AIG357" s="164"/>
      <c r="AIH357" s="164"/>
      <c r="AII357" s="164"/>
      <c r="AIJ357" s="164"/>
      <c r="AIK357" s="164"/>
      <c r="AIL357" s="164"/>
      <c r="AIM357" s="164"/>
      <c r="AIN357" s="164"/>
      <c r="AIO357" s="164"/>
      <c r="AIP357" s="164"/>
      <c r="AIQ357" s="164"/>
      <c r="AIR357" s="164"/>
      <c r="AIS357" s="164"/>
      <c r="AIT357" s="164"/>
      <c r="AIU357" s="164"/>
      <c r="AIV357" s="164"/>
      <c r="AIW357" s="164"/>
      <c r="AIX357" s="164"/>
      <c r="AIY357" s="164"/>
      <c r="AIZ357" s="164"/>
      <c r="AJA357" s="164"/>
      <c r="AJB357" s="164"/>
      <c r="AJC357" s="164"/>
      <c r="AJD357" s="164"/>
      <c r="AJE357" s="164"/>
      <c r="AJF357" s="164"/>
      <c r="AJG357" s="164"/>
      <c r="AJH357" s="164"/>
      <c r="AJI357" s="164"/>
      <c r="AJJ357" s="164"/>
      <c r="AJK357" s="164"/>
      <c r="AJL357" s="164"/>
      <c r="AJM357" s="164"/>
      <c r="AJN357" s="164"/>
      <c r="AJO357" s="164"/>
      <c r="AJP357" s="164"/>
      <c r="AJQ357" s="164"/>
      <c r="AJR357" s="164"/>
      <c r="AJS357" s="164"/>
      <c r="AJT357" s="164"/>
      <c r="AJU357" s="164"/>
      <c r="AJV357" s="164"/>
      <c r="AJW357" s="164"/>
      <c r="AJX357" s="164"/>
      <c r="AJY357" s="164"/>
      <c r="AJZ357" s="164"/>
      <c r="AKA357" s="164"/>
      <c r="AKB357" s="164"/>
    </row>
    <row r="358" customFormat="false" ht="21" hidden="false" customHeight="true" outlineLevel="0" collapsed="false">
      <c r="A358" s="233"/>
      <c r="B358" s="234"/>
      <c r="C358" s="235"/>
      <c r="D358" s="236"/>
      <c r="E358" s="237"/>
      <c r="F358" s="237"/>
      <c r="G358" s="263"/>
      <c r="H358" s="267" t="str">
        <f aca="false">IF(COUNTIFS(Titulados!$A$3:$A$1000,"="&amp;K358)&lt;&gt;1,"","Titulado")</f>
        <v/>
      </c>
      <c r="I358" s="242"/>
      <c r="J358" s="242"/>
      <c r="K358" s="253"/>
      <c r="L358" s="254"/>
      <c r="M358" s="255"/>
      <c r="N358" s="256"/>
      <c r="O358" s="247"/>
      <c r="P358" s="248"/>
      <c r="Q358" s="249"/>
      <c r="R358" s="174"/>
      <c r="S358" s="274"/>
      <c r="T358" s="275"/>
      <c r="AHV358" s="164"/>
      <c r="AHW358" s="164"/>
      <c r="AHX358" s="164"/>
      <c r="AHY358" s="164"/>
      <c r="AHZ358" s="164"/>
      <c r="AIA358" s="164"/>
      <c r="AIB358" s="164"/>
      <c r="AIC358" s="164"/>
      <c r="AID358" s="164"/>
      <c r="AIE358" s="164"/>
      <c r="AIF358" s="164"/>
      <c r="AIG358" s="164"/>
      <c r="AIH358" s="164"/>
      <c r="AII358" s="164"/>
      <c r="AIJ358" s="164"/>
      <c r="AIK358" s="164"/>
      <c r="AIL358" s="164"/>
      <c r="AIM358" s="164"/>
      <c r="AIN358" s="164"/>
      <c r="AIO358" s="164"/>
      <c r="AIP358" s="164"/>
      <c r="AIQ358" s="164"/>
      <c r="AIR358" s="164"/>
      <c r="AIS358" s="164"/>
      <c r="AIT358" s="164"/>
      <c r="AIU358" s="164"/>
      <c r="AIV358" s="164"/>
      <c r="AIW358" s="164"/>
      <c r="AIX358" s="164"/>
      <c r="AIY358" s="164"/>
      <c r="AIZ358" s="164"/>
      <c r="AJA358" s="164"/>
      <c r="AJB358" s="164"/>
      <c r="AJC358" s="164"/>
      <c r="AJD358" s="164"/>
      <c r="AJE358" s="164"/>
      <c r="AJF358" s="164"/>
      <c r="AJG358" s="164"/>
      <c r="AJH358" s="164"/>
      <c r="AJI358" s="164"/>
      <c r="AJJ358" s="164"/>
      <c r="AJK358" s="164"/>
      <c r="AJL358" s="164"/>
      <c r="AJM358" s="164"/>
      <c r="AJN358" s="164"/>
      <c r="AJO358" s="164"/>
      <c r="AJP358" s="164"/>
      <c r="AJQ358" s="164"/>
      <c r="AJR358" s="164"/>
      <c r="AJS358" s="164"/>
      <c r="AJT358" s="164"/>
      <c r="AJU358" s="164"/>
      <c r="AJV358" s="164"/>
      <c r="AJW358" s="164"/>
      <c r="AJX358" s="164"/>
      <c r="AJY358" s="164"/>
      <c r="AJZ358" s="164"/>
      <c r="AKA358" s="164"/>
      <c r="AKB358" s="164"/>
    </row>
    <row r="359" customFormat="false" ht="21" hidden="false" customHeight="true" outlineLevel="0" collapsed="false">
      <c r="A359" s="233"/>
      <c r="B359" s="234"/>
      <c r="C359" s="235"/>
      <c r="D359" s="236"/>
      <c r="E359" s="237"/>
      <c r="F359" s="237"/>
      <c r="G359" s="263"/>
      <c r="H359" s="267" t="str">
        <f aca="false">IF(COUNTIFS(Titulados!$A$3:$A$1000,"="&amp;K359)&lt;&gt;1,"","Titulado")</f>
        <v/>
      </c>
      <c r="I359" s="242"/>
      <c r="J359" s="242"/>
      <c r="K359" s="253"/>
      <c r="L359" s="254"/>
      <c r="M359" s="255"/>
      <c r="N359" s="256"/>
      <c r="O359" s="247"/>
      <c r="P359" s="248"/>
      <c r="Q359" s="249"/>
      <c r="R359" s="174"/>
      <c r="S359" s="274"/>
      <c r="T359" s="275"/>
      <c r="AHV359" s="164"/>
      <c r="AHW359" s="164"/>
      <c r="AHX359" s="164"/>
      <c r="AHY359" s="164"/>
      <c r="AHZ359" s="164"/>
      <c r="AIA359" s="164"/>
      <c r="AIB359" s="164"/>
      <c r="AIC359" s="164"/>
      <c r="AID359" s="164"/>
      <c r="AIE359" s="164"/>
      <c r="AIF359" s="164"/>
      <c r="AIG359" s="164"/>
      <c r="AIH359" s="164"/>
      <c r="AII359" s="164"/>
      <c r="AIJ359" s="164"/>
      <c r="AIK359" s="164"/>
      <c r="AIL359" s="164"/>
      <c r="AIM359" s="164"/>
      <c r="AIN359" s="164"/>
      <c r="AIO359" s="164"/>
      <c r="AIP359" s="164"/>
      <c r="AIQ359" s="164"/>
      <c r="AIR359" s="164"/>
      <c r="AIS359" s="164"/>
      <c r="AIT359" s="164"/>
      <c r="AIU359" s="164"/>
      <c r="AIV359" s="164"/>
      <c r="AIW359" s="164"/>
      <c r="AIX359" s="164"/>
      <c r="AIY359" s="164"/>
      <c r="AIZ359" s="164"/>
      <c r="AJA359" s="164"/>
      <c r="AJB359" s="164"/>
      <c r="AJC359" s="164"/>
      <c r="AJD359" s="164"/>
      <c r="AJE359" s="164"/>
      <c r="AJF359" s="164"/>
      <c r="AJG359" s="164"/>
      <c r="AJH359" s="164"/>
      <c r="AJI359" s="164"/>
      <c r="AJJ359" s="164"/>
      <c r="AJK359" s="164"/>
      <c r="AJL359" s="164"/>
      <c r="AJM359" s="164"/>
      <c r="AJN359" s="164"/>
      <c r="AJO359" s="164"/>
      <c r="AJP359" s="164"/>
      <c r="AJQ359" s="164"/>
      <c r="AJR359" s="164"/>
      <c r="AJS359" s="164"/>
      <c r="AJT359" s="164"/>
      <c r="AJU359" s="164"/>
      <c r="AJV359" s="164"/>
      <c r="AJW359" s="164"/>
      <c r="AJX359" s="164"/>
      <c r="AJY359" s="164"/>
      <c r="AJZ359" s="164"/>
      <c r="AKA359" s="164"/>
      <c r="AKB359" s="164"/>
    </row>
    <row r="360" customFormat="false" ht="21" hidden="false" customHeight="true" outlineLevel="0" collapsed="false">
      <c r="A360" s="233"/>
      <c r="B360" s="234"/>
      <c r="C360" s="235"/>
      <c r="D360" s="236"/>
      <c r="E360" s="237"/>
      <c r="F360" s="237"/>
      <c r="G360" s="263"/>
      <c r="H360" s="267" t="str">
        <f aca="false">IF(COUNTIFS(Titulados!$A$3:$A$1000,"="&amp;K360)&lt;&gt;1,"","Titulado")</f>
        <v/>
      </c>
      <c r="I360" s="242"/>
      <c r="J360" s="242"/>
      <c r="K360" s="253"/>
      <c r="L360" s="254"/>
      <c r="M360" s="255"/>
      <c r="N360" s="256"/>
      <c r="O360" s="247"/>
      <c r="P360" s="248"/>
      <c r="Q360" s="249"/>
      <c r="R360" s="174"/>
      <c r="S360" s="274"/>
      <c r="T360" s="275"/>
      <c r="AHV360" s="164"/>
      <c r="AHW360" s="164"/>
      <c r="AHX360" s="164"/>
      <c r="AHY360" s="164"/>
      <c r="AHZ360" s="164"/>
      <c r="AIA360" s="164"/>
      <c r="AIB360" s="164"/>
      <c r="AIC360" s="164"/>
      <c r="AID360" s="164"/>
      <c r="AIE360" s="164"/>
      <c r="AIF360" s="164"/>
      <c r="AIG360" s="164"/>
      <c r="AIH360" s="164"/>
      <c r="AII360" s="164"/>
      <c r="AIJ360" s="164"/>
      <c r="AIK360" s="164"/>
      <c r="AIL360" s="164"/>
      <c r="AIM360" s="164"/>
      <c r="AIN360" s="164"/>
      <c r="AIO360" s="164"/>
      <c r="AIP360" s="164"/>
      <c r="AIQ360" s="164"/>
      <c r="AIR360" s="164"/>
      <c r="AIS360" s="164"/>
      <c r="AIT360" s="164"/>
      <c r="AIU360" s="164"/>
      <c r="AIV360" s="164"/>
      <c r="AIW360" s="164"/>
      <c r="AIX360" s="164"/>
      <c r="AIY360" s="164"/>
      <c r="AIZ360" s="164"/>
      <c r="AJA360" s="164"/>
      <c r="AJB360" s="164"/>
      <c r="AJC360" s="164"/>
      <c r="AJD360" s="164"/>
      <c r="AJE360" s="164"/>
      <c r="AJF360" s="164"/>
      <c r="AJG360" s="164"/>
      <c r="AJH360" s="164"/>
      <c r="AJI360" s="164"/>
      <c r="AJJ360" s="164"/>
      <c r="AJK360" s="164"/>
      <c r="AJL360" s="164"/>
      <c r="AJM360" s="164"/>
      <c r="AJN360" s="164"/>
      <c r="AJO360" s="164"/>
      <c r="AJP360" s="164"/>
      <c r="AJQ360" s="164"/>
      <c r="AJR360" s="164"/>
      <c r="AJS360" s="164"/>
      <c r="AJT360" s="164"/>
      <c r="AJU360" s="164"/>
      <c r="AJV360" s="164"/>
      <c r="AJW360" s="164"/>
      <c r="AJX360" s="164"/>
      <c r="AJY360" s="164"/>
      <c r="AJZ360" s="164"/>
      <c r="AKA360" s="164"/>
      <c r="AKB360" s="164"/>
    </row>
    <row r="361" customFormat="false" ht="21" hidden="false" customHeight="true" outlineLevel="0" collapsed="false">
      <c r="A361" s="233"/>
      <c r="B361" s="234"/>
      <c r="C361" s="235"/>
      <c r="D361" s="236"/>
      <c r="E361" s="237"/>
      <c r="F361" s="237"/>
      <c r="G361" s="263"/>
      <c r="H361" s="267" t="str">
        <f aca="false">IF(COUNTIFS(Titulados!$A$3:$A$1000,"="&amp;K361)&lt;&gt;1,"","Titulado")</f>
        <v/>
      </c>
      <c r="I361" s="242"/>
      <c r="J361" s="242"/>
      <c r="K361" s="253"/>
      <c r="L361" s="254"/>
      <c r="M361" s="255"/>
      <c r="N361" s="256"/>
      <c r="O361" s="247"/>
      <c r="P361" s="248"/>
      <c r="Q361" s="249"/>
      <c r="R361" s="174"/>
      <c r="S361" s="274"/>
      <c r="T361" s="275"/>
      <c r="AHV361" s="164"/>
      <c r="AHW361" s="164"/>
      <c r="AHX361" s="164"/>
      <c r="AHY361" s="164"/>
      <c r="AHZ361" s="164"/>
      <c r="AIA361" s="164"/>
      <c r="AIB361" s="164"/>
      <c r="AIC361" s="164"/>
      <c r="AID361" s="164"/>
      <c r="AIE361" s="164"/>
      <c r="AIF361" s="164"/>
      <c r="AIG361" s="164"/>
      <c r="AIH361" s="164"/>
      <c r="AII361" s="164"/>
      <c r="AIJ361" s="164"/>
      <c r="AIK361" s="164"/>
      <c r="AIL361" s="164"/>
      <c r="AIM361" s="164"/>
      <c r="AIN361" s="164"/>
      <c r="AIO361" s="164"/>
      <c r="AIP361" s="164"/>
      <c r="AIQ361" s="164"/>
      <c r="AIR361" s="164"/>
      <c r="AIS361" s="164"/>
      <c r="AIT361" s="164"/>
      <c r="AIU361" s="164"/>
      <c r="AIV361" s="164"/>
      <c r="AIW361" s="164"/>
      <c r="AIX361" s="164"/>
      <c r="AIY361" s="164"/>
      <c r="AIZ361" s="164"/>
      <c r="AJA361" s="164"/>
      <c r="AJB361" s="164"/>
      <c r="AJC361" s="164"/>
      <c r="AJD361" s="164"/>
      <c r="AJE361" s="164"/>
      <c r="AJF361" s="164"/>
      <c r="AJG361" s="164"/>
      <c r="AJH361" s="164"/>
      <c r="AJI361" s="164"/>
      <c r="AJJ361" s="164"/>
      <c r="AJK361" s="164"/>
      <c r="AJL361" s="164"/>
      <c r="AJM361" s="164"/>
      <c r="AJN361" s="164"/>
      <c r="AJO361" s="164"/>
      <c r="AJP361" s="164"/>
      <c r="AJQ361" s="164"/>
      <c r="AJR361" s="164"/>
      <c r="AJS361" s="164"/>
      <c r="AJT361" s="164"/>
      <c r="AJU361" s="164"/>
      <c r="AJV361" s="164"/>
      <c r="AJW361" s="164"/>
      <c r="AJX361" s="164"/>
      <c r="AJY361" s="164"/>
      <c r="AJZ361" s="164"/>
      <c r="AKA361" s="164"/>
      <c r="AKB361" s="164"/>
    </row>
    <row r="362" customFormat="false" ht="21" hidden="false" customHeight="true" outlineLevel="0" collapsed="false">
      <c r="A362" s="233"/>
      <c r="B362" s="234"/>
      <c r="C362" s="235"/>
      <c r="D362" s="236"/>
      <c r="E362" s="237"/>
      <c r="F362" s="237"/>
      <c r="G362" s="263"/>
      <c r="H362" s="268" t="str">
        <f aca="false">IF(COUNTIFS(Titulados!$A$3:$A$1000,"="&amp;K362)&lt;&gt;1,"","Titulado")</f>
        <v/>
      </c>
      <c r="I362" s="242"/>
      <c r="J362" s="242"/>
      <c r="K362" s="258"/>
      <c r="L362" s="259"/>
      <c r="M362" s="260"/>
      <c r="N362" s="261"/>
      <c r="O362" s="247"/>
      <c r="P362" s="248"/>
      <c r="Q362" s="249"/>
      <c r="R362" s="174"/>
      <c r="S362" s="274"/>
      <c r="T362" s="275"/>
      <c r="AHV362" s="164"/>
      <c r="AHW362" s="164"/>
      <c r="AHX362" s="164"/>
      <c r="AHY362" s="164"/>
      <c r="AHZ362" s="164"/>
      <c r="AIA362" s="164"/>
      <c r="AIB362" s="164"/>
      <c r="AIC362" s="164"/>
      <c r="AID362" s="164"/>
      <c r="AIE362" s="164"/>
      <c r="AIF362" s="164"/>
      <c r="AIG362" s="164"/>
      <c r="AIH362" s="164"/>
      <c r="AII362" s="164"/>
      <c r="AIJ362" s="164"/>
      <c r="AIK362" s="164"/>
      <c r="AIL362" s="164"/>
      <c r="AIM362" s="164"/>
      <c r="AIN362" s="164"/>
      <c r="AIO362" s="164"/>
      <c r="AIP362" s="164"/>
      <c r="AIQ362" s="164"/>
      <c r="AIR362" s="164"/>
      <c r="AIS362" s="164"/>
      <c r="AIT362" s="164"/>
      <c r="AIU362" s="164"/>
      <c r="AIV362" s="164"/>
      <c r="AIW362" s="164"/>
      <c r="AIX362" s="164"/>
      <c r="AIY362" s="164"/>
      <c r="AIZ362" s="164"/>
      <c r="AJA362" s="164"/>
      <c r="AJB362" s="164"/>
      <c r="AJC362" s="164"/>
      <c r="AJD362" s="164"/>
      <c r="AJE362" s="164"/>
      <c r="AJF362" s="164"/>
      <c r="AJG362" s="164"/>
      <c r="AJH362" s="164"/>
      <c r="AJI362" s="164"/>
      <c r="AJJ362" s="164"/>
      <c r="AJK362" s="164"/>
      <c r="AJL362" s="164"/>
      <c r="AJM362" s="164"/>
      <c r="AJN362" s="164"/>
      <c r="AJO362" s="164"/>
      <c r="AJP362" s="164"/>
      <c r="AJQ362" s="164"/>
      <c r="AJR362" s="164"/>
      <c r="AJS362" s="164"/>
      <c r="AJT362" s="164"/>
      <c r="AJU362" s="164"/>
      <c r="AJV362" s="164"/>
      <c r="AJW362" s="164"/>
      <c r="AJX362" s="164"/>
      <c r="AJY362" s="164"/>
      <c r="AJZ362" s="164"/>
      <c r="AKA362" s="164"/>
      <c r="AKB362" s="164"/>
    </row>
    <row r="363" customFormat="false" ht="27" hidden="false" customHeight="true" outlineLevel="0" collapsed="false">
      <c r="A363" s="233" t="n">
        <f aca="false">A356+1</f>
        <v>52</v>
      </c>
      <c r="B363" s="234"/>
      <c r="C363" s="235"/>
      <c r="D363" s="236"/>
      <c r="E363" s="237" t="str">
        <f aca="false">IF(P363&gt;0,"Docente do PPG coautor","")</f>
        <v/>
      </c>
      <c r="F363" s="238" t="str">
        <f aca="false">IF(COUNTIFS(L363:L369,"&lt;&gt;"&amp;"")&gt;0,"Graduando coautor","")</f>
        <v/>
      </c>
      <c r="G363" s="263" t="str">
        <f aca="false">IF(COUNTIFS(K363:K369,"&lt;&gt;"&amp;"")&gt;0,"Pos-graduando coautor","")</f>
        <v/>
      </c>
      <c r="H363" s="264" t="str">
        <f aca="false">IF(COUNTIFS(Titulados!$A$3:$A$1000,"="&amp;K363)&lt;&gt;1,"","Titulado")</f>
        <v/>
      </c>
      <c r="I363" s="242"/>
      <c r="J363" s="242"/>
      <c r="K363" s="243"/>
      <c r="L363" s="244"/>
      <c r="M363" s="245"/>
      <c r="N363" s="246"/>
      <c r="O363" s="247"/>
      <c r="P363" s="248" t="n">
        <v>0</v>
      </c>
      <c r="Q363" s="249"/>
      <c r="R363" s="174"/>
      <c r="S363" s="274" t="n">
        <f aca="false">IF(B363="",0,INDEX(pesosqualis,MATCH(D363,INDEX(Qualis,,MATCH(B363,Tipos_Produtos)),0),MATCH(B363,Tipos_Produtos,0)))</f>
        <v>0</v>
      </c>
      <c r="T363" s="275" t="n">
        <f aca="false">IF(E363="",0,S363/P363)</f>
        <v>0</v>
      </c>
      <c r="AHV363" s="164"/>
      <c r="AHW363" s="164"/>
      <c r="AHX363" s="164"/>
      <c r="AHY363" s="164"/>
      <c r="AHZ363" s="164"/>
      <c r="AIA363" s="164"/>
      <c r="AIB363" s="164"/>
      <c r="AIC363" s="164"/>
      <c r="AID363" s="164"/>
      <c r="AIE363" s="164"/>
      <c r="AIF363" s="164"/>
      <c r="AIG363" s="164"/>
      <c r="AIH363" s="164"/>
      <c r="AII363" s="164"/>
      <c r="AIJ363" s="164"/>
      <c r="AIK363" s="164"/>
      <c r="AIL363" s="164"/>
      <c r="AIM363" s="164"/>
      <c r="AIN363" s="164"/>
      <c r="AIO363" s="164"/>
      <c r="AIP363" s="164"/>
      <c r="AIQ363" s="164"/>
      <c r="AIR363" s="164"/>
      <c r="AIS363" s="164"/>
      <c r="AIT363" s="164"/>
      <c r="AIU363" s="164"/>
      <c r="AIV363" s="164"/>
      <c r="AIW363" s="164"/>
      <c r="AIX363" s="164"/>
      <c r="AIY363" s="164"/>
      <c r="AIZ363" s="164"/>
      <c r="AJA363" s="164"/>
      <c r="AJB363" s="164"/>
      <c r="AJC363" s="164"/>
      <c r="AJD363" s="164"/>
      <c r="AJE363" s="164"/>
      <c r="AJF363" s="164"/>
      <c r="AJG363" s="164"/>
      <c r="AJH363" s="164"/>
      <c r="AJI363" s="164"/>
      <c r="AJJ363" s="164"/>
      <c r="AJK363" s="164"/>
      <c r="AJL363" s="164"/>
      <c r="AJM363" s="164"/>
      <c r="AJN363" s="164"/>
      <c r="AJO363" s="164"/>
      <c r="AJP363" s="164"/>
      <c r="AJQ363" s="164"/>
      <c r="AJR363" s="164"/>
      <c r="AJS363" s="164"/>
      <c r="AJT363" s="164"/>
      <c r="AJU363" s="164"/>
      <c r="AJV363" s="164"/>
      <c r="AJW363" s="164"/>
      <c r="AJX363" s="164"/>
      <c r="AJY363" s="164"/>
      <c r="AJZ363" s="164"/>
      <c r="AKA363" s="164"/>
      <c r="AKB363" s="164"/>
    </row>
    <row r="364" customFormat="false" ht="21" hidden="false" customHeight="true" outlineLevel="0" collapsed="false">
      <c r="A364" s="233"/>
      <c r="B364" s="234"/>
      <c r="C364" s="235"/>
      <c r="D364" s="236"/>
      <c r="E364" s="237"/>
      <c r="F364" s="237"/>
      <c r="G364" s="263"/>
      <c r="H364" s="267" t="str">
        <f aca="false">IF(COUNTIFS(Titulados!$A$3:$A$1000,"="&amp;K364)&lt;&gt;1,"","Titulado")</f>
        <v/>
      </c>
      <c r="I364" s="242"/>
      <c r="J364" s="242"/>
      <c r="K364" s="253"/>
      <c r="L364" s="254"/>
      <c r="M364" s="255"/>
      <c r="N364" s="256"/>
      <c r="O364" s="247"/>
      <c r="P364" s="248"/>
      <c r="Q364" s="249"/>
      <c r="R364" s="174"/>
      <c r="S364" s="274"/>
      <c r="T364" s="275"/>
      <c r="AHV364" s="164"/>
      <c r="AHW364" s="164"/>
      <c r="AHX364" s="164"/>
      <c r="AHY364" s="164"/>
      <c r="AHZ364" s="164"/>
      <c r="AIA364" s="164"/>
      <c r="AIB364" s="164"/>
      <c r="AIC364" s="164"/>
      <c r="AID364" s="164"/>
      <c r="AIE364" s="164"/>
      <c r="AIF364" s="164"/>
      <c r="AIG364" s="164"/>
      <c r="AIH364" s="164"/>
      <c r="AII364" s="164"/>
      <c r="AIJ364" s="164"/>
      <c r="AIK364" s="164"/>
      <c r="AIL364" s="164"/>
      <c r="AIM364" s="164"/>
      <c r="AIN364" s="164"/>
      <c r="AIO364" s="164"/>
      <c r="AIP364" s="164"/>
      <c r="AIQ364" s="164"/>
      <c r="AIR364" s="164"/>
      <c r="AIS364" s="164"/>
      <c r="AIT364" s="164"/>
      <c r="AIU364" s="164"/>
      <c r="AIV364" s="164"/>
      <c r="AIW364" s="164"/>
      <c r="AIX364" s="164"/>
      <c r="AIY364" s="164"/>
      <c r="AIZ364" s="164"/>
      <c r="AJA364" s="164"/>
      <c r="AJB364" s="164"/>
      <c r="AJC364" s="164"/>
      <c r="AJD364" s="164"/>
      <c r="AJE364" s="164"/>
      <c r="AJF364" s="164"/>
      <c r="AJG364" s="164"/>
      <c r="AJH364" s="164"/>
      <c r="AJI364" s="164"/>
      <c r="AJJ364" s="164"/>
      <c r="AJK364" s="164"/>
      <c r="AJL364" s="164"/>
      <c r="AJM364" s="164"/>
      <c r="AJN364" s="164"/>
      <c r="AJO364" s="164"/>
      <c r="AJP364" s="164"/>
      <c r="AJQ364" s="164"/>
      <c r="AJR364" s="164"/>
      <c r="AJS364" s="164"/>
      <c r="AJT364" s="164"/>
      <c r="AJU364" s="164"/>
      <c r="AJV364" s="164"/>
      <c r="AJW364" s="164"/>
      <c r="AJX364" s="164"/>
      <c r="AJY364" s="164"/>
      <c r="AJZ364" s="164"/>
      <c r="AKA364" s="164"/>
      <c r="AKB364" s="164"/>
    </row>
    <row r="365" customFormat="false" ht="21" hidden="false" customHeight="true" outlineLevel="0" collapsed="false">
      <c r="A365" s="233"/>
      <c r="B365" s="234"/>
      <c r="C365" s="235"/>
      <c r="D365" s="236"/>
      <c r="E365" s="237"/>
      <c r="F365" s="237"/>
      <c r="G365" s="263"/>
      <c r="H365" s="267" t="str">
        <f aca="false">IF(COUNTIFS(Titulados!$A$3:$A$1000,"="&amp;K365)&lt;&gt;1,"","Titulado")</f>
        <v/>
      </c>
      <c r="I365" s="242"/>
      <c r="J365" s="242"/>
      <c r="K365" s="253"/>
      <c r="L365" s="254"/>
      <c r="M365" s="255"/>
      <c r="N365" s="256"/>
      <c r="O365" s="247"/>
      <c r="P365" s="248"/>
      <c r="Q365" s="249"/>
      <c r="R365" s="174"/>
      <c r="S365" s="274"/>
      <c r="T365" s="275"/>
      <c r="AHV365" s="164"/>
      <c r="AHW365" s="164"/>
      <c r="AHX365" s="164"/>
      <c r="AHY365" s="164"/>
      <c r="AHZ365" s="164"/>
      <c r="AIA365" s="164"/>
      <c r="AIB365" s="164"/>
      <c r="AIC365" s="164"/>
      <c r="AID365" s="164"/>
      <c r="AIE365" s="164"/>
      <c r="AIF365" s="164"/>
      <c r="AIG365" s="164"/>
      <c r="AIH365" s="164"/>
      <c r="AII365" s="164"/>
      <c r="AIJ365" s="164"/>
      <c r="AIK365" s="164"/>
      <c r="AIL365" s="164"/>
      <c r="AIM365" s="164"/>
      <c r="AIN365" s="164"/>
      <c r="AIO365" s="164"/>
      <c r="AIP365" s="164"/>
      <c r="AIQ365" s="164"/>
      <c r="AIR365" s="164"/>
      <c r="AIS365" s="164"/>
      <c r="AIT365" s="164"/>
      <c r="AIU365" s="164"/>
      <c r="AIV365" s="164"/>
      <c r="AIW365" s="164"/>
      <c r="AIX365" s="164"/>
      <c r="AIY365" s="164"/>
      <c r="AIZ365" s="164"/>
      <c r="AJA365" s="164"/>
      <c r="AJB365" s="164"/>
      <c r="AJC365" s="164"/>
      <c r="AJD365" s="164"/>
      <c r="AJE365" s="164"/>
      <c r="AJF365" s="164"/>
      <c r="AJG365" s="164"/>
      <c r="AJH365" s="164"/>
      <c r="AJI365" s="164"/>
      <c r="AJJ365" s="164"/>
      <c r="AJK365" s="164"/>
      <c r="AJL365" s="164"/>
      <c r="AJM365" s="164"/>
      <c r="AJN365" s="164"/>
      <c r="AJO365" s="164"/>
      <c r="AJP365" s="164"/>
      <c r="AJQ365" s="164"/>
      <c r="AJR365" s="164"/>
      <c r="AJS365" s="164"/>
      <c r="AJT365" s="164"/>
      <c r="AJU365" s="164"/>
      <c r="AJV365" s="164"/>
      <c r="AJW365" s="164"/>
      <c r="AJX365" s="164"/>
      <c r="AJY365" s="164"/>
      <c r="AJZ365" s="164"/>
      <c r="AKA365" s="164"/>
      <c r="AKB365" s="164"/>
    </row>
    <row r="366" customFormat="false" ht="21" hidden="false" customHeight="true" outlineLevel="0" collapsed="false">
      <c r="A366" s="233"/>
      <c r="B366" s="234"/>
      <c r="C366" s="235"/>
      <c r="D366" s="236"/>
      <c r="E366" s="237"/>
      <c r="F366" s="237"/>
      <c r="G366" s="263"/>
      <c r="H366" s="267" t="str">
        <f aca="false">IF(COUNTIFS(Titulados!$A$3:$A$1000,"="&amp;K366)&lt;&gt;1,"","Titulado")</f>
        <v/>
      </c>
      <c r="I366" s="242"/>
      <c r="J366" s="242"/>
      <c r="K366" s="253"/>
      <c r="L366" s="254"/>
      <c r="M366" s="255"/>
      <c r="N366" s="256"/>
      <c r="O366" s="247"/>
      <c r="P366" s="248"/>
      <c r="Q366" s="249"/>
      <c r="R366" s="174"/>
      <c r="S366" s="274"/>
      <c r="T366" s="275"/>
      <c r="AHV366" s="164"/>
      <c r="AHW366" s="164"/>
      <c r="AHX366" s="164"/>
      <c r="AHY366" s="164"/>
      <c r="AHZ366" s="164"/>
      <c r="AIA366" s="164"/>
      <c r="AIB366" s="164"/>
      <c r="AIC366" s="164"/>
      <c r="AID366" s="164"/>
      <c r="AIE366" s="164"/>
      <c r="AIF366" s="164"/>
      <c r="AIG366" s="164"/>
      <c r="AIH366" s="164"/>
      <c r="AII366" s="164"/>
      <c r="AIJ366" s="164"/>
      <c r="AIK366" s="164"/>
      <c r="AIL366" s="164"/>
      <c r="AIM366" s="164"/>
      <c r="AIN366" s="164"/>
      <c r="AIO366" s="164"/>
      <c r="AIP366" s="164"/>
      <c r="AIQ366" s="164"/>
      <c r="AIR366" s="164"/>
      <c r="AIS366" s="164"/>
      <c r="AIT366" s="164"/>
      <c r="AIU366" s="164"/>
      <c r="AIV366" s="164"/>
      <c r="AIW366" s="164"/>
      <c r="AIX366" s="164"/>
      <c r="AIY366" s="164"/>
      <c r="AIZ366" s="164"/>
      <c r="AJA366" s="164"/>
      <c r="AJB366" s="164"/>
      <c r="AJC366" s="164"/>
      <c r="AJD366" s="164"/>
      <c r="AJE366" s="164"/>
      <c r="AJF366" s="164"/>
      <c r="AJG366" s="164"/>
      <c r="AJH366" s="164"/>
      <c r="AJI366" s="164"/>
      <c r="AJJ366" s="164"/>
      <c r="AJK366" s="164"/>
      <c r="AJL366" s="164"/>
      <c r="AJM366" s="164"/>
      <c r="AJN366" s="164"/>
      <c r="AJO366" s="164"/>
      <c r="AJP366" s="164"/>
      <c r="AJQ366" s="164"/>
      <c r="AJR366" s="164"/>
      <c r="AJS366" s="164"/>
      <c r="AJT366" s="164"/>
      <c r="AJU366" s="164"/>
      <c r="AJV366" s="164"/>
      <c r="AJW366" s="164"/>
      <c r="AJX366" s="164"/>
      <c r="AJY366" s="164"/>
      <c r="AJZ366" s="164"/>
      <c r="AKA366" s="164"/>
      <c r="AKB366" s="164"/>
    </row>
    <row r="367" customFormat="false" ht="21" hidden="false" customHeight="true" outlineLevel="0" collapsed="false">
      <c r="A367" s="233"/>
      <c r="B367" s="234"/>
      <c r="C367" s="235"/>
      <c r="D367" s="236"/>
      <c r="E367" s="237"/>
      <c r="F367" s="237"/>
      <c r="G367" s="263"/>
      <c r="H367" s="267" t="str">
        <f aca="false">IF(COUNTIFS(Titulados!$A$3:$A$1000,"="&amp;K367)&lt;&gt;1,"","Titulado")</f>
        <v/>
      </c>
      <c r="I367" s="242"/>
      <c r="J367" s="242"/>
      <c r="K367" s="253"/>
      <c r="L367" s="254"/>
      <c r="M367" s="255"/>
      <c r="N367" s="256"/>
      <c r="O367" s="247"/>
      <c r="P367" s="248"/>
      <c r="Q367" s="249"/>
      <c r="R367" s="174"/>
      <c r="S367" s="274"/>
      <c r="T367" s="275"/>
      <c r="AHV367" s="164"/>
      <c r="AHW367" s="164"/>
      <c r="AHX367" s="164"/>
      <c r="AHY367" s="164"/>
      <c r="AHZ367" s="164"/>
      <c r="AIA367" s="164"/>
      <c r="AIB367" s="164"/>
      <c r="AIC367" s="164"/>
      <c r="AID367" s="164"/>
      <c r="AIE367" s="164"/>
      <c r="AIF367" s="164"/>
      <c r="AIG367" s="164"/>
      <c r="AIH367" s="164"/>
      <c r="AII367" s="164"/>
      <c r="AIJ367" s="164"/>
      <c r="AIK367" s="164"/>
      <c r="AIL367" s="164"/>
      <c r="AIM367" s="164"/>
      <c r="AIN367" s="164"/>
      <c r="AIO367" s="164"/>
      <c r="AIP367" s="164"/>
      <c r="AIQ367" s="164"/>
      <c r="AIR367" s="164"/>
      <c r="AIS367" s="164"/>
      <c r="AIT367" s="164"/>
      <c r="AIU367" s="164"/>
      <c r="AIV367" s="164"/>
      <c r="AIW367" s="164"/>
      <c r="AIX367" s="164"/>
      <c r="AIY367" s="164"/>
      <c r="AIZ367" s="164"/>
      <c r="AJA367" s="164"/>
      <c r="AJB367" s="164"/>
      <c r="AJC367" s="164"/>
      <c r="AJD367" s="164"/>
      <c r="AJE367" s="164"/>
      <c r="AJF367" s="164"/>
      <c r="AJG367" s="164"/>
      <c r="AJH367" s="164"/>
      <c r="AJI367" s="164"/>
      <c r="AJJ367" s="164"/>
      <c r="AJK367" s="164"/>
      <c r="AJL367" s="164"/>
      <c r="AJM367" s="164"/>
      <c r="AJN367" s="164"/>
      <c r="AJO367" s="164"/>
      <c r="AJP367" s="164"/>
      <c r="AJQ367" s="164"/>
      <c r="AJR367" s="164"/>
      <c r="AJS367" s="164"/>
      <c r="AJT367" s="164"/>
      <c r="AJU367" s="164"/>
      <c r="AJV367" s="164"/>
      <c r="AJW367" s="164"/>
      <c r="AJX367" s="164"/>
      <c r="AJY367" s="164"/>
      <c r="AJZ367" s="164"/>
      <c r="AKA367" s="164"/>
      <c r="AKB367" s="164"/>
    </row>
    <row r="368" customFormat="false" ht="21" hidden="false" customHeight="true" outlineLevel="0" collapsed="false">
      <c r="A368" s="233"/>
      <c r="B368" s="234"/>
      <c r="C368" s="235"/>
      <c r="D368" s="236"/>
      <c r="E368" s="237"/>
      <c r="F368" s="237"/>
      <c r="G368" s="263"/>
      <c r="H368" s="267" t="str">
        <f aca="false">IF(COUNTIFS(Titulados!$A$3:$A$1000,"="&amp;K368)&lt;&gt;1,"","Titulado")</f>
        <v/>
      </c>
      <c r="I368" s="242"/>
      <c r="J368" s="242"/>
      <c r="K368" s="253"/>
      <c r="L368" s="254"/>
      <c r="M368" s="255"/>
      <c r="N368" s="256"/>
      <c r="O368" s="247"/>
      <c r="P368" s="248"/>
      <c r="Q368" s="249"/>
      <c r="R368" s="174"/>
      <c r="S368" s="274"/>
      <c r="T368" s="275"/>
      <c r="AHV368" s="164"/>
      <c r="AHW368" s="164"/>
      <c r="AHX368" s="164"/>
      <c r="AHY368" s="164"/>
      <c r="AHZ368" s="164"/>
      <c r="AIA368" s="164"/>
      <c r="AIB368" s="164"/>
      <c r="AIC368" s="164"/>
      <c r="AID368" s="164"/>
      <c r="AIE368" s="164"/>
      <c r="AIF368" s="164"/>
      <c r="AIG368" s="164"/>
      <c r="AIH368" s="164"/>
      <c r="AII368" s="164"/>
      <c r="AIJ368" s="164"/>
      <c r="AIK368" s="164"/>
      <c r="AIL368" s="164"/>
      <c r="AIM368" s="164"/>
      <c r="AIN368" s="164"/>
      <c r="AIO368" s="164"/>
      <c r="AIP368" s="164"/>
      <c r="AIQ368" s="164"/>
      <c r="AIR368" s="164"/>
      <c r="AIS368" s="164"/>
      <c r="AIT368" s="164"/>
      <c r="AIU368" s="164"/>
      <c r="AIV368" s="164"/>
      <c r="AIW368" s="164"/>
      <c r="AIX368" s="164"/>
      <c r="AIY368" s="164"/>
      <c r="AIZ368" s="164"/>
      <c r="AJA368" s="164"/>
      <c r="AJB368" s="164"/>
      <c r="AJC368" s="164"/>
      <c r="AJD368" s="164"/>
      <c r="AJE368" s="164"/>
      <c r="AJF368" s="164"/>
      <c r="AJG368" s="164"/>
      <c r="AJH368" s="164"/>
      <c r="AJI368" s="164"/>
      <c r="AJJ368" s="164"/>
      <c r="AJK368" s="164"/>
      <c r="AJL368" s="164"/>
      <c r="AJM368" s="164"/>
      <c r="AJN368" s="164"/>
      <c r="AJO368" s="164"/>
      <c r="AJP368" s="164"/>
      <c r="AJQ368" s="164"/>
      <c r="AJR368" s="164"/>
      <c r="AJS368" s="164"/>
      <c r="AJT368" s="164"/>
      <c r="AJU368" s="164"/>
      <c r="AJV368" s="164"/>
      <c r="AJW368" s="164"/>
      <c r="AJX368" s="164"/>
      <c r="AJY368" s="164"/>
      <c r="AJZ368" s="164"/>
      <c r="AKA368" s="164"/>
      <c r="AKB368" s="164"/>
    </row>
    <row r="369" customFormat="false" ht="21" hidden="false" customHeight="true" outlineLevel="0" collapsed="false">
      <c r="A369" s="233"/>
      <c r="B369" s="234"/>
      <c r="C369" s="235"/>
      <c r="D369" s="236"/>
      <c r="E369" s="237"/>
      <c r="F369" s="237"/>
      <c r="G369" s="263"/>
      <c r="H369" s="268" t="str">
        <f aca="false">IF(COUNTIFS(Titulados!$A$3:$A$1000,"="&amp;K369)&lt;&gt;1,"","Titulado")</f>
        <v/>
      </c>
      <c r="I369" s="242"/>
      <c r="J369" s="242"/>
      <c r="K369" s="258"/>
      <c r="L369" s="259"/>
      <c r="M369" s="260"/>
      <c r="N369" s="261"/>
      <c r="O369" s="247"/>
      <c r="P369" s="248"/>
      <c r="Q369" s="249"/>
      <c r="R369" s="174"/>
      <c r="S369" s="274"/>
      <c r="T369" s="275"/>
      <c r="AHV369" s="164"/>
      <c r="AHW369" s="164"/>
      <c r="AHX369" s="164"/>
      <c r="AHY369" s="164"/>
      <c r="AHZ369" s="164"/>
      <c r="AIA369" s="164"/>
      <c r="AIB369" s="164"/>
      <c r="AIC369" s="164"/>
      <c r="AID369" s="164"/>
      <c r="AIE369" s="164"/>
      <c r="AIF369" s="164"/>
      <c r="AIG369" s="164"/>
      <c r="AIH369" s="164"/>
      <c r="AII369" s="164"/>
      <c r="AIJ369" s="164"/>
      <c r="AIK369" s="164"/>
      <c r="AIL369" s="164"/>
      <c r="AIM369" s="164"/>
      <c r="AIN369" s="164"/>
      <c r="AIO369" s="164"/>
      <c r="AIP369" s="164"/>
      <c r="AIQ369" s="164"/>
      <c r="AIR369" s="164"/>
      <c r="AIS369" s="164"/>
      <c r="AIT369" s="164"/>
      <c r="AIU369" s="164"/>
      <c r="AIV369" s="164"/>
      <c r="AIW369" s="164"/>
      <c r="AIX369" s="164"/>
      <c r="AIY369" s="164"/>
      <c r="AIZ369" s="164"/>
      <c r="AJA369" s="164"/>
      <c r="AJB369" s="164"/>
      <c r="AJC369" s="164"/>
      <c r="AJD369" s="164"/>
      <c r="AJE369" s="164"/>
      <c r="AJF369" s="164"/>
      <c r="AJG369" s="164"/>
      <c r="AJH369" s="164"/>
      <c r="AJI369" s="164"/>
      <c r="AJJ369" s="164"/>
      <c r="AJK369" s="164"/>
      <c r="AJL369" s="164"/>
      <c r="AJM369" s="164"/>
      <c r="AJN369" s="164"/>
      <c r="AJO369" s="164"/>
      <c r="AJP369" s="164"/>
      <c r="AJQ369" s="164"/>
      <c r="AJR369" s="164"/>
      <c r="AJS369" s="164"/>
      <c r="AJT369" s="164"/>
      <c r="AJU369" s="164"/>
      <c r="AJV369" s="164"/>
      <c r="AJW369" s="164"/>
      <c r="AJX369" s="164"/>
      <c r="AJY369" s="164"/>
      <c r="AJZ369" s="164"/>
      <c r="AKA369" s="164"/>
      <c r="AKB369" s="164"/>
    </row>
    <row r="370" customFormat="false" ht="27" hidden="false" customHeight="true" outlineLevel="0" collapsed="false">
      <c r="A370" s="233" t="n">
        <f aca="false">A363+1</f>
        <v>53</v>
      </c>
      <c r="B370" s="234"/>
      <c r="C370" s="235"/>
      <c r="D370" s="236"/>
      <c r="E370" s="237" t="str">
        <f aca="false">IF(P370&gt;0,"Docente do PPG coautor","")</f>
        <v/>
      </c>
      <c r="F370" s="238" t="str">
        <f aca="false">IF(COUNTIFS(L370:L376,"&lt;&gt;"&amp;"")&gt;0,"Graduando coautor","")</f>
        <v/>
      </c>
      <c r="G370" s="263" t="str">
        <f aca="false">IF(COUNTIFS(K370:K376,"&lt;&gt;"&amp;"")&gt;0,"Pos-graduando coautor","")</f>
        <v/>
      </c>
      <c r="H370" s="264" t="str">
        <f aca="false">IF(COUNTIFS(Titulados!$A$3:$A$1000,"="&amp;K370)&lt;&gt;1,"","Titulado")</f>
        <v/>
      </c>
      <c r="I370" s="242"/>
      <c r="J370" s="242"/>
      <c r="K370" s="243"/>
      <c r="L370" s="244"/>
      <c r="M370" s="245"/>
      <c r="N370" s="246"/>
      <c r="O370" s="247"/>
      <c r="P370" s="248" t="n">
        <v>0</v>
      </c>
      <c r="Q370" s="249"/>
      <c r="R370" s="174"/>
      <c r="S370" s="274" t="n">
        <f aca="false">IF(B370="",0,INDEX(pesosqualis,MATCH(D370,INDEX(Qualis,,MATCH(B370,Tipos_Produtos)),0),MATCH(B370,Tipos_Produtos,0)))</f>
        <v>0</v>
      </c>
      <c r="T370" s="275" t="n">
        <f aca="false">IF(E370="",0,S370/P370)</f>
        <v>0</v>
      </c>
      <c r="AHV370" s="164"/>
      <c r="AHW370" s="164"/>
      <c r="AHX370" s="164"/>
      <c r="AHY370" s="164"/>
      <c r="AHZ370" s="164"/>
      <c r="AIA370" s="164"/>
      <c r="AIB370" s="164"/>
      <c r="AIC370" s="164"/>
      <c r="AID370" s="164"/>
      <c r="AIE370" s="164"/>
      <c r="AIF370" s="164"/>
      <c r="AIG370" s="164"/>
      <c r="AIH370" s="164"/>
      <c r="AII370" s="164"/>
      <c r="AIJ370" s="164"/>
      <c r="AIK370" s="164"/>
      <c r="AIL370" s="164"/>
      <c r="AIM370" s="164"/>
      <c r="AIN370" s="164"/>
      <c r="AIO370" s="164"/>
      <c r="AIP370" s="164"/>
      <c r="AIQ370" s="164"/>
      <c r="AIR370" s="164"/>
      <c r="AIS370" s="164"/>
      <c r="AIT370" s="164"/>
      <c r="AIU370" s="164"/>
      <c r="AIV370" s="164"/>
      <c r="AIW370" s="164"/>
      <c r="AIX370" s="164"/>
      <c r="AIY370" s="164"/>
      <c r="AIZ370" s="164"/>
      <c r="AJA370" s="164"/>
      <c r="AJB370" s="164"/>
      <c r="AJC370" s="164"/>
      <c r="AJD370" s="164"/>
      <c r="AJE370" s="164"/>
      <c r="AJF370" s="164"/>
      <c r="AJG370" s="164"/>
      <c r="AJH370" s="164"/>
      <c r="AJI370" s="164"/>
      <c r="AJJ370" s="164"/>
      <c r="AJK370" s="164"/>
      <c r="AJL370" s="164"/>
      <c r="AJM370" s="164"/>
      <c r="AJN370" s="164"/>
      <c r="AJO370" s="164"/>
      <c r="AJP370" s="164"/>
      <c r="AJQ370" s="164"/>
      <c r="AJR370" s="164"/>
      <c r="AJS370" s="164"/>
      <c r="AJT370" s="164"/>
      <c r="AJU370" s="164"/>
      <c r="AJV370" s="164"/>
      <c r="AJW370" s="164"/>
      <c r="AJX370" s="164"/>
      <c r="AJY370" s="164"/>
      <c r="AJZ370" s="164"/>
      <c r="AKA370" s="164"/>
      <c r="AKB370" s="164"/>
    </row>
    <row r="371" customFormat="false" ht="21" hidden="false" customHeight="true" outlineLevel="0" collapsed="false">
      <c r="A371" s="233"/>
      <c r="B371" s="234"/>
      <c r="C371" s="235"/>
      <c r="D371" s="236"/>
      <c r="E371" s="237"/>
      <c r="F371" s="237"/>
      <c r="G371" s="263"/>
      <c r="H371" s="267" t="str">
        <f aca="false">IF(COUNTIFS(Titulados!$A$3:$A$1000,"="&amp;K371)&lt;&gt;1,"","Titulado")</f>
        <v/>
      </c>
      <c r="I371" s="242"/>
      <c r="J371" s="242"/>
      <c r="K371" s="253"/>
      <c r="L371" s="254"/>
      <c r="M371" s="255"/>
      <c r="N371" s="256"/>
      <c r="O371" s="247"/>
      <c r="P371" s="248"/>
      <c r="Q371" s="249"/>
      <c r="R371" s="174"/>
      <c r="S371" s="274"/>
      <c r="T371" s="275"/>
      <c r="AHV371" s="164"/>
      <c r="AHW371" s="164"/>
      <c r="AHX371" s="164"/>
      <c r="AHY371" s="164"/>
      <c r="AHZ371" s="164"/>
      <c r="AIA371" s="164"/>
      <c r="AIB371" s="164"/>
      <c r="AIC371" s="164"/>
      <c r="AID371" s="164"/>
      <c r="AIE371" s="164"/>
      <c r="AIF371" s="164"/>
      <c r="AIG371" s="164"/>
      <c r="AIH371" s="164"/>
      <c r="AII371" s="164"/>
      <c r="AIJ371" s="164"/>
      <c r="AIK371" s="164"/>
      <c r="AIL371" s="164"/>
      <c r="AIM371" s="164"/>
      <c r="AIN371" s="164"/>
      <c r="AIO371" s="164"/>
      <c r="AIP371" s="164"/>
      <c r="AIQ371" s="164"/>
      <c r="AIR371" s="164"/>
      <c r="AIS371" s="164"/>
      <c r="AIT371" s="164"/>
      <c r="AIU371" s="164"/>
      <c r="AIV371" s="164"/>
      <c r="AIW371" s="164"/>
      <c r="AIX371" s="164"/>
      <c r="AIY371" s="164"/>
      <c r="AIZ371" s="164"/>
      <c r="AJA371" s="164"/>
      <c r="AJB371" s="164"/>
      <c r="AJC371" s="164"/>
      <c r="AJD371" s="164"/>
      <c r="AJE371" s="164"/>
      <c r="AJF371" s="164"/>
      <c r="AJG371" s="164"/>
      <c r="AJH371" s="164"/>
      <c r="AJI371" s="164"/>
      <c r="AJJ371" s="164"/>
      <c r="AJK371" s="164"/>
      <c r="AJL371" s="164"/>
      <c r="AJM371" s="164"/>
      <c r="AJN371" s="164"/>
      <c r="AJO371" s="164"/>
      <c r="AJP371" s="164"/>
      <c r="AJQ371" s="164"/>
      <c r="AJR371" s="164"/>
      <c r="AJS371" s="164"/>
      <c r="AJT371" s="164"/>
      <c r="AJU371" s="164"/>
      <c r="AJV371" s="164"/>
      <c r="AJW371" s="164"/>
      <c r="AJX371" s="164"/>
      <c r="AJY371" s="164"/>
      <c r="AJZ371" s="164"/>
      <c r="AKA371" s="164"/>
      <c r="AKB371" s="164"/>
    </row>
    <row r="372" customFormat="false" ht="21" hidden="false" customHeight="true" outlineLevel="0" collapsed="false">
      <c r="A372" s="233"/>
      <c r="B372" s="234"/>
      <c r="C372" s="235"/>
      <c r="D372" s="236"/>
      <c r="E372" s="237"/>
      <c r="F372" s="237"/>
      <c r="G372" s="263"/>
      <c r="H372" s="267" t="str">
        <f aca="false">IF(COUNTIFS(Titulados!$A$3:$A$1000,"="&amp;K372)&lt;&gt;1,"","Titulado")</f>
        <v/>
      </c>
      <c r="I372" s="242"/>
      <c r="J372" s="242"/>
      <c r="K372" s="253"/>
      <c r="L372" s="254"/>
      <c r="M372" s="255"/>
      <c r="N372" s="256"/>
      <c r="O372" s="247"/>
      <c r="P372" s="248"/>
      <c r="Q372" s="249"/>
      <c r="R372" s="174"/>
      <c r="S372" s="274"/>
      <c r="T372" s="275"/>
      <c r="AHV372" s="164"/>
      <c r="AHW372" s="164"/>
      <c r="AHX372" s="164"/>
      <c r="AHY372" s="164"/>
      <c r="AHZ372" s="164"/>
      <c r="AIA372" s="164"/>
      <c r="AIB372" s="164"/>
      <c r="AIC372" s="164"/>
      <c r="AID372" s="164"/>
      <c r="AIE372" s="164"/>
      <c r="AIF372" s="164"/>
      <c r="AIG372" s="164"/>
      <c r="AIH372" s="164"/>
      <c r="AII372" s="164"/>
      <c r="AIJ372" s="164"/>
      <c r="AIK372" s="164"/>
      <c r="AIL372" s="164"/>
      <c r="AIM372" s="164"/>
      <c r="AIN372" s="164"/>
      <c r="AIO372" s="164"/>
      <c r="AIP372" s="164"/>
      <c r="AIQ372" s="164"/>
      <c r="AIR372" s="164"/>
      <c r="AIS372" s="164"/>
      <c r="AIT372" s="164"/>
      <c r="AIU372" s="164"/>
      <c r="AIV372" s="164"/>
      <c r="AIW372" s="164"/>
      <c r="AIX372" s="164"/>
      <c r="AIY372" s="164"/>
      <c r="AIZ372" s="164"/>
      <c r="AJA372" s="164"/>
      <c r="AJB372" s="164"/>
      <c r="AJC372" s="164"/>
      <c r="AJD372" s="164"/>
      <c r="AJE372" s="164"/>
      <c r="AJF372" s="164"/>
      <c r="AJG372" s="164"/>
      <c r="AJH372" s="164"/>
      <c r="AJI372" s="164"/>
      <c r="AJJ372" s="164"/>
      <c r="AJK372" s="164"/>
      <c r="AJL372" s="164"/>
      <c r="AJM372" s="164"/>
      <c r="AJN372" s="164"/>
      <c r="AJO372" s="164"/>
      <c r="AJP372" s="164"/>
      <c r="AJQ372" s="164"/>
      <c r="AJR372" s="164"/>
      <c r="AJS372" s="164"/>
      <c r="AJT372" s="164"/>
      <c r="AJU372" s="164"/>
      <c r="AJV372" s="164"/>
      <c r="AJW372" s="164"/>
      <c r="AJX372" s="164"/>
      <c r="AJY372" s="164"/>
      <c r="AJZ372" s="164"/>
      <c r="AKA372" s="164"/>
      <c r="AKB372" s="164"/>
    </row>
    <row r="373" customFormat="false" ht="21" hidden="false" customHeight="true" outlineLevel="0" collapsed="false">
      <c r="A373" s="233"/>
      <c r="B373" s="234"/>
      <c r="C373" s="235"/>
      <c r="D373" s="236"/>
      <c r="E373" s="237"/>
      <c r="F373" s="237"/>
      <c r="G373" s="263"/>
      <c r="H373" s="267" t="str">
        <f aca="false">IF(COUNTIFS(Titulados!$A$3:$A$1000,"="&amp;K373)&lt;&gt;1,"","Titulado")</f>
        <v/>
      </c>
      <c r="I373" s="242"/>
      <c r="J373" s="242"/>
      <c r="K373" s="253"/>
      <c r="L373" s="254"/>
      <c r="M373" s="255"/>
      <c r="N373" s="256"/>
      <c r="O373" s="247"/>
      <c r="P373" s="248"/>
      <c r="Q373" s="249"/>
      <c r="R373" s="174"/>
      <c r="S373" s="274"/>
      <c r="T373" s="275"/>
      <c r="AHV373" s="164"/>
      <c r="AHW373" s="164"/>
      <c r="AHX373" s="164"/>
      <c r="AHY373" s="164"/>
      <c r="AHZ373" s="164"/>
      <c r="AIA373" s="164"/>
      <c r="AIB373" s="164"/>
      <c r="AIC373" s="164"/>
      <c r="AID373" s="164"/>
      <c r="AIE373" s="164"/>
      <c r="AIF373" s="164"/>
      <c r="AIG373" s="164"/>
      <c r="AIH373" s="164"/>
      <c r="AII373" s="164"/>
      <c r="AIJ373" s="164"/>
      <c r="AIK373" s="164"/>
      <c r="AIL373" s="164"/>
      <c r="AIM373" s="164"/>
      <c r="AIN373" s="164"/>
      <c r="AIO373" s="164"/>
      <c r="AIP373" s="164"/>
      <c r="AIQ373" s="164"/>
      <c r="AIR373" s="164"/>
      <c r="AIS373" s="164"/>
      <c r="AIT373" s="164"/>
      <c r="AIU373" s="164"/>
      <c r="AIV373" s="164"/>
      <c r="AIW373" s="164"/>
      <c r="AIX373" s="164"/>
      <c r="AIY373" s="164"/>
      <c r="AIZ373" s="164"/>
      <c r="AJA373" s="164"/>
      <c r="AJB373" s="164"/>
      <c r="AJC373" s="164"/>
      <c r="AJD373" s="164"/>
      <c r="AJE373" s="164"/>
      <c r="AJF373" s="164"/>
      <c r="AJG373" s="164"/>
      <c r="AJH373" s="164"/>
      <c r="AJI373" s="164"/>
      <c r="AJJ373" s="164"/>
      <c r="AJK373" s="164"/>
      <c r="AJL373" s="164"/>
      <c r="AJM373" s="164"/>
      <c r="AJN373" s="164"/>
      <c r="AJO373" s="164"/>
      <c r="AJP373" s="164"/>
      <c r="AJQ373" s="164"/>
      <c r="AJR373" s="164"/>
      <c r="AJS373" s="164"/>
      <c r="AJT373" s="164"/>
      <c r="AJU373" s="164"/>
      <c r="AJV373" s="164"/>
      <c r="AJW373" s="164"/>
      <c r="AJX373" s="164"/>
      <c r="AJY373" s="164"/>
      <c r="AJZ373" s="164"/>
      <c r="AKA373" s="164"/>
      <c r="AKB373" s="164"/>
    </row>
    <row r="374" customFormat="false" ht="21" hidden="false" customHeight="true" outlineLevel="0" collapsed="false">
      <c r="A374" s="233"/>
      <c r="B374" s="234"/>
      <c r="C374" s="235"/>
      <c r="D374" s="236"/>
      <c r="E374" s="237"/>
      <c r="F374" s="237"/>
      <c r="G374" s="263"/>
      <c r="H374" s="267" t="str">
        <f aca="false">IF(COUNTIFS(Titulados!$A$3:$A$1000,"="&amp;K374)&lt;&gt;1,"","Titulado")</f>
        <v/>
      </c>
      <c r="I374" s="242"/>
      <c r="J374" s="242"/>
      <c r="K374" s="253"/>
      <c r="L374" s="254"/>
      <c r="M374" s="255"/>
      <c r="N374" s="256"/>
      <c r="O374" s="247"/>
      <c r="P374" s="248"/>
      <c r="Q374" s="249"/>
      <c r="R374" s="174"/>
      <c r="S374" s="274"/>
      <c r="T374" s="275"/>
      <c r="AHV374" s="164"/>
      <c r="AHW374" s="164"/>
      <c r="AHX374" s="164"/>
      <c r="AHY374" s="164"/>
      <c r="AHZ374" s="164"/>
      <c r="AIA374" s="164"/>
      <c r="AIB374" s="164"/>
      <c r="AIC374" s="164"/>
      <c r="AID374" s="164"/>
      <c r="AIE374" s="164"/>
      <c r="AIF374" s="164"/>
      <c r="AIG374" s="164"/>
      <c r="AIH374" s="164"/>
      <c r="AII374" s="164"/>
      <c r="AIJ374" s="164"/>
      <c r="AIK374" s="164"/>
      <c r="AIL374" s="164"/>
      <c r="AIM374" s="164"/>
      <c r="AIN374" s="164"/>
      <c r="AIO374" s="164"/>
      <c r="AIP374" s="164"/>
      <c r="AIQ374" s="164"/>
      <c r="AIR374" s="164"/>
      <c r="AIS374" s="164"/>
      <c r="AIT374" s="164"/>
      <c r="AIU374" s="164"/>
      <c r="AIV374" s="164"/>
      <c r="AIW374" s="164"/>
      <c r="AIX374" s="164"/>
      <c r="AIY374" s="164"/>
      <c r="AIZ374" s="164"/>
      <c r="AJA374" s="164"/>
      <c r="AJB374" s="164"/>
      <c r="AJC374" s="164"/>
      <c r="AJD374" s="164"/>
      <c r="AJE374" s="164"/>
      <c r="AJF374" s="164"/>
      <c r="AJG374" s="164"/>
      <c r="AJH374" s="164"/>
      <c r="AJI374" s="164"/>
      <c r="AJJ374" s="164"/>
      <c r="AJK374" s="164"/>
      <c r="AJL374" s="164"/>
      <c r="AJM374" s="164"/>
      <c r="AJN374" s="164"/>
      <c r="AJO374" s="164"/>
      <c r="AJP374" s="164"/>
      <c r="AJQ374" s="164"/>
      <c r="AJR374" s="164"/>
      <c r="AJS374" s="164"/>
      <c r="AJT374" s="164"/>
      <c r="AJU374" s="164"/>
      <c r="AJV374" s="164"/>
      <c r="AJW374" s="164"/>
      <c r="AJX374" s="164"/>
      <c r="AJY374" s="164"/>
      <c r="AJZ374" s="164"/>
      <c r="AKA374" s="164"/>
      <c r="AKB374" s="164"/>
    </row>
    <row r="375" customFormat="false" ht="21" hidden="false" customHeight="true" outlineLevel="0" collapsed="false">
      <c r="A375" s="233"/>
      <c r="B375" s="234"/>
      <c r="C375" s="235"/>
      <c r="D375" s="236"/>
      <c r="E375" s="237"/>
      <c r="F375" s="237"/>
      <c r="G375" s="263"/>
      <c r="H375" s="267" t="str">
        <f aca="false">IF(COUNTIFS(Titulados!$A$3:$A$1000,"="&amp;K375)&lt;&gt;1,"","Titulado")</f>
        <v/>
      </c>
      <c r="I375" s="242"/>
      <c r="J375" s="242"/>
      <c r="K375" s="253"/>
      <c r="L375" s="254"/>
      <c r="M375" s="255"/>
      <c r="N375" s="256"/>
      <c r="O375" s="247"/>
      <c r="P375" s="248"/>
      <c r="Q375" s="249"/>
      <c r="R375" s="174"/>
      <c r="S375" s="274"/>
      <c r="T375" s="275"/>
      <c r="AHV375" s="164"/>
      <c r="AHW375" s="164"/>
      <c r="AHX375" s="164"/>
      <c r="AHY375" s="164"/>
      <c r="AHZ375" s="164"/>
      <c r="AIA375" s="164"/>
      <c r="AIB375" s="164"/>
      <c r="AIC375" s="164"/>
      <c r="AID375" s="164"/>
      <c r="AIE375" s="164"/>
      <c r="AIF375" s="164"/>
      <c r="AIG375" s="164"/>
      <c r="AIH375" s="164"/>
      <c r="AII375" s="164"/>
      <c r="AIJ375" s="164"/>
      <c r="AIK375" s="164"/>
      <c r="AIL375" s="164"/>
      <c r="AIM375" s="164"/>
      <c r="AIN375" s="164"/>
      <c r="AIO375" s="164"/>
      <c r="AIP375" s="164"/>
      <c r="AIQ375" s="164"/>
      <c r="AIR375" s="164"/>
      <c r="AIS375" s="164"/>
      <c r="AIT375" s="164"/>
      <c r="AIU375" s="164"/>
      <c r="AIV375" s="164"/>
      <c r="AIW375" s="164"/>
      <c r="AIX375" s="164"/>
      <c r="AIY375" s="164"/>
      <c r="AIZ375" s="164"/>
      <c r="AJA375" s="164"/>
      <c r="AJB375" s="164"/>
      <c r="AJC375" s="164"/>
      <c r="AJD375" s="164"/>
      <c r="AJE375" s="164"/>
      <c r="AJF375" s="164"/>
      <c r="AJG375" s="164"/>
      <c r="AJH375" s="164"/>
      <c r="AJI375" s="164"/>
      <c r="AJJ375" s="164"/>
      <c r="AJK375" s="164"/>
      <c r="AJL375" s="164"/>
      <c r="AJM375" s="164"/>
      <c r="AJN375" s="164"/>
      <c r="AJO375" s="164"/>
      <c r="AJP375" s="164"/>
      <c r="AJQ375" s="164"/>
      <c r="AJR375" s="164"/>
      <c r="AJS375" s="164"/>
      <c r="AJT375" s="164"/>
      <c r="AJU375" s="164"/>
      <c r="AJV375" s="164"/>
      <c r="AJW375" s="164"/>
      <c r="AJX375" s="164"/>
      <c r="AJY375" s="164"/>
      <c r="AJZ375" s="164"/>
      <c r="AKA375" s="164"/>
      <c r="AKB375" s="164"/>
    </row>
    <row r="376" customFormat="false" ht="21" hidden="false" customHeight="true" outlineLevel="0" collapsed="false">
      <c r="A376" s="233"/>
      <c r="B376" s="234"/>
      <c r="C376" s="235"/>
      <c r="D376" s="236"/>
      <c r="E376" s="237"/>
      <c r="F376" s="237"/>
      <c r="G376" s="263"/>
      <c r="H376" s="268" t="str">
        <f aca="false">IF(COUNTIFS(Titulados!$A$3:$A$1000,"="&amp;K376)&lt;&gt;1,"","Titulado")</f>
        <v/>
      </c>
      <c r="I376" s="242"/>
      <c r="J376" s="242"/>
      <c r="K376" s="258"/>
      <c r="L376" s="259"/>
      <c r="M376" s="260"/>
      <c r="N376" s="261"/>
      <c r="O376" s="247"/>
      <c r="P376" s="248"/>
      <c r="Q376" s="249"/>
      <c r="R376" s="174"/>
      <c r="S376" s="274"/>
      <c r="T376" s="275"/>
      <c r="AHV376" s="164"/>
      <c r="AHW376" s="164"/>
      <c r="AHX376" s="164"/>
      <c r="AHY376" s="164"/>
      <c r="AHZ376" s="164"/>
      <c r="AIA376" s="164"/>
      <c r="AIB376" s="164"/>
      <c r="AIC376" s="164"/>
      <c r="AID376" s="164"/>
      <c r="AIE376" s="164"/>
      <c r="AIF376" s="164"/>
      <c r="AIG376" s="164"/>
      <c r="AIH376" s="164"/>
      <c r="AII376" s="164"/>
      <c r="AIJ376" s="164"/>
      <c r="AIK376" s="164"/>
      <c r="AIL376" s="164"/>
      <c r="AIM376" s="164"/>
      <c r="AIN376" s="164"/>
      <c r="AIO376" s="164"/>
      <c r="AIP376" s="164"/>
      <c r="AIQ376" s="164"/>
      <c r="AIR376" s="164"/>
      <c r="AIS376" s="164"/>
      <c r="AIT376" s="164"/>
      <c r="AIU376" s="164"/>
      <c r="AIV376" s="164"/>
      <c r="AIW376" s="164"/>
      <c r="AIX376" s="164"/>
      <c r="AIY376" s="164"/>
      <c r="AIZ376" s="164"/>
      <c r="AJA376" s="164"/>
      <c r="AJB376" s="164"/>
      <c r="AJC376" s="164"/>
      <c r="AJD376" s="164"/>
      <c r="AJE376" s="164"/>
      <c r="AJF376" s="164"/>
      <c r="AJG376" s="164"/>
      <c r="AJH376" s="164"/>
      <c r="AJI376" s="164"/>
      <c r="AJJ376" s="164"/>
      <c r="AJK376" s="164"/>
      <c r="AJL376" s="164"/>
      <c r="AJM376" s="164"/>
      <c r="AJN376" s="164"/>
      <c r="AJO376" s="164"/>
      <c r="AJP376" s="164"/>
      <c r="AJQ376" s="164"/>
      <c r="AJR376" s="164"/>
      <c r="AJS376" s="164"/>
      <c r="AJT376" s="164"/>
      <c r="AJU376" s="164"/>
      <c r="AJV376" s="164"/>
      <c r="AJW376" s="164"/>
      <c r="AJX376" s="164"/>
      <c r="AJY376" s="164"/>
      <c r="AJZ376" s="164"/>
      <c r="AKA376" s="164"/>
      <c r="AKB376" s="164"/>
    </row>
    <row r="377" customFormat="false" ht="27" hidden="false" customHeight="true" outlineLevel="0" collapsed="false">
      <c r="A377" s="233" t="n">
        <f aca="false">A370+1</f>
        <v>54</v>
      </c>
      <c r="B377" s="234"/>
      <c r="C377" s="235"/>
      <c r="D377" s="236"/>
      <c r="E377" s="237" t="str">
        <f aca="false">IF(P377&gt;0,"Docente do PPG coautor","")</f>
        <v/>
      </c>
      <c r="F377" s="238" t="str">
        <f aca="false">IF(COUNTIFS(L377:L383,"&lt;&gt;"&amp;"")&gt;0,"Graduando coautor","")</f>
        <v/>
      </c>
      <c r="G377" s="263" t="str">
        <f aca="false">IF(COUNTIFS(K377:K383,"&lt;&gt;"&amp;"")&gt;0,"Pos-graduando coautor","")</f>
        <v/>
      </c>
      <c r="H377" s="264" t="str">
        <f aca="false">IF(COUNTIFS(Titulados!$A$3:$A$1000,"="&amp;K377)&lt;&gt;1,"","Titulado")</f>
        <v/>
      </c>
      <c r="I377" s="242"/>
      <c r="J377" s="242"/>
      <c r="K377" s="243"/>
      <c r="L377" s="244"/>
      <c r="M377" s="245"/>
      <c r="N377" s="246"/>
      <c r="O377" s="247"/>
      <c r="P377" s="248" t="n">
        <v>0</v>
      </c>
      <c r="Q377" s="249"/>
      <c r="R377" s="174"/>
      <c r="S377" s="274" t="n">
        <f aca="false">IF(B377="",0,INDEX(pesosqualis,MATCH(D377,INDEX(Qualis,,MATCH(B377,Tipos_Produtos)),0),MATCH(B377,Tipos_Produtos,0)))</f>
        <v>0</v>
      </c>
      <c r="T377" s="275" t="n">
        <f aca="false">IF(E377="",0,S377/P377)</f>
        <v>0</v>
      </c>
      <c r="AHV377" s="164"/>
      <c r="AHW377" s="164"/>
      <c r="AHX377" s="164"/>
      <c r="AHY377" s="164"/>
      <c r="AHZ377" s="164"/>
      <c r="AIA377" s="164"/>
      <c r="AIB377" s="164"/>
      <c r="AIC377" s="164"/>
      <c r="AID377" s="164"/>
      <c r="AIE377" s="164"/>
      <c r="AIF377" s="164"/>
      <c r="AIG377" s="164"/>
      <c r="AIH377" s="164"/>
      <c r="AII377" s="164"/>
      <c r="AIJ377" s="164"/>
      <c r="AIK377" s="164"/>
      <c r="AIL377" s="164"/>
      <c r="AIM377" s="164"/>
      <c r="AIN377" s="164"/>
      <c r="AIO377" s="164"/>
      <c r="AIP377" s="164"/>
      <c r="AIQ377" s="164"/>
      <c r="AIR377" s="164"/>
      <c r="AIS377" s="164"/>
      <c r="AIT377" s="164"/>
      <c r="AIU377" s="164"/>
      <c r="AIV377" s="164"/>
      <c r="AIW377" s="164"/>
      <c r="AIX377" s="164"/>
      <c r="AIY377" s="164"/>
      <c r="AIZ377" s="164"/>
      <c r="AJA377" s="164"/>
      <c r="AJB377" s="164"/>
      <c r="AJC377" s="164"/>
      <c r="AJD377" s="164"/>
      <c r="AJE377" s="164"/>
      <c r="AJF377" s="164"/>
      <c r="AJG377" s="164"/>
      <c r="AJH377" s="164"/>
      <c r="AJI377" s="164"/>
      <c r="AJJ377" s="164"/>
      <c r="AJK377" s="164"/>
      <c r="AJL377" s="164"/>
      <c r="AJM377" s="164"/>
      <c r="AJN377" s="164"/>
      <c r="AJO377" s="164"/>
      <c r="AJP377" s="164"/>
      <c r="AJQ377" s="164"/>
      <c r="AJR377" s="164"/>
      <c r="AJS377" s="164"/>
      <c r="AJT377" s="164"/>
      <c r="AJU377" s="164"/>
      <c r="AJV377" s="164"/>
      <c r="AJW377" s="164"/>
      <c r="AJX377" s="164"/>
      <c r="AJY377" s="164"/>
      <c r="AJZ377" s="164"/>
      <c r="AKA377" s="164"/>
      <c r="AKB377" s="164"/>
    </row>
    <row r="378" customFormat="false" ht="21" hidden="false" customHeight="true" outlineLevel="0" collapsed="false">
      <c r="A378" s="233"/>
      <c r="B378" s="234"/>
      <c r="C378" s="235"/>
      <c r="D378" s="236"/>
      <c r="E378" s="237"/>
      <c r="F378" s="237"/>
      <c r="G378" s="263"/>
      <c r="H378" s="267" t="str">
        <f aca="false">IF(COUNTIFS(Titulados!$A$3:$A$1000,"="&amp;K378)&lt;&gt;1,"","Titulado")</f>
        <v/>
      </c>
      <c r="I378" s="242"/>
      <c r="J378" s="242"/>
      <c r="K378" s="253"/>
      <c r="L378" s="254"/>
      <c r="M378" s="255"/>
      <c r="N378" s="256"/>
      <c r="O378" s="247"/>
      <c r="P378" s="248"/>
      <c r="Q378" s="249"/>
      <c r="R378" s="174"/>
      <c r="S378" s="274"/>
      <c r="T378" s="275"/>
      <c r="AHV378" s="164"/>
      <c r="AHW378" s="164"/>
      <c r="AHX378" s="164"/>
      <c r="AHY378" s="164"/>
      <c r="AHZ378" s="164"/>
      <c r="AIA378" s="164"/>
      <c r="AIB378" s="164"/>
      <c r="AIC378" s="164"/>
      <c r="AID378" s="164"/>
      <c r="AIE378" s="164"/>
      <c r="AIF378" s="164"/>
      <c r="AIG378" s="164"/>
      <c r="AIH378" s="164"/>
      <c r="AII378" s="164"/>
      <c r="AIJ378" s="164"/>
      <c r="AIK378" s="164"/>
      <c r="AIL378" s="164"/>
      <c r="AIM378" s="164"/>
      <c r="AIN378" s="164"/>
      <c r="AIO378" s="164"/>
      <c r="AIP378" s="164"/>
      <c r="AIQ378" s="164"/>
      <c r="AIR378" s="164"/>
      <c r="AIS378" s="164"/>
      <c r="AIT378" s="164"/>
      <c r="AIU378" s="164"/>
      <c r="AIV378" s="164"/>
      <c r="AIW378" s="164"/>
      <c r="AIX378" s="164"/>
      <c r="AIY378" s="164"/>
      <c r="AIZ378" s="164"/>
      <c r="AJA378" s="164"/>
      <c r="AJB378" s="164"/>
      <c r="AJC378" s="164"/>
      <c r="AJD378" s="164"/>
      <c r="AJE378" s="164"/>
      <c r="AJF378" s="164"/>
      <c r="AJG378" s="164"/>
      <c r="AJH378" s="164"/>
      <c r="AJI378" s="164"/>
      <c r="AJJ378" s="164"/>
      <c r="AJK378" s="164"/>
      <c r="AJL378" s="164"/>
      <c r="AJM378" s="164"/>
      <c r="AJN378" s="164"/>
      <c r="AJO378" s="164"/>
      <c r="AJP378" s="164"/>
      <c r="AJQ378" s="164"/>
      <c r="AJR378" s="164"/>
      <c r="AJS378" s="164"/>
      <c r="AJT378" s="164"/>
      <c r="AJU378" s="164"/>
      <c r="AJV378" s="164"/>
      <c r="AJW378" s="164"/>
      <c r="AJX378" s="164"/>
      <c r="AJY378" s="164"/>
      <c r="AJZ378" s="164"/>
      <c r="AKA378" s="164"/>
      <c r="AKB378" s="164"/>
    </row>
    <row r="379" customFormat="false" ht="21" hidden="false" customHeight="true" outlineLevel="0" collapsed="false">
      <c r="A379" s="233"/>
      <c r="B379" s="234"/>
      <c r="C379" s="235"/>
      <c r="D379" s="236"/>
      <c r="E379" s="237"/>
      <c r="F379" s="237"/>
      <c r="G379" s="263"/>
      <c r="H379" s="267" t="str">
        <f aca="false">IF(COUNTIFS(Titulados!$A$3:$A$1000,"="&amp;K379)&lt;&gt;1,"","Titulado")</f>
        <v/>
      </c>
      <c r="I379" s="242"/>
      <c r="J379" s="242"/>
      <c r="K379" s="253"/>
      <c r="L379" s="254"/>
      <c r="M379" s="255"/>
      <c r="N379" s="256"/>
      <c r="O379" s="247"/>
      <c r="P379" s="248"/>
      <c r="Q379" s="249"/>
      <c r="R379" s="174"/>
      <c r="S379" s="274"/>
      <c r="T379" s="275"/>
      <c r="AHV379" s="164"/>
      <c r="AHW379" s="164"/>
      <c r="AHX379" s="164"/>
      <c r="AHY379" s="164"/>
      <c r="AHZ379" s="164"/>
      <c r="AIA379" s="164"/>
      <c r="AIB379" s="164"/>
      <c r="AIC379" s="164"/>
      <c r="AID379" s="164"/>
      <c r="AIE379" s="164"/>
      <c r="AIF379" s="164"/>
      <c r="AIG379" s="164"/>
      <c r="AIH379" s="164"/>
      <c r="AII379" s="164"/>
      <c r="AIJ379" s="164"/>
      <c r="AIK379" s="164"/>
      <c r="AIL379" s="164"/>
      <c r="AIM379" s="164"/>
      <c r="AIN379" s="164"/>
      <c r="AIO379" s="164"/>
      <c r="AIP379" s="164"/>
      <c r="AIQ379" s="164"/>
      <c r="AIR379" s="164"/>
      <c r="AIS379" s="164"/>
      <c r="AIT379" s="164"/>
      <c r="AIU379" s="164"/>
      <c r="AIV379" s="164"/>
      <c r="AIW379" s="164"/>
      <c r="AIX379" s="164"/>
      <c r="AIY379" s="164"/>
      <c r="AIZ379" s="164"/>
      <c r="AJA379" s="164"/>
      <c r="AJB379" s="164"/>
      <c r="AJC379" s="164"/>
      <c r="AJD379" s="164"/>
      <c r="AJE379" s="164"/>
      <c r="AJF379" s="164"/>
      <c r="AJG379" s="164"/>
      <c r="AJH379" s="164"/>
      <c r="AJI379" s="164"/>
      <c r="AJJ379" s="164"/>
      <c r="AJK379" s="164"/>
      <c r="AJL379" s="164"/>
      <c r="AJM379" s="164"/>
      <c r="AJN379" s="164"/>
      <c r="AJO379" s="164"/>
      <c r="AJP379" s="164"/>
      <c r="AJQ379" s="164"/>
      <c r="AJR379" s="164"/>
      <c r="AJS379" s="164"/>
      <c r="AJT379" s="164"/>
      <c r="AJU379" s="164"/>
      <c r="AJV379" s="164"/>
      <c r="AJW379" s="164"/>
      <c r="AJX379" s="164"/>
      <c r="AJY379" s="164"/>
      <c r="AJZ379" s="164"/>
      <c r="AKA379" s="164"/>
      <c r="AKB379" s="164"/>
    </row>
    <row r="380" customFormat="false" ht="21" hidden="false" customHeight="true" outlineLevel="0" collapsed="false">
      <c r="A380" s="233"/>
      <c r="B380" s="234"/>
      <c r="C380" s="235"/>
      <c r="D380" s="236"/>
      <c r="E380" s="237"/>
      <c r="F380" s="237"/>
      <c r="G380" s="263"/>
      <c r="H380" s="267" t="str">
        <f aca="false">IF(COUNTIFS(Titulados!$A$3:$A$1000,"="&amp;K380)&lt;&gt;1,"","Titulado")</f>
        <v/>
      </c>
      <c r="I380" s="242"/>
      <c r="J380" s="242"/>
      <c r="K380" s="253"/>
      <c r="L380" s="254"/>
      <c r="M380" s="255"/>
      <c r="N380" s="256"/>
      <c r="O380" s="247"/>
      <c r="P380" s="248"/>
      <c r="Q380" s="249"/>
      <c r="R380" s="174"/>
      <c r="S380" s="274"/>
      <c r="T380" s="275"/>
      <c r="AHV380" s="164"/>
      <c r="AHW380" s="164"/>
      <c r="AHX380" s="164"/>
      <c r="AHY380" s="164"/>
      <c r="AHZ380" s="164"/>
      <c r="AIA380" s="164"/>
      <c r="AIB380" s="164"/>
      <c r="AIC380" s="164"/>
      <c r="AID380" s="164"/>
      <c r="AIE380" s="164"/>
      <c r="AIF380" s="164"/>
      <c r="AIG380" s="164"/>
      <c r="AIH380" s="164"/>
      <c r="AII380" s="164"/>
      <c r="AIJ380" s="164"/>
      <c r="AIK380" s="164"/>
      <c r="AIL380" s="164"/>
      <c r="AIM380" s="164"/>
      <c r="AIN380" s="164"/>
      <c r="AIO380" s="164"/>
      <c r="AIP380" s="164"/>
      <c r="AIQ380" s="164"/>
      <c r="AIR380" s="164"/>
      <c r="AIS380" s="164"/>
      <c r="AIT380" s="164"/>
      <c r="AIU380" s="164"/>
      <c r="AIV380" s="164"/>
      <c r="AIW380" s="164"/>
      <c r="AIX380" s="164"/>
      <c r="AIY380" s="164"/>
      <c r="AIZ380" s="164"/>
      <c r="AJA380" s="164"/>
      <c r="AJB380" s="164"/>
      <c r="AJC380" s="164"/>
      <c r="AJD380" s="164"/>
      <c r="AJE380" s="164"/>
      <c r="AJF380" s="164"/>
      <c r="AJG380" s="164"/>
      <c r="AJH380" s="164"/>
      <c r="AJI380" s="164"/>
      <c r="AJJ380" s="164"/>
      <c r="AJK380" s="164"/>
      <c r="AJL380" s="164"/>
      <c r="AJM380" s="164"/>
      <c r="AJN380" s="164"/>
      <c r="AJO380" s="164"/>
      <c r="AJP380" s="164"/>
      <c r="AJQ380" s="164"/>
      <c r="AJR380" s="164"/>
      <c r="AJS380" s="164"/>
      <c r="AJT380" s="164"/>
      <c r="AJU380" s="164"/>
      <c r="AJV380" s="164"/>
      <c r="AJW380" s="164"/>
      <c r="AJX380" s="164"/>
      <c r="AJY380" s="164"/>
      <c r="AJZ380" s="164"/>
      <c r="AKA380" s="164"/>
      <c r="AKB380" s="164"/>
    </row>
    <row r="381" customFormat="false" ht="21" hidden="false" customHeight="true" outlineLevel="0" collapsed="false">
      <c r="A381" s="233"/>
      <c r="B381" s="234"/>
      <c r="C381" s="235"/>
      <c r="D381" s="236"/>
      <c r="E381" s="237"/>
      <c r="F381" s="237"/>
      <c r="G381" s="263"/>
      <c r="H381" s="267" t="str">
        <f aca="false">IF(COUNTIFS(Titulados!$A$3:$A$1000,"="&amp;K381)&lt;&gt;1,"","Titulado")</f>
        <v/>
      </c>
      <c r="I381" s="242"/>
      <c r="J381" s="242"/>
      <c r="K381" s="253"/>
      <c r="L381" s="254"/>
      <c r="M381" s="255"/>
      <c r="N381" s="256"/>
      <c r="O381" s="247"/>
      <c r="P381" s="248"/>
      <c r="Q381" s="249"/>
      <c r="R381" s="174"/>
      <c r="S381" s="274"/>
      <c r="T381" s="275"/>
      <c r="AHV381" s="164"/>
      <c r="AHW381" s="164"/>
      <c r="AHX381" s="164"/>
      <c r="AHY381" s="164"/>
      <c r="AHZ381" s="164"/>
      <c r="AIA381" s="164"/>
      <c r="AIB381" s="164"/>
      <c r="AIC381" s="164"/>
      <c r="AID381" s="164"/>
      <c r="AIE381" s="164"/>
      <c r="AIF381" s="164"/>
      <c r="AIG381" s="164"/>
      <c r="AIH381" s="164"/>
      <c r="AII381" s="164"/>
      <c r="AIJ381" s="164"/>
      <c r="AIK381" s="164"/>
      <c r="AIL381" s="164"/>
      <c r="AIM381" s="164"/>
      <c r="AIN381" s="164"/>
      <c r="AIO381" s="164"/>
      <c r="AIP381" s="164"/>
      <c r="AIQ381" s="164"/>
      <c r="AIR381" s="164"/>
      <c r="AIS381" s="164"/>
      <c r="AIT381" s="164"/>
      <c r="AIU381" s="164"/>
      <c r="AIV381" s="164"/>
      <c r="AIW381" s="164"/>
      <c r="AIX381" s="164"/>
      <c r="AIY381" s="164"/>
      <c r="AIZ381" s="164"/>
      <c r="AJA381" s="164"/>
      <c r="AJB381" s="164"/>
      <c r="AJC381" s="164"/>
      <c r="AJD381" s="164"/>
      <c r="AJE381" s="164"/>
      <c r="AJF381" s="164"/>
      <c r="AJG381" s="164"/>
      <c r="AJH381" s="164"/>
      <c r="AJI381" s="164"/>
      <c r="AJJ381" s="164"/>
      <c r="AJK381" s="164"/>
      <c r="AJL381" s="164"/>
      <c r="AJM381" s="164"/>
      <c r="AJN381" s="164"/>
      <c r="AJO381" s="164"/>
      <c r="AJP381" s="164"/>
      <c r="AJQ381" s="164"/>
      <c r="AJR381" s="164"/>
      <c r="AJS381" s="164"/>
      <c r="AJT381" s="164"/>
      <c r="AJU381" s="164"/>
      <c r="AJV381" s="164"/>
      <c r="AJW381" s="164"/>
      <c r="AJX381" s="164"/>
      <c r="AJY381" s="164"/>
      <c r="AJZ381" s="164"/>
      <c r="AKA381" s="164"/>
      <c r="AKB381" s="164"/>
    </row>
    <row r="382" customFormat="false" ht="21" hidden="false" customHeight="true" outlineLevel="0" collapsed="false">
      <c r="A382" s="233"/>
      <c r="B382" s="234"/>
      <c r="C382" s="235"/>
      <c r="D382" s="236"/>
      <c r="E382" s="237"/>
      <c r="F382" s="237"/>
      <c r="G382" s="263"/>
      <c r="H382" s="267" t="str">
        <f aca="false">IF(COUNTIFS(Titulados!$A$3:$A$1000,"="&amp;K382)&lt;&gt;1,"","Titulado")</f>
        <v/>
      </c>
      <c r="I382" s="242"/>
      <c r="J382" s="242"/>
      <c r="K382" s="253"/>
      <c r="L382" s="254"/>
      <c r="M382" s="255"/>
      <c r="N382" s="256"/>
      <c r="O382" s="247"/>
      <c r="P382" s="248"/>
      <c r="Q382" s="249"/>
      <c r="R382" s="174"/>
      <c r="S382" s="274"/>
      <c r="T382" s="275"/>
      <c r="AHV382" s="164"/>
      <c r="AHW382" s="164"/>
      <c r="AHX382" s="164"/>
      <c r="AHY382" s="164"/>
      <c r="AHZ382" s="164"/>
      <c r="AIA382" s="164"/>
      <c r="AIB382" s="164"/>
      <c r="AIC382" s="164"/>
      <c r="AID382" s="164"/>
      <c r="AIE382" s="164"/>
      <c r="AIF382" s="164"/>
      <c r="AIG382" s="164"/>
      <c r="AIH382" s="164"/>
      <c r="AII382" s="164"/>
      <c r="AIJ382" s="164"/>
      <c r="AIK382" s="164"/>
      <c r="AIL382" s="164"/>
      <c r="AIM382" s="164"/>
      <c r="AIN382" s="164"/>
      <c r="AIO382" s="164"/>
      <c r="AIP382" s="164"/>
      <c r="AIQ382" s="164"/>
      <c r="AIR382" s="164"/>
      <c r="AIS382" s="164"/>
      <c r="AIT382" s="164"/>
      <c r="AIU382" s="164"/>
      <c r="AIV382" s="164"/>
      <c r="AIW382" s="164"/>
      <c r="AIX382" s="164"/>
      <c r="AIY382" s="164"/>
      <c r="AIZ382" s="164"/>
      <c r="AJA382" s="164"/>
      <c r="AJB382" s="164"/>
      <c r="AJC382" s="164"/>
      <c r="AJD382" s="164"/>
      <c r="AJE382" s="164"/>
      <c r="AJF382" s="164"/>
      <c r="AJG382" s="164"/>
      <c r="AJH382" s="164"/>
      <c r="AJI382" s="164"/>
      <c r="AJJ382" s="164"/>
      <c r="AJK382" s="164"/>
      <c r="AJL382" s="164"/>
      <c r="AJM382" s="164"/>
      <c r="AJN382" s="164"/>
      <c r="AJO382" s="164"/>
      <c r="AJP382" s="164"/>
      <c r="AJQ382" s="164"/>
      <c r="AJR382" s="164"/>
      <c r="AJS382" s="164"/>
      <c r="AJT382" s="164"/>
      <c r="AJU382" s="164"/>
      <c r="AJV382" s="164"/>
      <c r="AJW382" s="164"/>
      <c r="AJX382" s="164"/>
      <c r="AJY382" s="164"/>
      <c r="AJZ382" s="164"/>
      <c r="AKA382" s="164"/>
      <c r="AKB382" s="164"/>
    </row>
    <row r="383" customFormat="false" ht="21" hidden="false" customHeight="true" outlineLevel="0" collapsed="false">
      <c r="A383" s="233"/>
      <c r="B383" s="234"/>
      <c r="C383" s="235"/>
      <c r="D383" s="236"/>
      <c r="E383" s="237"/>
      <c r="F383" s="237"/>
      <c r="G383" s="263"/>
      <c r="H383" s="268" t="str">
        <f aca="false">IF(COUNTIFS(Titulados!$A$3:$A$1000,"="&amp;K383)&lt;&gt;1,"","Titulado")</f>
        <v/>
      </c>
      <c r="I383" s="242"/>
      <c r="J383" s="242"/>
      <c r="K383" s="258"/>
      <c r="L383" s="259"/>
      <c r="M383" s="260"/>
      <c r="N383" s="261"/>
      <c r="O383" s="247"/>
      <c r="P383" s="248"/>
      <c r="Q383" s="249"/>
      <c r="R383" s="174"/>
      <c r="S383" s="274"/>
      <c r="T383" s="275"/>
      <c r="AHV383" s="164"/>
      <c r="AHW383" s="164"/>
      <c r="AHX383" s="164"/>
      <c r="AHY383" s="164"/>
      <c r="AHZ383" s="164"/>
      <c r="AIA383" s="164"/>
      <c r="AIB383" s="164"/>
      <c r="AIC383" s="164"/>
      <c r="AID383" s="164"/>
      <c r="AIE383" s="164"/>
      <c r="AIF383" s="164"/>
      <c r="AIG383" s="164"/>
      <c r="AIH383" s="164"/>
      <c r="AII383" s="164"/>
      <c r="AIJ383" s="164"/>
      <c r="AIK383" s="164"/>
      <c r="AIL383" s="164"/>
      <c r="AIM383" s="164"/>
      <c r="AIN383" s="164"/>
      <c r="AIO383" s="164"/>
      <c r="AIP383" s="164"/>
      <c r="AIQ383" s="164"/>
      <c r="AIR383" s="164"/>
      <c r="AIS383" s="164"/>
      <c r="AIT383" s="164"/>
      <c r="AIU383" s="164"/>
      <c r="AIV383" s="164"/>
      <c r="AIW383" s="164"/>
      <c r="AIX383" s="164"/>
      <c r="AIY383" s="164"/>
      <c r="AIZ383" s="164"/>
      <c r="AJA383" s="164"/>
      <c r="AJB383" s="164"/>
      <c r="AJC383" s="164"/>
      <c r="AJD383" s="164"/>
      <c r="AJE383" s="164"/>
      <c r="AJF383" s="164"/>
      <c r="AJG383" s="164"/>
      <c r="AJH383" s="164"/>
      <c r="AJI383" s="164"/>
      <c r="AJJ383" s="164"/>
      <c r="AJK383" s="164"/>
      <c r="AJL383" s="164"/>
      <c r="AJM383" s="164"/>
      <c r="AJN383" s="164"/>
      <c r="AJO383" s="164"/>
      <c r="AJP383" s="164"/>
      <c r="AJQ383" s="164"/>
      <c r="AJR383" s="164"/>
      <c r="AJS383" s="164"/>
      <c r="AJT383" s="164"/>
      <c r="AJU383" s="164"/>
      <c r="AJV383" s="164"/>
      <c r="AJW383" s="164"/>
      <c r="AJX383" s="164"/>
      <c r="AJY383" s="164"/>
      <c r="AJZ383" s="164"/>
      <c r="AKA383" s="164"/>
      <c r="AKB383" s="164"/>
    </row>
    <row r="384" customFormat="false" ht="27" hidden="false" customHeight="true" outlineLevel="0" collapsed="false">
      <c r="A384" s="233" t="n">
        <f aca="false">A377+1</f>
        <v>55</v>
      </c>
      <c r="B384" s="234"/>
      <c r="C384" s="235"/>
      <c r="D384" s="236"/>
      <c r="E384" s="237" t="str">
        <f aca="false">IF(P384&gt;0,"Docente do PPG coautor","")</f>
        <v/>
      </c>
      <c r="F384" s="238" t="str">
        <f aca="false">IF(COUNTIFS(L384:L390,"&lt;&gt;"&amp;"")&gt;0,"Graduando coautor","")</f>
        <v/>
      </c>
      <c r="G384" s="263" t="str">
        <f aca="false">IF(COUNTIFS(K384:K390,"&lt;&gt;"&amp;"")&gt;0,"Pos-graduando coautor","")</f>
        <v/>
      </c>
      <c r="H384" s="264" t="str">
        <f aca="false">IF(COUNTIFS(Titulados!$A$3:$A$1000,"="&amp;K384)&lt;&gt;1,"","Titulado")</f>
        <v/>
      </c>
      <c r="I384" s="242"/>
      <c r="J384" s="242"/>
      <c r="K384" s="243"/>
      <c r="L384" s="244"/>
      <c r="M384" s="245"/>
      <c r="N384" s="246"/>
      <c r="O384" s="247"/>
      <c r="P384" s="248" t="n">
        <v>0</v>
      </c>
      <c r="Q384" s="249"/>
      <c r="R384" s="174"/>
      <c r="S384" s="274" t="n">
        <f aca="false">IF(B384="",0,INDEX(pesosqualis,MATCH(D384,INDEX(Qualis,,MATCH(B384,Tipos_Produtos)),0),MATCH(B384,Tipos_Produtos,0)))</f>
        <v>0</v>
      </c>
      <c r="T384" s="275" t="n">
        <f aca="false">IF(E384="",0,S384/P384)</f>
        <v>0</v>
      </c>
      <c r="AHV384" s="164"/>
      <c r="AHW384" s="164"/>
      <c r="AHX384" s="164"/>
      <c r="AHY384" s="164"/>
      <c r="AHZ384" s="164"/>
      <c r="AIA384" s="164"/>
      <c r="AIB384" s="164"/>
      <c r="AIC384" s="164"/>
      <c r="AID384" s="164"/>
      <c r="AIE384" s="164"/>
      <c r="AIF384" s="164"/>
      <c r="AIG384" s="164"/>
      <c r="AIH384" s="164"/>
      <c r="AII384" s="164"/>
      <c r="AIJ384" s="164"/>
      <c r="AIK384" s="164"/>
      <c r="AIL384" s="164"/>
      <c r="AIM384" s="164"/>
      <c r="AIN384" s="164"/>
      <c r="AIO384" s="164"/>
      <c r="AIP384" s="164"/>
      <c r="AIQ384" s="164"/>
      <c r="AIR384" s="164"/>
      <c r="AIS384" s="164"/>
      <c r="AIT384" s="164"/>
      <c r="AIU384" s="164"/>
      <c r="AIV384" s="164"/>
      <c r="AIW384" s="164"/>
      <c r="AIX384" s="164"/>
      <c r="AIY384" s="164"/>
      <c r="AIZ384" s="164"/>
      <c r="AJA384" s="164"/>
      <c r="AJB384" s="164"/>
      <c r="AJC384" s="164"/>
      <c r="AJD384" s="164"/>
      <c r="AJE384" s="164"/>
      <c r="AJF384" s="164"/>
      <c r="AJG384" s="164"/>
      <c r="AJH384" s="164"/>
      <c r="AJI384" s="164"/>
      <c r="AJJ384" s="164"/>
      <c r="AJK384" s="164"/>
      <c r="AJL384" s="164"/>
      <c r="AJM384" s="164"/>
      <c r="AJN384" s="164"/>
      <c r="AJO384" s="164"/>
      <c r="AJP384" s="164"/>
      <c r="AJQ384" s="164"/>
      <c r="AJR384" s="164"/>
      <c r="AJS384" s="164"/>
      <c r="AJT384" s="164"/>
      <c r="AJU384" s="164"/>
      <c r="AJV384" s="164"/>
      <c r="AJW384" s="164"/>
      <c r="AJX384" s="164"/>
      <c r="AJY384" s="164"/>
      <c r="AJZ384" s="164"/>
      <c r="AKA384" s="164"/>
      <c r="AKB384" s="164"/>
    </row>
    <row r="385" customFormat="false" ht="21" hidden="false" customHeight="true" outlineLevel="0" collapsed="false">
      <c r="A385" s="233"/>
      <c r="B385" s="234"/>
      <c r="C385" s="235"/>
      <c r="D385" s="236"/>
      <c r="E385" s="237"/>
      <c r="F385" s="237"/>
      <c r="G385" s="263"/>
      <c r="H385" s="267" t="str">
        <f aca="false">IF(COUNTIFS(Titulados!$A$3:$A$1000,"="&amp;K385)&lt;&gt;1,"","Titulado")</f>
        <v/>
      </c>
      <c r="I385" s="242"/>
      <c r="J385" s="242"/>
      <c r="K385" s="253"/>
      <c r="L385" s="254"/>
      <c r="M385" s="255"/>
      <c r="N385" s="256"/>
      <c r="O385" s="247"/>
      <c r="P385" s="248"/>
      <c r="Q385" s="249"/>
      <c r="R385" s="174"/>
      <c r="S385" s="274"/>
      <c r="T385" s="275"/>
      <c r="AHV385" s="164"/>
      <c r="AHW385" s="164"/>
      <c r="AHX385" s="164"/>
      <c r="AHY385" s="164"/>
      <c r="AHZ385" s="164"/>
      <c r="AIA385" s="164"/>
      <c r="AIB385" s="164"/>
      <c r="AIC385" s="164"/>
      <c r="AID385" s="164"/>
      <c r="AIE385" s="164"/>
      <c r="AIF385" s="164"/>
      <c r="AIG385" s="164"/>
      <c r="AIH385" s="164"/>
      <c r="AII385" s="164"/>
      <c r="AIJ385" s="164"/>
      <c r="AIK385" s="164"/>
      <c r="AIL385" s="164"/>
      <c r="AIM385" s="164"/>
      <c r="AIN385" s="164"/>
      <c r="AIO385" s="164"/>
      <c r="AIP385" s="164"/>
      <c r="AIQ385" s="164"/>
      <c r="AIR385" s="164"/>
      <c r="AIS385" s="164"/>
      <c r="AIT385" s="164"/>
      <c r="AIU385" s="164"/>
      <c r="AIV385" s="164"/>
      <c r="AIW385" s="164"/>
      <c r="AIX385" s="164"/>
      <c r="AIY385" s="164"/>
      <c r="AIZ385" s="164"/>
      <c r="AJA385" s="164"/>
      <c r="AJB385" s="164"/>
      <c r="AJC385" s="164"/>
      <c r="AJD385" s="164"/>
      <c r="AJE385" s="164"/>
      <c r="AJF385" s="164"/>
      <c r="AJG385" s="164"/>
      <c r="AJH385" s="164"/>
      <c r="AJI385" s="164"/>
      <c r="AJJ385" s="164"/>
      <c r="AJK385" s="164"/>
      <c r="AJL385" s="164"/>
      <c r="AJM385" s="164"/>
      <c r="AJN385" s="164"/>
      <c r="AJO385" s="164"/>
      <c r="AJP385" s="164"/>
      <c r="AJQ385" s="164"/>
      <c r="AJR385" s="164"/>
      <c r="AJS385" s="164"/>
      <c r="AJT385" s="164"/>
      <c r="AJU385" s="164"/>
      <c r="AJV385" s="164"/>
      <c r="AJW385" s="164"/>
      <c r="AJX385" s="164"/>
      <c r="AJY385" s="164"/>
      <c r="AJZ385" s="164"/>
      <c r="AKA385" s="164"/>
      <c r="AKB385" s="164"/>
    </row>
    <row r="386" customFormat="false" ht="21" hidden="false" customHeight="true" outlineLevel="0" collapsed="false">
      <c r="A386" s="233"/>
      <c r="B386" s="234"/>
      <c r="C386" s="235"/>
      <c r="D386" s="236"/>
      <c r="E386" s="237"/>
      <c r="F386" s="237"/>
      <c r="G386" s="263"/>
      <c r="H386" s="267" t="str">
        <f aca="false">IF(COUNTIFS(Titulados!$A$3:$A$1000,"="&amp;K386)&lt;&gt;1,"","Titulado")</f>
        <v/>
      </c>
      <c r="I386" s="242"/>
      <c r="J386" s="242"/>
      <c r="K386" s="253"/>
      <c r="L386" s="254"/>
      <c r="M386" s="255"/>
      <c r="N386" s="256"/>
      <c r="O386" s="247"/>
      <c r="P386" s="248"/>
      <c r="Q386" s="249"/>
      <c r="R386" s="174"/>
      <c r="S386" s="274"/>
      <c r="T386" s="275"/>
      <c r="AHV386" s="164"/>
      <c r="AHW386" s="164"/>
      <c r="AHX386" s="164"/>
      <c r="AHY386" s="164"/>
      <c r="AHZ386" s="164"/>
      <c r="AIA386" s="164"/>
      <c r="AIB386" s="164"/>
      <c r="AIC386" s="164"/>
      <c r="AID386" s="164"/>
      <c r="AIE386" s="164"/>
      <c r="AIF386" s="164"/>
      <c r="AIG386" s="164"/>
      <c r="AIH386" s="164"/>
      <c r="AII386" s="164"/>
      <c r="AIJ386" s="164"/>
      <c r="AIK386" s="164"/>
      <c r="AIL386" s="164"/>
      <c r="AIM386" s="164"/>
      <c r="AIN386" s="164"/>
      <c r="AIO386" s="164"/>
      <c r="AIP386" s="164"/>
      <c r="AIQ386" s="164"/>
      <c r="AIR386" s="164"/>
      <c r="AIS386" s="164"/>
      <c r="AIT386" s="164"/>
      <c r="AIU386" s="164"/>
      <c r="AIV386" s="164"/>
      <c r="AIW386" s="164"/>
      <c r="AIX386" s="164"/>
      <c r="AIY386" s="164"/>
      <c r="AIZ386" s="164"/>
      <c r="AJA386" s="164"/>
      <c r="AJB386" s="164"/>
      <c r="AJC386" s="164"/>
      <c r="AJD386" s="164"/>
      <c r="AJE386" s="164"/>
      <c r="AJF386" s="164"/>
      <c r="AJG386" s="164"/>
      <c r="AJH386" s="164"/>
      <c r="AJI386" s="164"/>
      <c r="AJJ386" s="164"/>
      <c r="AJK386" s="164"/>
      <c r="AJL386" s="164"/>
      <c r="AJM386" s="164"/>
      <c r="AJN386" s="164"/>
      <c r="AJO386" s="164"/>
      <c r="AJP386" s="164"/>
      <c r="AJQ386" s="164"/>
      <c r="AJR386" s="164"/>
      <c r="AJS386" s="164"/>
      <c r="AJT386" s="164"/>
      <c r="AJU386" s="164"/>
      <c r="AJV386" s="164"/>
      <c r="AJW386" s="164"/>
      <c r="AJX386" s="164"/>
      <c r="AJY386" s="164"/>
      <c r="AJZ386" s="164"/>
      <c r="AKA386" s="164"/>
      <c r="AKB386" s="164"/>
    </row>
    <row r="387" customFormat="false" ht="21" hidden="false" customHeight="true" outlineLevel="0" collapsed="false">
      <c r="A387" s="233"/>
      <c r="B387" s="234"/>
      <c r="C387" s="235"/>
      <c r="D387" s="236"/>
      <c r="E387" s="237"/>
      <c r="F387" s="237"/>
      <c r="G387" s="263"/>
      <c r="H387" s="267" t="str">
        <f aca="false">IF(COUNTIFS(Titulados!$A$3:$A$1000,"="&amp;K387)&lt;&gt;1,"","Titulado")</f>
        <v/>
      </c>
      <c r="I387" s="242"/>
      <c r="J387" s="242"/>
      <c r="K387" s="253"/>
      <c r="L387" s="254"/>
      <c r="M387" s="255"/>
      <c r="N387" s="256"/>
      <c r="O387" s="247"/>
      <c r="P387" s="248"/>
      <c r="Q387" s="249"/>
      <c r="R387" s="174"/>
      <c r="S387" s="274"/>
      <c r="T387" s="275"/>
      <c r="AHV387" s="164"/>
      <c r="AHW387" s="164"/>
      <c r="AHX387" s="164"/>
      <c r="AHY387" s="164"/>
      <c r="AHZ387" s="164"/>
      <c r="AIA387" s="164"/>
      <c r="AIB387" s="164"/>
      <c r="AIC387" s="164"/>
      <c r="AID387" s="164"/>
      <c r="AIE387" s="164"/>
      <c r="AIF387" s="164"/>
      <c r="AIG387" s="164"/>
      <c r="AIH387" s="164"/>
      <c r="AII387" s="164"/>
      <c r="AIJ387" s="164"/>
      <c r="AIK387" s="164"/>
      <c r="AIL387" s="164"/>
      <c r="AIM387" s="164"/>
      <c r="AIN387" s="164"/>
      <c r="AIO387" s="164"/>
      <c r="AIP387" s="164"/>
      <c r="AIQ387" s="164"/>
      <c r="AIR387" s="164"/>
      <c r="AIS387" s="164"/>
      <c r="AIT387" s="164"/>
      <c r="AIU387" s="164"/>
      <c r="AIV387" s="164"/>
      <c r="AIW387" s="164"/>
      <c r="AIX387" s="164"/>
      <c r="AIY387" s="164"/>
      <c r="AIZ387" s="164"/>
      <c r="AJA387" s="164"/>
      <c r="AJB387" s="164"/>
      <c r="AJC387" s="164"/>
      <c r="AJD387" s="164"/>
      <c r="AJE387" s="164"/>
      <c r="AJF387" s="164"/>
      <c r="AJG387" s="164"/>
      <c r="AJH387" s="164"/>
      <c r="AJI387" s="164"/>
      <c r="AJJ387" s="164"/>
      <c r="AJK387" s="164"/>
      <c r="AJL387" s="164"/>
      <c r="AJM387" s="164"/>
      <c r="AJN387" s="164"/>
      <c r="AJO387" s="164"/>
      <c r="AJP387" s="164"/>
      <c r="AJQ387" s="164"/>
      <c r="AJR387" s="164"/>
      <c r="AJS387" s="164"/>
      <c r="AJT387" s="164"/>
      <c r="AJU387" s="164"/>
      <c r="AJV387" s="164"/>
      <c r="AJW387" s="164"/>
      <c r="AJX387" s="164"/>
      <c r="AJY387" s="164"/>
      <c r="AJZ387" s="164"/>
      <c r="AKA387" s="164"/>
      <c r="AKB387" s="164"/>
    </row>
    <row r="388" customFormat="false" ht="21" hidden="false" customHeight="true" outlineLevel="0" collapsed="false">
      <c r="A388" s="233"/>
      <c r="B388" s="234"/>
      <c r="C388" s="235"/>
      <c r="D388" s="236"/>
      <c r="E388" s="237"/>
      <c r="F388" s="237"/>
      <c r="G388" s="263"/>
      <c r="H388" s="267" t="str">
        <f aca="false">IF(COUNTIFS(Titulados!$A$3:$A$1000,"="&amp;K388)&lt;&gt;1,"","Titulado")</f>
        <v/>
      </c>
      <c r="I388" s="242"/>
      <c r="J388" s="242"/>
      <c r="K388" s="253"/>
      <c r="L388" s="254"/>
      <c r="M388" s="255"/>
      <c r="N388" s="256"/>
      <c r="O388" s="247"/>
      <c r="P388" s="248"/>
      <c r="Q388" s="249"/>
      <c r="R388" s="174"/>
      <c r="S388" s="274"/>
      <c r="T388" s="275"/>
      <c r="AHV388" s="164"/>
      <c r="AHW388" s="164"/>
      <c r="AHX388" s="164"/>
      <c r="AHY388" s="164"/>
      <c r="AHZ388" s="164"/>
      <c r="AIA388" s="164"/>
      <c r="AIB388" s="164"/>
      <c r="AIC388" s="164"/>
      <c r="AID388" s="164"/>
      <c r="AIE388" s="164"/>
      <c r="AIF388" s="164"/>
      <c r="AIG388" s="164"/>
      <c r="AIH388" s="164"/>
      <c r="AII388" s="164"/>
      <c r="AIJ388" s="164"/>
      <c r="AIK388" s="164"/>
      <c r="AIL388" s="164"/>
      <c r="AIM388" s="164"/>
      <c r="AIN388" s="164"/>
      <c r="AIO388" s="164"/>
      <c r="AIP388" s="164"/>
      <c r="AIQ388" s="164"/>
      <c r="AIR388" s="164"/>
      <c r="AIS388" s="164"/>
      <c r="AIT388" s="164"/>
      <c r="AIU388" s="164"/>
      <c r="AIV388" s="164"/>
      <c r="AIW388" s="164"/>
      <c r="AIX388" s="164"/>
      <c r="AIY388" s="164"/>
      <c r="AIZ388" s="164"/>
      <c r="AJA388" s="164"/>
      <c r="AJB388" s="164"/>
      <c r="AJC388" s="164"/>
      <c r="AJD388" s="164"/>
      <c r="AJE388" s="164"/>
      <c r="AJF388" s="164"/>
      <c r="AJG388" s="164"/>
      <c r="AJH388" s="164"/>
      <c r="AJI388" s="164"/>
      <c r="AJJ388" s="164"/>
      <c r="AJK388" s="164"/>
      <c r="AJL388" s="164"/>
      <c r="AJM388" s="164"/>
      <c r="AJN388" s="164"/>
      <c r="AJO388" s="164"/>
      <c r="AJP388" s="164"/>
      <c r="AJQ388" s="164"/>
      <c r="AJR388" s="164"/>
      <c r="AJS388" s="164"/>
      <c r="AJT388" s="164"/>
      <c r="AJU388" s="164"/>
      <c r="AJV388" s="164"/>
      <c r="AJW388" s="164"/>
      <c r="AJX388" s="164"/>
      <c r="AJY388" s="164"/>
      <c r="AJZ388" s="164"/>
      <c r="AKA388" s="164"/>
      <c r="AKB388" s="164"/>
    </row>
    <row r="389" customFormat="false" ht="21" hidden="false" customHeight="true" outlineLevel="0" collapsed="false">
      <c r="A389" s="233"/>
      <c r="B389" s="234"/>
      <c r="C389" s="235"/>
      <c r="D389" s="236"/>
      <c r="E389" s="237"/>
      <c r="F389" s="237"/>
      <c r="G389" s="263"/>
      <c r="H389" s="267" t="str">
        <f aca="false">IF(COUNTIFS(Titulados!$A$3:$A$1000,"="&amp;K389)&lt;&gt;1,"","Titulado")</f>
        <v/>
      </c>
      <c r="I389" s="242"/>
      <c r="J389" s="242"/>
      <c r="K389" s="253"/>
      <c r="L389" s="254"/>
      <c r="M389" s="255"/>
      <c r="N389" s="256"/>
      <c r="O389" s="247"/>
      <c r="P389" s="248"/>
      <c r="Q389" s="249"/>
      <c r="R389" s="174"/>
      <c r="S389" s="274"/>
      <c r="T389" s="275"/>
      <c r="AHV389" s="164"/>
      <c r="AHW389" s="164"/>
      <c r="AHX389" s="164"/>
      <c r="AHY389" s="164"/>
      <c r="AHZ389" s="164"/>
      <c r="AIA389" s="164"/>
      <c r="AIB389" s="164"/>
      <c r="AIC389" s="164"/>
      <c r="AID389" s="164"/>
      <c r="AIE389" s="164"/>
      <c r="AIF389" s="164"/>
      <c r="AIG389" s="164"/>
      <c r="AIH389" s="164"/>
      <c r="AII389" s="164"/>
      <c r="AIJ389" s="164"/>
      <c r="AIK389" s="164"/>
      <c r="AIL389" s="164"/>
      <c r="AIM389" s="164"/>
      <c r="AIN389" s="164"/>
      <c r="AIO389" s="164"/>
      <c r="AIP389" s="164"/>
      <c r="AIQ389" s="164"/>
      <c r="AIR389" s="164"/>
      <c r="AIS389" s="164"/>
      <c r="AIT389" s="164"/>
      <c r="AIU389" s="164"/>
      <c r="AIV389" s="164"/>
      <c r="AIW389" s="164"/>
      <c r="AIX389" s="164"/>
      <c r="AIY389" s="164"/>
      <c r="AIZ389" s="164"/>
      <c r="AJA389" s="164"/>
      <c r="AJB389" s="164"/>
      <c r="AJC389" s="164"/>
      <c r="AJD389" s="164"/>
      <c r="AJE389" s="164"/>
      <c r="AJF389" s="164"/>
      <c r="AJG389" s="164"/>
      <c r="AJH389" s="164"/>
      <c r="AJI389" s="164"/>
      <c r="AJJ389" s="164"/>
      <c r="AJK389" s="164"/>
      <c r="AJL389" s="164"/>
      <c r="AJM389" s="164"/>
      <c r="AJN389" s="164"/>
      <c r="AJO389" s="164"/>
      <c r="AJP389" s="164"/>
      <c r="AJQ389" s="164"/>
      <c r="AJR389" s="164"/>
      <c r="AJS389" s="164"/>
      <c r="AJT389" s="164"/>
      <c r="AJU389" s="164"/>
      <c r="AJV389" s="164"/>
      <c r="AJW389" s="164"/>
      <c r="AJX389" s="164"/>
      <c r="AJY389" s="164"/>
      <c r="AJZ389" s="164"/>
      <c r="AKA389" s="164"/>
      <c r="AKB389" s="164"/>
    </row>
    <row r="390" customFormat="false" ht="21" hidden="false" customHeight="true" outlineLevel="0" collapsed="false">
      <c r="A390" s="233"/>
      <c r="B390" s="234"/>
      <c r="C390" s="235"/>
      <c r="D390" s="236"/>
      <c r="E390" s="237"/>
      <c r="F390" s="237"/>
      <c r="G390" s="263"/>
      <c r="H390" s="268" t="str">
        <f aca="false">IF(COUNTIFS(Titulados!$A$3:$A$1000,"="&amp;K390)&lt;&gt;1,"","Titulado")</f>
        <v/>
      </c>
      <c r="I390" s="242"/>
      <c r="J390" s="242"/>
      <c r="K390" s="258"/>
      <c r="L390" s="259"/>
      <c r="M390" s="260"/>
      <c r="N390" s="261"/>
      <c r="O390" s="247"/>
      <c r="P390" s="248"/>
      <c r="Q390" s="249"/>
      <c r="R390" s="174"/>
      <c r="S390" s="274"/>
      <c r="T390" s="275"/>
      <c r="AHV390" s="164"/>
      <c r="AHW390" s="164"/>
      <c r="AHX390" s="164"/>
      <c r="AHY390" s="164"/>
      <c r="AHZ390" s="164"/>
      <c r="AIA390" s="164"/>
      <c r="AIB390" s="164"/>
      <c r="AIC390" s="164"/>
      <c r="AID390" s="164"/>
      <c r="AIE390" s="164"/>
      <c r="AIF390" s="164"/>
      <c r="AIG390" s="164"/>
      <c r="AIH390" s="164"/>
      <c r="AII390" s="164"/>
      <c r="AIJ390" s="164"/>
      <c r="AIK390" s="164"/>
      <c r="AIL390" s="164"/>
      <c r="AIM390" s="164"/>
      <c r="AIN390" s="164"/>
      <c r="AIO390" s="164"/>
      <c r="AIP390" s="164"/>
      <c r="AIQ390" s="164"/>
      <c r="AIR390" s="164"/>
      <c r="AIS390" s="164"/>
      <c r="AIT390" s="164"/>
      <c r="AIU390" s="164"/>
      <c r="AIV390" s="164"/>
      <c r="AIW390" s="164"/>
      <c r="AIX390" s="164"/>
      <c r="AIY390" s="164"/>
      <c r="AIZ390" s="164"/>
      <c r="AJA390" s="164"/>
      <c r="AJB390" s="164"/>
      <c r="AJC390" s="164"/>
      <c r="AJD390" s="164"/>
      <c r="AJE390" s="164"/>
      <c r="AJF390" s="164"/>
      <c r="AJG390" s="164"/>
      <c r="AJH390" s="164"/>
      <c r="AJI390" s="164"/>
      <c r="AJJ390" s="164"/>
      <c r="AJK390" s="164"/>
      <c r="AJL390" s="164"/>
      <c r="AJM390" s="164"/>
      <c r="AJN390" s="164"/>
      <c r="AJO390" s="164"/>
      <c r="AJP390" s="164"/>
      <c r="AJQ390" s="164"/>
      <c r="AJR390" s="164"/>
      <c r="AJS390" s="164"/>
      <c r="AJT390" s="164"/>
      <c r="AJU390" s="164"/>
      <c r="AJV390" s="164"/>
      <c r="AJW390" s="164"/>
      <c r="AJX390" s="164"/>
      <c r="AJY390" s="164"/>
      <c r="AJZ390" s="164"/>
      <c r="AKA390" s="164"/>
      <c r="AKB390" s="164"/>
    </row>
    <row r="391" customFormat="false" ht="27" hidden="false" customHeight="true" outlineLevel="0" collapsed="false">
      <c r="A391" s="233" t="n">
        <f aca="false">A384+1</f>
        <v>56</v>
      </c>
      <c r="B391" s="234"/>
      <c r="C391" s="235"/>
      <c r="D391" s="236"/>
      <c r="E391" s="237" t="str">
        <f aca="false">IF(P391&gt;0,"Docente do PPG coautor","")</f>
        <v/>
      </c>
      <c r="F391" s="238" t="str">
        <f aca="false">IF(COUNTIFS(L391:L397,"&lt;&gt;"&amp;"")&gt;0,"Graduando coautor","")</f>
        <v/>
      </c>
      <c r="G391" s="263" t="str">
        <f aca="false">IF(COUNTIFS(K391:K397,"&lt;&gt;"&amp;"")&gt;0,"Pos-graduando coautor","")</f>
        <v/>
      </c>
      <c r="H391" s="264" t="str">
        <f aca="false">IF(COUNTIFS(Titulados!$A$3:$A$1000,"="&amp;K391)&lt;&gt;1,"","Titulado")</f>
        <v/>
      </c>
      <c r="I391" s="242"/>
      <c r="J391" s="242"/>
      <c r="K391" s="243"/>
      <c r="L391" s="244"/>
      <c r="M391" s="245"/>
      <c r="N391" s="246"/>
      <c r="O391" s="247"/>
      <c r="P391" s="248" t="n">
        <v>0</v>
      </c>
      <c r="Q391" s="249"/>
      <c r="R391" s="174"/>
      <c r="S391" s="274" t="n">
        <f aca="false">IF(B391="",0,INDEX(pesosqualis,MATCH(D391,INDEX(Qualis,,MATCH(B391,Tipos_Produtos)),0),MATCH(B391,Tipos_Produtos,0)))</f>
        <v>0</v>
      </c>
      <c r="T391" s="275" t="n">
        <f aca="false">IF(E391="",0,S391/P391)</f>
        <v>0</v>
      </c>
      <c r="AHV391" s="164"/>
      <c r="AHW391" s="164"/>
      <c r="AHX391" s="164"/>
      <c r="AHY391" s="164"/>
      <c r="AHZ391" s="164"/>
      <c r="AIA391" s="164"/>
      <c r="AIB391" s="164"/>
      <c r="AIC391" s="164"/>
      <c r="AID391" s="164"/>
      <c r="AIE391" s="164"/>
      <c r="AIF391" s="164"/>
      <c r="AIG391" s="164"/>
      <c r="AIH391" s="164"/>
      <c r="AII391" s="164"/>
      <c r="AIJ391" s="164"/>
      <c r="AIK391" s="164"/>
      <c r="AIL391" s="164"/>
      <c r="AIM391" s="164"/>
      <c r="AIN391" s="164"/>
      <c r="AIO391" s="164"/>
      <c r="AIP391" s="164"/>
      <c r="AIQ391" s="164"/>
      <c r="AIR391" s="164"/>
      <c r="AIS391" s="164"/>
      <c r="AIT391" s="164"/>
      <c r="AIU391" s="164"/>
      <c r="AIV391" s="164"/>
      <c r="AIW391" s="164"/>
      <c r="AIX391" s="164"/>
      <c r="AIY391" s="164"/>
      <c r="AIZ391" s="164"/>
      <c r="AJA391" s="164"/>
      <c r="AJB391" s="164"/>
      <c r="AJC391" s="164"/>
      <c r="AJD391" s="164"/>
      <c r="AJE391" s="164"/>
      <c r="AJF391" s="164"/>
      <c r="AJG391" s="164"/>
      <c r="AJH391" s="164"/>
      <c r="AJI391" s="164"/>
      <c r="AJJ391" s="164"/>
      <c r="AJK391" s="164"/>
      <c r="AJL391" s="164"/>
      <c r="AJM391" s="164"/>
      <c r="AJN391" s="164"/>
      <c r="AJO391" s="164"/>
      <c r="AJP391" s="164"/>
      <c r="AJQ391" s="164"/>
      <c r="AJR391" s="164"/>
      <c r="AJS391" s="164"/>
      <c r="AJT391" s="164"/>
      <c r="AJU391" s="164"/>
      <c r="AJV391" s="164"/>
      <c r="AJW391" s="164"/>
      <c r="AJX391" s="164"/>
      <c r="AJY391" s="164"/>
      <c r="AJZ391" s="164"/>
      <c r="AKA391" s="164"/>
      <c r="AKB391" s="164"/>
    </row>
    <row r="392" customFormat="false" ht="21" hidden="false" customHeight="true" outlineLevel="0" collapsed="false">
      <c r="A392" s="233"/>
      <c r="B392" s="234"/>
      <c r="C392" s="235"/>
      <c r="D392" s="236"/>
      <c r="E392" s="237"/>
      <c r="F392" s="237"/>
      <c r="G392" s="263"/>
      <c r="H392" s="267" t="str">
        <f aca="false">IF(COUNTIFS(Titulados!$A$3:$A$1000,"="&amp;K392)&lt;&gt;1,"","Titulado")</f>
        <v/>
      </c>
      <c r="I392" s="242"/>
      <c r="J392" s="242"/>
      <c r="K392" s="253"/>
      <c r="L392" s="254"/>
      <c r="M392" s="255"/>
      <c r="N392" s="256"/>
      <c r="O392" s="247"/>
      <c r="P392" s="248"/>
      <c r="Q392" s="249"/>
      <c r="R392" s="174"/>
      <c r="S392" s="274"/>
      <c r="T392" s="275"/>
      <c r="AHV392" s="164"/>
      <c r="AHW392" s="164"/>
      <c r="AHX392" s="164"/>
      <c r="AHY392" s="164"/>
      <c r="AHZ392" s="164"/>
      <c r="AIA392" s="164"/>
      <c r="AIB392" s="164"/>
      <c r="AIC392" s="164"/>
      <c r="AID392" s="164"/>
      <c r="AIE392" s="164"/>
      <c r="AIF392" s="164"/>
      <c r="AIG392" s="164"/>
      <c r="AIH392" s="164"/>
      <c r="AII392" s="164"/>
      <c r="AIJ392" s="164"/>
      <c r="AIK392" s="164"/>
      <c r="AIL392" s="164"/>
      <c r="AIM392" s="164"/>
      <c r="AIN392" s="164"/>
      <c r="AIO392" s="164"/>
      <c r="AIP392" s="164"/>
      <c r="AIQ392" s="164"/>
      <c r="AIR392" s="164"/>
      <c r="AIS392" s="164"/>
      <c r="AIT392" s="164"/>
      <c r="AIU392" s="164"/>
      <c r="AIV392" s="164"/>
      <c r="AIW392" s="164"/>
      <c r="AIX392" s="164"/>
      <c r="AIY392" s="164"/>
      <c r="AIZ392" s="164"/>
      <c r="AJA392" s="164"/>
      <c r="AJB392" s="164"/>
      <c r="AJC392" s="164"/>
      <c r="AJD392" s="164"/>
      <c r="AJE392" s="164"/>
      <c r="AJF392" s="164"/>
      <c r="AJG392" s="164"/>
      <c r="AJH392" s="164"/>
      <c r="AJI392" s="164"/>
      <c r="AJJ392" s="164"/>
      <c r="AJK392" s="164"/>
      <c r="AJL392" s="164"/>
      <c r="AJM392" s="164"/>
      <c r="AJN392" s="164"/>
      <c r="AJO392" s="164"/>
      <c r="AJP392" s="164"/>
      <c r="AJQ392" s="164"/>
      <c r="AJR392" s="164"/>
      <c r="AJS392" s="164"/>
      <c r="AJT392" s="164"/>
      <c r="AJU392" s="164"/>
      <c r="AJV392" s="164"/>
      <c r="AJW392" s="164"/>
      <c r="AJX392" s="164"/>
      <c r="AJY392" s="164"/>
      <c r="AJZ392" s="164"/>
      <c r="AKA392" s="164"/>
      <c r="AKB392" s="164"/>
    </row>
    <row r="393" customFormat="false" ht="21" hidden="false" customHeight="true" outlineLevel="0" collapsed="false">
      <c r="A393" s="233"/>
      <c r="B393" s="234"/>
      <c r="C393" s="235"/>
      <c r="D393" s="236"/>
      <c r="E393" s="237"/>
      <c r="F393" s="237"/>
      <c r="G393" s="263"/>
      <c r="H393" s="267" t="str">
        <f aca="false">IF(COUNTIFS(Titulados!$A$3:$A$1000,"="&amp;K393)&lt;&gt;1,"","Titulado")</f>
        <v/>
      </c>
      <c r="I393" s="242"/>
      <c r="J393" s="242"/>
      <c r="K393" s="253"/>
      <c r="L393" s="254"/>
      <c r="M393" s="255"/>
      <c r="N393" s="256"/>
      <c r="O393" s="247"/>
      <c r="P393" s="248"/>
      <c r="Q393" s="249"/>
      <c r="R393" s="174"/>
      <c r="S393" s="274"/>
      <c r="T393" s="275"/>
      <c r="AHV393" s="164"/>
      <c r="AHW393" s="164"/>
      <c r="AHX393" s="164"/>
      <c r="AHY393" s="164"/>
      <c r="AHZ393" s="164"/>
      <c r="AIA393" s="164"/>
      <c r="AIB393" s="164"/>
      <c r="AIC393" s="164"/>
      <c r="AID393" s="164"/>
      <c r="AIE393" s="164"/>
      <c r="AIF393" s="164"/>
      <c r="AIG393" s="164"/>
      <c r="AIH393" s="164"/>
      <c r="AII393" s="164"/>
      <c r="AIJ393" s="164"/>
      <c r="AIK393" s="164"/>
      <c r="AIL393" s="164"/>
      <c r="AIM393" s="164"/>
      <c r="AIN393" s="164"/>
      <c r="AIO393" s="164"/>
      <c r="AIP393" s="164"/>
      <c r="AIQ393" s="164"/>
      <c r="AIR393" s="164"/>
      <c r="AIS393" s="164"/>
      <c r="AIT393" s="164"/>
      <c r="AIU393" s="164"/>
      <c r="AIV393" s="164"/>
      <c r="AIW393" s="164"/>
      <c r="AIX393" s="164"/>
      <c r="AIY393" s="164"/>
      <c r="AIZ393" s="164"/>
      <c r="AJA393" s="164"/>
      <c r="AJB393" s="164"/>
      <c r="AJC393" s="164"/>
      <c r="AJD393" s="164"/>
      <c r="AJE393" s="164"/>
      <c r="AJF393" s="164"/>
      <c r="AJG393" s="164"/>
      <c r="AJH393" s="164"/>
      <c r="AJI393" s="164"/>
      <c r="AJJ393" s="164"/>
      <c r="AJK393" s="164"/>
      <c r="AJL393" s="164"/>
      <c r="AJM393" s="164"/>
      <c r="AJN393" s="164"/>
      <c r="AJO393" s="164"/>
      <c r="AJP393" s="164"/>
      <c r="AJQ393" s="164"/>
      <c r="AJR393" s="164"/>
      <c r="AJS393" s="164"/>
      <c r="AJT393" s="164"/>
      <c r="AJU393" s="164"/>
      <c r="AJV393" s="164"/>
      <c r="AJW393" s="164"/>
      <c r="AJX393" s="164"/>
      <c r="AJY393" s="164"/>
      <c r="AJZ393" s="164"/>
      <c r="AKA393" s="164"/>
      <c r="AKB393" s="164"/>
    </row>
    <row r="394" customFormat="false" ht="21" hidden="false" customHeight="true" outlineLevel="0" collapsed="false">
      <c r="A394" s="233"/>
      <c r="B394" s="234"/>
      <c r="C394" s="235"/>
      <c r="D394" s="236"/>
      <c r="E394" s="237"/>
      <c r="F394" s="237"/>
      <c r="G394" s="263"/>
      <c r="H394" s="267" t="str">
        <f aca="false">IF(COUNTIFS(Titulados!$A$3:$A$1000,"="&amp;K394)&lt;&gt;1,"","Titulado")</f>
        <v/>
      </c>
      <c r="I394" s="242"/>
      <c r="J394" s="242"/>
      <c r="K394" s="253"/>
      <c r="L394" s="254"/>
      <c r="M394" s="255"/>
      <c r="N394" s="256"/>
      <c r="O394" s="247"/>
      <c r="P394" s="248"/>
      <c r="Q394" s="249"/>
      <c r="R394" s="174"/>
      <c r="S394" s="274"/>
      <c r="T394" s="275"/>
      <c r="AHV394" s="164"/>
      <c r="AHW394" s="164"/>
      <c r="AHX394" s="164"/>
      <c r="AHY394" s="164"/>
      <c r="AHZ394" s="164"/>
      <c r="AIA394" s="164"/>
      <c r="AIB394" s="164"/>
      <c r="AIC394" s="164"/>
      <c r="AID394" s="164"/>
      <c r="AIE394" s="164"/>
      <c r="AIF394" s="164"/>
      <c r="AIG394" s="164"/>
      <c r="AIH394" s="164"/>
      <c r="AII394" s="164"/>
      <c r="AIJ394" s="164"/>
      <c r="AIK394" s="164"/>
      <c r="AIL394" s="164"/>
      <c r="AIM394" s="164"/>
      <c r="AIN394" s="164"/>
      <c r="AIO394" s="164"/>
      <c r="AIP394" s="164"/>
      <c r="AIQ394" s="164"/>
      <c r="AIR394" s="164"/>
      <c r="AIS394" s="164"/>
      <c r="AIT394" s="164"/>
      <c r="AIU394" s="164"/>
      <c r="AIV394" s="164"/>
      <c r="AIW394" s="164"/>
      <c r="AIX394" s="164"/>
      <c r="AIY394" s="164"/>
      <c r="AIZ394" s="164"/>
      <c r="AJA394" s="164"/>
      <c r="AJB394" s="164"/>
      <c r="AJC394" s="164"/>
      <c r="AJD394" s="164"/>
      <c r="AJE394" s="164"/>
      <c r="AJF394" s="164"/>
      <c r="AJG394" s="164"/>
      <c r="AJH394" s="164"/>
      <c r="AJI394" s="164"/>
      <c r="AJJ394" s="164"/>
      <c r="AJK394" s="164"/>
      <c r="AJL394" s="164"/>
      <c r="AJM394" s="164"/>
      <c r="AJN394" s="164"/>
      <c r="AJO394" s="164"/>
      <c r="AJP394" s="164"/>
      <c r="AJQ394" s="164"/>
      <c r="AJR394" s="164"/>
      <c r="AJS394" s="164"/>
      <c r="AJT394" s="164"/>
      <c r="AJU394" s="164"/>
      <c r="AJV394" s="164"/>
      <c r="AJW394" s="164"/>
      <c r="AJX394" s="164"/>
      <c r="AJY394" s="164"/>
      <c r="AJZ394" s="164"/>
      <c r="AKA394" s="164"/>
      <c r="AKB394" s="164"/>
    </row>
    <row r="395" customFormat="false" ht="21" hidden="false" customHeight="true" outlineLevel="0" collapsed="false">
      <c r="A395" s="233"/>
      <c r="B395" s="234"/>
      <c r="C395" s="235"/>
      <c r="D395" s="236"/>
      <c r="E395" s="237"/>
      <c r="F395" s="237"/>
      <c r="G395" s="263"/>
      <c r="H395" s="267" t="str">
        <f aca="false">IF(COUNTIFS(Titulados!$A$3:$A$1000,"="&amp;K395)&lt;&gt;1,"","Titulado")</f>
        <v/>
      </c>
      <c r="I395" s="242"/>
      <c r="J395" s="242"/>
      <c r="K395" s="253"/>
      <c r="L395" s="254"/>
      <c r="M395" s="255"/>
      <c r="N395" s="256"/>
      <c r="O395" s="247"/>
      <c r="P395" s="248"/>
      <c r="Q395" s="249"/>
      <c r="R395" s="174"/>
      <c r="S395" s="274"/>
      <c r="T395" s="275"/>
      <c r="AHV395" s="164"/>
      <c r="AHW395" s="164"/>
      <c r="AHX395" s="164"/>
      <c r="AHY395" s="164"/>
      <c r="AHZ395" s="164"/>
      <c r="AIA395" s="164"/>
      <c r="AIB395" s="164"/>
      <c r="AIC395" s="164"/>
      <c r="AID395" s="164"/>
      <c r="AIE395" s="164"/>
      <c r="AIF395" s="164"/>
      <c r="AIG395" s="164"/>
      <c r="AIH395" s="164"/>
      <c r="AII395" s="164"/>
      <c r="AIJ395" s="164"/>
      <c r="AIK395" s="164"/>
      <c r="AIL395" s="164"/>
      <c r="AIM395" s="164"/>
      <c r="AIN395" s="164"/>
      <c r="AIO395" s="164"/>
      <c r="AIP395" s="164"/>
      <c r="AIQ395" s="164"/>
      <c r="AIR395" s="164"/>
      <c r="AIS395" s="164"/>
      <c r="AIT395" s="164"/>
      <c r="AIU395" s="164"/>
      <c r="AIV395" s="164"/>
      <c r="AIW395" s="164"/>
      <c r="AIX395" s="164"/>
      <c r="AIY395" s="164"/>
      <c r="AIZ395" s="164"/>
      <c r="AJA395" s="164"/>
      <c r="AJB395" s="164"/>
      <c r="AJC395" s="164"/>
      <c r="AJD395" s="164"/>
      <c r="AJE395" s="164"/>
      <c r="AJF395" s="164"/>
      <c r="AJG395" s="164"/>
      <c r="AJH395" s="164"/>
      <c r="AJI395" s="164"/>
      <c r="AJJ395" s="164"/>
      <c r="AJK395" s="164"/>
      <c r="AJL395" s="164"/>
      <c r="AJM395" s="164"/>
      <c r="AJN395" s="164"/>
      <c r="AJO395" s="164"/>
      <c r="AJP395" s="164"/>
      <c r="AJQ395" s="164"/>
      <c r="AJR395" s="164"/>
      <c r="AJS395" s="164"/>
      <c r="AJT395" s="164"/>
      <c r="AJU395" s="164"/>
      <c r="AJV395" s="164"/>
      <c r="AJW395" s="164"/>
      <c r="AJX395" s="164"/>
      <c r="AJY395" s="164"/>
      <c r="AJZ395" s="164"/>
      <c r="AKA395" s="164"/>
      <c r="AKB395" s="164"/>
    </row>
    <row r="396" customFormat="false" ht="21" hidden="false" customHeight="true" outlineLevel="0" collapsed="false">
      <c r="A396" s="233"/>
      <c r="B396" s="234"/>
      <c r="C396" s="235"/>
      <c r="D396" s="236"/>
      <c r="E396" s="237"/>
      <c r="F396" s="237"/>
      <c r="G396" s="263"/>
      <c r="H396" s="267" t="str">
        <f aca="false">IF(COUNTIFS(Titulados!$A$3:$A$1000,"="&amp;K396)&lt;&gt;1,"","Titulado")</f>
        <v/>
      </c>
      <c r="I396" s="242"/>
      <c r="J396" s="242"/>
      <c r="K396" s="253"/>
      <c r="L396" s="254"/>
      <c r="M396" s="255"/>
      <c r="N396" s="256"/>
      <c r="O396" s="247"/>
      <c r="P396" s="248"/>
      <c r="Q396" s="249"/>
      <c r="R396" s="174"/>
      <c r="S396" s="274"/>
      <c r="T396" s="275"/>
      <c r="AHV396" s="164"/>
      <c r="AHW396" s="164"/>
      <c r="AHX396" s="164"/>
      <c r="AHY396" s="164"/>
      <c r="AHZ396" s="164"/>
      <c r="AIA396" s="164"/>
      <c r="AIB396" s="164"/>
      <c r="AIC396" s="164"/>
      <c r="AID396" s="164"/>
      <c r="AIE396" s="164"/>
      <c r="AIF396" s="164"/>
      <c r="AIG396" s="164"/>
      <c r="AIH396" s="164"/>
      <c r="AII396" s="164"/>
      <c r="AIJ396" s="164"/>
      <c r="AIK396" s="164"/>
      <c r="AIL396" s="164"/>
      <c r="AIM396" s="164"/>
      <c r="AIN396" s="164"/>
      <c r="AIO396" s="164"/>
      <c r="AIP396" s="164"/>
      <c r="AIQ396" s="164"/>
      <c r="AIR396" s="164"/>
      <c r="AIS396" s="164"/>
      <c r="AIT396" s="164"/>
      <c r="AIU396" s="164"/>
      <c r="AIV396" s="164"/>
      <c r="AIW396" s="164"/>
      <c r="AIX396" s="164"/>
      <c r="AIY396" s="164"/>
      <c r="AIZ396" s="164"/>
      <c r="AJA396" s="164"/>
      <c r="AJB396" s="164"/>
      <c r="AJC396" s="164"/>
      <c r="AJD396" s="164"/>
      <c r="AJE396" s="164"/>
      <c r="AJF396" s="164"/>
      <c r="AJG396" s="164"/>
      <c r="AJH396" s="164"/>
      <c r="AJI396" s="164"/>
      <c r="AJJ396" s="164"/>
      <c r="AJK396" s="164"/>
      <c r="AJL396" s="164"/>
      <c r="AJM396" s="164"/>
      <c r="AJN396" s="164"/>
      <c r="AJO396" s="164"/>
      <c r="AJP396" s="164"/>
      <c r="AJQ396" s="164"/>
      <c r="AJR396" s="164"/>
      <c r="AJS396" s="164"/>
      <c r="AJT396" s="164"/>
      <c r="AJU396" s="164"/>
      <c r="AJV396" s="164"/>
      <c r="AJW396" s="164"/>
      <c r="AJX396" s="164"/>
      <c r="AJY396" s="164"/>
      <c r="AJZ396" s="164"/>
      <c r="AKA396" s="164"/>
      <c r="AKB396" s="164"/>
    </row>
    <row r="397" customFormat="false" ht="21" hidden="false" customHeight="true" outlineLevel="0" collapsed="false">
      <c r="A397" s="233"/>
      <c r="B397" s="234"/>
      <c r="C397" s="235"/>
      <c r="D397" s="236"/>
      <c r="E397" s="237"/>
      <c r="F397" s="237"/>
      <c r="G397" s="263"/>
      <c r="H397" s="268" t="str">
        <f aca="false">IF(COUNTIFS(Titulados!$A$3:$A$1000,"="&amp;K397)&lt;&gt;1,"","Titulado")</f>
        <v/>
      </c>
      <c r="I397" s="242"/>
      <c r="J397" s="242"/>
      <c r="K397" s="258"/>
      <c r="L397" s="259"/>
      <c r="M397" s="260"/>
      <c r="N397" s="261"/>
      <c r="O397" s="247"/>
      <c r="P397" s="248"/>
      <c r="Q397" s="249"/>
      <c r="R397" s="174"/>
      <c r="S397" s="274"/>
      <c r="T397" s="275"/>
      <c r="AHV397" s="164"/>
      <c r="AHW397" s="164"/>
      <c r="AHX397" s="164"/>
      <c r="AHY397" s="164"/>
      <c r="AHZ397" s="164"/>
      <c r="AIA397" s="164"/>
      <c r="AIB397" s="164"/>
      <c r="AIC397" s="164"/>
      <c r="AID397" s="164"/>
      <c r="AIE397" s="164"/>
      <c r="AIF397" s="164"/>
      <c r="AIG397" s="164"/>
      <c r="AIH397" s="164"/>
      <c r="AII397" s="164"/>
      <c r="AIJ397" s="164"/>
      <c r="AIK397" s="164"/>
      <c r="AIL397" s="164"/>
      <c r="AIM397" s="164"/>
      <c r="AIN397" s="164"/>
      <c r="AIO397" s="164"/>
      <c r="AIP397" s="164"/>
      <c r="AIQ397" s="164"/>
      <c r="AIR397" s="164"/>
      <c r="AIS397" s="164"/>
      <c r="AIT397" s="164"/>
      <c r="AIU397" s="164"/>
      <c r="AIV397" s="164"/>
      <c r="AIW397" s="164"/>
      <c r="AIX397" s="164"/>
      <c r="AIY397" s="164"/>
      <c r="AIZ397" s="164"/>
      <c r="AJA397" s="164"/>
      <c r="AJB397" s="164"/>
      <c r="AJC397" s="164"/>
      <c r="AJD397" s="164"/>
      <c r="AJE397" s="164"/>
      <c r="AJF397" s="164"/>
      <c r="AJG397" s="164"/>
      <c r="AJH397" s="164"/>
      <c r="AJI397" s="164"/>
      <c r="AJJ397" s="164"/>
      <c r="AJK397" s="164"/>
      <c r="AJL397" s="164"/>
      <c r="AJM397" s="164"/>
      <c r="AJN397" s="164"/>
      <c r="AJO397" s="164"/>
      <c r="AJP397" s="164"/>
      <c r="AJQ397" s="164"/>
      <c r="AJR397" s="164"/>
      <c r="AJS397" s="164"/>
      <c r="AJT397" s="164"/>
      <c r="AJU397" s="164"/>
      <c r="AJV397" s="164"/>
      <c r="AJW397" s="164"/>
      <c r="AJX397" s="164"/>
      <c r="AJY397" s="164"/>
      <c r="AJZ397" s="164"/>
      <c r="AKA397" s="164"/>
      <c r="AKB397" s="164"/>
    </row>
    <row r="398" customFormat="false" ht="27" hidden="false" customHeight="true" outlineLevel="0" collapsed="false">
      <c r="A398" s="233" t="n">
        <f aca="false">A391+1</f>
        <v>57</v>
      </c>
      <c r="B398" s="234"/>
      <c r="C398" s="235"/>
      <c r="D398" s="236"/>
      <c r="E398" s="237" t="str">
        <f aca="false">IF(P398&gt;0,"Docente do PPG coautor","")</f>
        <v/>
      </c>
      <c r="F398" s="238" t="str">
        <f aca="false">IF(COUNTIFS(L398:L404,"&lt;&gt;"&amp;"")&gt;0,"Graduando coautor","")</f>
        <v/>
      </c>
      <c r="G398" s="263" t="str">
        <f aca="false">IF(COUNTIFS(K398:K404,"&lt;&gt;"&amp;"")&gt;0,"Pos-graduando coautor","")</f>
        <v/>
      </c>
      <c r="H398" s="264" t="str">
        <f aca="false">IF(COUNTIFS(Titulados!$A$3:$A$1000,"="&amp;K398)&lt;&gt;1,"","Titulado")</f>
        <v/>
      </c>
      <c r="I398" s="242"/>
      <c r="J398" s="242"/>
      <c r="K398" s="243"/>
      <c r="L398" s="244"/>
      <c r="M398" s="245"/>
      <c r="N398" s="246"/>
      <c r="O398" s="247"/>
      <c r="P398" s="248" t="n">
        <v>0</v>
      </c>
      <c r="Q398" s="249"/>
      <c r="R398" s="174"/>
      <c r="S398" s="274" t="n">
        <f aca="false">IF(B398="",0,INDEX(pesosqualis,MATCH(D398,INDEX(Qualis,,MATCH(B398,Tipos_Produtos)),0),MATCH(B398,Tipos_Produtos,0)))</f>
        <v>0</v>
      </c>
      <c r="T398" s="275" t="n">
        <f aca="false">IF(E398="",0,S398/P398)</f>
        <v>0</v>
      </c>
      <c r="AHV398" s="164"/>
      <c r="AHW398" s="164"/>
      <c r="AHX398" s="164"/>
      <c r="AHY398" s="164"/>
      <c r="AHZ398" s="164"/>
      <c r="AIA398" s="164"/>
      <c r="AIB398" s="164"/>
      <c r="AIC398" s="164"/>
      <c r="AID398" s="164"/>
      <c r="AIE398" s="164"/>
      <c r="AIF398" s="164"/>
      <c r="AIG398" s="164"/>
      <c r="AIH398" s="164"/>
      <c r="AII398" s="164"/>
      <c r="AIJ398" s="164"/>
      <c r="AIK398" s="164"/>
      <c r="AIL398" s="164"/>
      <c r="AIM398" s="164"/>
      <c r="AIN398" s="164"/>
      <c r="AIO398" s="164"/>
      <c r="AIP398" s="164"/>
      <c r="AIQ398" s="164"/>
      <c r="AIR398" s="164"/>
      <c r="AIS398" s="164"/>
      <c r="AIT398" s="164"/>
      <c r="AIU398" s="164"/>
      <c r="AIV398" s="164"/>
      <c r="AIW398" s="164"/>
      <c r="AIX398" s="164"/>
      <c r="AIY398" s="164"/>
      <c r="AIZ398" s="164"/>
      <c r="AJA398" s="164"/>
      <c r="AJB398" s="164"/>
      <c r="AJC398" s="164"/>
      <c r="AJD398" s="164"/>
      <c r="AJE398" s="164"/>
      <c r="AJF398" s="164"/>
      <c r="AJG398" s="164"/>
      <c r="AJH398" s="164"/>
      <c r="AJI398" s="164"/>
      <c r="AJJ398" s="164"/>
      <c r="AJK398" s="164"/>
      <c r="AJL398" s="164"/>
      <c r="AJM398" s="164"/>
      <c r="AJN398" s="164"/>
      <c r="AJO398" s="164"/>
      <c r="AJP398" s="164"/>
      <c r="AJQ398" s="164"/>
      <c r="AJR398" s="164"/>
      <c r="AJS398" s="164"/>
      <c r="AJT398" s="164"/>
      <c r="AJU398" s="164"/>
      <c r="AJV398" s="164"/>
      <c r="AJW398" s="164"/>
      <c r="AJX398" s="164"/>
      <c r="AJY398" s="164"/>
      <c r="AJZ398" s="164"/>
      <c r="AKA398" s="164"/>
      <c r="AKB398" s="164"/>
    </row>
    <row r="399" customFormat="false" ht="21" hidden="false" customHeight="true" outlineLevel="0" collapsed="false">
      <c r="A399" s="233"/>
      <c r="B399" s="234"/>
      <c r="C399" s="235"/>
      <c r="D399" s="236"/>
      <c r="E399" s="237"/>
      <c r="F399" s="237"/>
      <c r="G399" s="263"/>
      <c r="H399" s="267" t="str">
        <f aca="false">IF(COUNTIFS(Titulados!$A$3:$A$1000,"="&amp;K399)&lt;&gt;1,"","Titulado")</f>
        <v/>
      </c>
      <c r="I399" s="242"/>
      <c r="J399" s="242"/>
      <c r="K399" s="253"/>
      <c r="L399" s="254"/>
      <c r="M399" s="255"/>
      <c r="N399" s="256"/>
      <c r="O399" s="247"/>
      <c r="P399" s="248"/>
      <c r="Q399" s="249"/>
      <c r="R399" s="174"/>
      <c r="S399" s="274"/>
      <c r="T399" s="275"/>
      <c r="AHV399" s="164"/>
      <c r="AHW399" s="164"/>
      <c r="AHX399" s="164"/>
      <c r="AHY399" s="164"/>
      <c r="AHZ399" s="164"/>
      <c r="AIA399" s="164"/>
      <c r="AIB399" s="164"/>
      <c r="AIC399" s="164"/>
      <c r="AID399" s="164"/>
      <c r="AIE399" s="164"/>
      <c r="AIF399" s="164"/>
      <c r="AIG399" s="164"/>
      <c r="AIH399" s="164"/>
      <c r="AII399" s="164"/>
      <c r="AIJ399" s="164"/>
      <c r="AIK399" s="164"/>
      <c r="AIL399" s="164"/>
      <c r="AIM399" s="164"/>
      <c r="AIN399" s="164"/>
      <c r="AIO399" s="164"/>
      <c r="AIP399" s="164"/>
      <c r="AIQ399" s="164"/>
      <c r="AIR399" s="164"/>
      <c r="AIS399" s="164"/>
      <c r="AIT399" s="164"/>
      <c r="AIU399" s="164"/>
      <c r="AIV399" s="164"/>
      <c r="AIW399" s="164"/>
      <c r="AIX399" s="164"/>
      <c r="AIY399" s="164"/>
      <c r="AIZ399" s="164"/>
      <c r="AJA399" s="164"/>
      <c r="AJB399" s="164"/>
      <c r="AJC399" s="164"/>
      <c r="AJD399" s="164"/>
      <c r="AJE399" s="164"/>
      <c r="AJF399" s="164"/>
      <c r="AJG399" s="164"/>
      <c r="AJH399" s="164"/>
      <c r="AJI399" s="164"/>
      <c r="AJJ399" s="164"/>
      <c r="AJK399" s="164"/>
      <c r="AJL399" s="164"/>
      <c r="AJM399" s="164"/>
      <c r="AJN399" s="164"/>
      <c r="AJO399" s="164"/>
      <c r="AJP399" s="164"/>
      <c r="AJQ399" s="164"/>
      <c r="AJR399" s="164"/>
      <c r="AJS399" s="164"/>
      <c r="AJT399" s="164"/>
      <c r="AJU399" s="164"/>
      <c r="AJV399" s="164"/>
      <c r="AJW399" s="164"/>
      <c r="AJX399" s="164"/>
      <c r="AJY399" s="164"/>
      <c r="AJZ399" s="164"/>
      <c r="AKA399" s="164"/>
      <c r="AKB399" s="164"/>
    </row>
    <row r="400" customFormat="false" ht="21" hidden="false" customHeight="true" outlineLevel="0" collapsed="false">
      <c r="A400" s="233"/>
      <c r="B400" s="234"/>
      <c r="C400" s="235"/>
      <c r="D400" s="236"/>
      <c r="E400" s="237"/>
      <c r="F400" s="237"/>
      <c r="G400" s="263"/>
      <c r="H400" s="267" t="str">
        <f aca="false">IF(COUNTIFS(Titulados!$A$3:$A$1000,"="&amp;K400)&lt;&gt;1,"","Titulado")</f>
        <v/>
      </c>
      <c r="I400" s="242"/>
      <c r="J400" s="242"/>
      <c r="K400" s="253"/>
      <c r="L400" s="254"/>
      <c r="M400" s="255"/>
      <c r="N400" s="256"/>
      <c r="O400" s="247"/>
      <c r="P400" s="248"/>
      <c r="Q400" s="249"/>
      <c r="R400" s="174"/>
      <c r="S400" s="274"/>
      <c r="T400" s="275"/>
      <c r="AHV400" s="164"/>
      <c r="AHW400" s="164"/>
      <c r="AHX400" s="164"/>
      <c r="AHY400" s="164"/>
      <c r="AHZ400" s="164"/>
      <c r="AIA400" s="164"/>
      <c r="AIB400" s="164"/>
      <c r="AIC400" s="164"/>
      <c r="AID400" s="164"/>
      <c r="AIE400" s="164"/>
      <c r="AIF400" s="164"/>
      <c r="AIG400" s="164"/>
      <c r="AIH400" s="164"/>
      <c r="AII400" s="164"/>
      <c r="AIJ400" s="164"/>
      <c r="AIK400" s="164"/>
      <c r="AIL400" s="164"/>
      <c r="AIM400" s="164"/>
      <c r="AIN400" s="164"/>
      <c r="AIO400" s="164"/>
      <c r="AIP400" s="164"/>
      <c r="AIQ400" s="164"/>
      <c r="AIR400" s="164"/>
      <c r="AIS400" s="164"/>
      <c r="AIT400" s="164"/>
      <c r="AIU400" s="164"/>
      <c r="AIV400" s="164"/>
      <c r="AIW400" s="164"/>
      <c r="AIX400" s="164"/>
      <c r="AIY400" s="164"/>
      <c r="AIZ400" s="164"/>
      <c r="AJA400" s="164"/>
      <c r="AJB400" s="164"/>
      <c r="AJC400" s="164"/>
      <c r="AJD400" s="164"/>
      <c r="AJE400" s="164"/>
      <c r="AJF400" s="164"/>
      <c r="AJG400" s="164"/>
      <c r="AJH400" s="164"/>
      <c r="AJI400" s="164"/>
      <c r="AJJ400" s="164"/>
      <c r="AJK400" s="164"/>
      <c r="AJL400" s="164"/>
      <c r="AJM400" s="164"/>
      <c r="AJN400" s="164"/>
      <c r="AJO400" s="164"/>
      <c r="AJP400" s="164"/>
      <c r="AJQ400" s="164"/>
      <c r="AJR400" s="164"/>
      <c r="AJS400" s="164"/>
      <c r="AJT400" s="164"/>
      <c r="AJU400" s="164"/>
      <c r="AJV400" s="164"/>
      <c r="AJW400" s="164"/>
      <c r="AJX400" s="164"/>
      <c r="AJY400" s="164"/>
      <c r="AJZ400" s="164"/>
      <c r="AKA400" s="164"/>
      <c r="AKB400" s="164"/>
    </row>
    <row r="401" customFormat="false" ht="21" hidden="false" customHeight="true" outlineLevel="0" collapsed="false">
      <c r="A401" s="233"/>
      <c r="B401" s="234"/>
      <c r="C401" s="235"/>
      <c r="D401" s="236"/>
      <c r="E401" s="237"/>
      <c r="F401" s="237"/>
      <c r="G401" s="263"/>
      <c r="H401" s="267" t="str">
        <f aca="false">IF(COUNTIFS(Titulados!$A$3:$A$1000,"="&amp;K401)&lt;&gt;1,"","Titulado")</f>
        <v/>
      </c>
      <c r="I401" s="242"/>
      <c r="J401" s="242"/>
      <c r="K401" s="253"/>
      <c r="L401" s="254"/>
      <c r="M401" s="255"/>
      <c r="N401" s="256"/>
      <c r="O401" s="247"/>
      <c r="P401" s="248"/>
      <c r="Q401" s="249"/>
      <c r="R401" s="174"/>
      <c r="S401" s="274"/>
      <c r="T401" s="275"/>
      <c r="AHV401" s="164"/>
      <c r="AHW401" s="164"/>
      <c r="AHX401" s="164"/>
      <c r="AHY401" s="164"/>
      <c r="AHZ401" s="164"/>
      <c r="AIA401" s="164"/>
      <c r="AIB401" s="164"/>
      <c r="AIC401" s="164"/>
      <c r="AID401" s="164"/>
      <c r="AIE401" s="164"/>
      <c r="AIF401" s="164"/>
      <c r="AIG401" s="164"/>
      <c r="AIH401" s="164"/>
      <c r="AII401" s="164"/>
      <c r="AIJ401" s="164"/>
      <c r="AIK401" s="164"/>
      <c r="AIL401" s="164"/>
      <c r="AIM401" s="164"/>
      <c r="AIN401" s="164"/>
      <c r="AIO401" s="164"/>
      <c r="AIP401" s="164"/>
      <c r="AIQ401" s="164"/>
      <c r="AIR401" s="164"/>
      <c r="AIS401" s="164"/>
      <c r="AIT401" s="164"/>
      <c r="AIU401" s="164"/>
      <c r="AIV401" s="164"/>
      <c r="AIW401" s="164"/>
      <c r="AIX401" s="164"/>
      <c r="AIY401" s="164"/>
      <c r="AIZ401" s="164"/>
      <c r="AJA401" s="164"/>
      <c r="AJB401" s="164"/>
      <c r="AJC401" s="164"/>
      <c r="AJD401" s="164"/>
      <c r="AJE401" s="164"/>
      <c r="AJF401" s="164"/>
      <c r="AJG401" s="164"/>
      <c r="AJH401" s="164"/>
      <c r="AJI401" s="164"/>
      <c r="AJJ401" s="164"/>
      <c r="AJK401" s="164"/>
      <c r="AJL401" s="164"/>
      <c r="AJM401" s="164"/>
      <c r="AJN401" s="164"/>
      <c r="AJO401" s="164"/>
      <c r="AJP401" s="164"/>
      <c r="AJQ401" s="164"/>
      <c r="AJR401" s="164"/>
      <c r="AJS401" s="164"/>
      <c r="AJT401" s="164"/>
      <c r="AJU401" s="164"/>
      <c r="AJV401" s="164"/>
      <c r="AJW401" s="164"/>
      <c r="AJX401" s="164"/>
      <c r="AJY401" s="164"/>
      <c r="AJZ401" s="164"/>
      <c r="AKA401" s="164"/>
      <c r="AKB401" s="164"/>
    </row>
    <row r="402" customFormat="false" ht="21" hidden="false" customHeight="true" outlineLevel="0" collapsed="false">
      <c r="A402" s="233"/>
      <c r="B402" s="234"/>
      <c r="C402" s="235"/>
      <c r="D402" s="236"/>
      <c r="E402" s="237"/>
      <c r="F402" s="237"/>
      <c r="G402" s="263"/>
      <c r="H402" s="267" t="str">
        <f aca="false">IF(COUNTIFS(Titulados!$A$3:$A$1000,"="&amp;K402)&lt;&gt;1,"","Titulado")</f>
        <v/>
      </c>
      <c r="I402" s="242"/>
      <c r="J402" s="242"/>
      <c r="K402" s="253"/>
      <c r="L402" s="254"/>
      <c r="M402" s="255"/>
      <c r="N402" s="256"/>
      <c r="O402" s="247"/>
      <c r="P402" s="248"/>
      <c r="Q402" s="249"/>
      <c r="R402" s="174"/>
      <c r="S402" s="274"/>
      <c r="T402" s="275"/>
      <c r="AHV402" s="164"/>
      <c r="AHW402" s="164"/>
      <c r="AHX402" s="164"/>
      <c r="AHY402" s="164"/>
      <c r="AHZ402" s="164"/>
      <c r="AIA402" s="164"/>
      <c r="AIB402" s="164"/>
      <c r="AIC402" s="164"/>
      <c r="AID402" s="164"/>
      <c r="AIE402" s="164"/>
      <c r="AIF402" s="164"/>
      <c r="AIG402" s="164"/>
      <c r="AIH402" s="164"/>
      <c r="AII402" s="164"/>
      <c r="AIJ402" s="164"/>
      <c r="AIK402" s="164"/>
      <c r="AIL402" s="164"/>
      <c r="AIM402" s="164"/>
      <c r="AIN402" s="164"/>
      <c r="AIO402" s="164"/>
      <c r="AIP402" s="164"/>
      <c r="AIQ402" s="164"/>
      <c r="AIR402" s="164"/>
      <c r="AIS402" s="164"/>
      <c r="AIT402" s="164"/>
      <c r="AIU402" s="164"/>
      <c r="AIV402" s="164"/>
      <c r="AIW402" s="164"/>
      <c r="AIX402" s="164"/>
      <c r="AIY402" s="164"/>
      <c r="AIZ402" s="164"/>
      <c r="AJA402" s="164"/>
      <c r="AJB402" s="164"/>
      <c r="AJC402" s="164"/>
      <c r="AJD402" s="164"/>
      <c r="AJE402" s="164"/>
      <c r="AJF402" s="164"/>
      <c r="AJG402" s="164"/>
      <c r="AJH402" s="164"/>
      <c r="AJI402" s="164"/>
      <c r="AJJ402" s="164"/>
      <c r="AJK402" s="164"/>
      <c r="AJL402" s="164"/>
      <c r="AJM402" s="164"/>
      <c r="AJN402" s="164"/>
      <c r="AJO402" s="164"/>
      <c r="AJP402" s="164"/>
      <c r="AJQ402" s="164"/>
      <c r="AJR402" s="164"/>
      <c r="AJS402" s="164"/>
      <c r="AJT402" s="164"/>
      <c r="AJU402" s="164"/>
      <c r="AJV402" s="164"/>
      <c r="AJW402" s="164"/>
      <c r="AJX402" s="164"/>
      <c r="AJY402" s="164"/>
      <c r="AJZ402" s="164"/>
      <c r="AKA402" s="164"/>
      <c r="AKB402" s="164"/>
    </row>
    <row r="403" customFormat="false" ht="21" hidden="false" customHeight="true" outlineLevel="0" collapsed="false">
      <c r="A403" s="233"/>
      <c r="B403" s="234"/>
      <c r="C403" s="235"/>
      <c r="D403" s="236"/>
      <c r="E403" s="237"/>
      <c r="F403" s="237"/>
      <c r="G403" s="263"/>
      <c r="H403" s="267" t="str">
        <f aca="false">IF(COUNTIFS(Titulados!$A$3:$A$1000,"="&amp;K403)&lt;&gt;1,"","Titulado")</f>
        <v/>
      </c>
      <c r="I403" s="242"/>
      <c r="J403" s="242"/>
      <c r="K403" s="253"/>
      <c r="L403" s="254"/>
      <c r="M403" s="255"/>
      <c r="N403" s="256"/>
      <c r="O403" s="247"/>
      <c r="P403" s="248"/>
      <c r="Q403" s="249"/>
      <c r="R403" s="174"/>
      <c r="S403" s="274"/>
      <c r="T403" s="275"/>
      <c r="AHV403" s="164"/>
      <c r="AHW403" s="164"/>
      <c r="AHX403" s="164"/>
      <c r="AHY403" s="164"/>
      <c r="AHZ403" s="164"/>
      <c r="AIA403" s="164"/>
      <c r="AIB403" s="164"/>
      <c r="AIC403" s="164"/>
      <c r="AID403" s="164"/>
      <c r="AIE403" s="164"/>
      <c r="AIF403" s="164"/>
      <c r="AIG403" s="164"/>
      <c r="AIH403" s="164"/>
      <c r="AII403" s="164"/>
      <c r="AIJ403" s="164"/>
      <c r="AIK403" s="164"/>
      <c r="AIL403" s="164"/>
      <c r="AIM403" s="164"/>
      <c r="AIN403" s="164"/>
      <c r="AIO403" s="164"/>
      <c r="AIP403" s="164"/>
      <c r="AIQ403" s="164"/>
      <c r="AIR403" s="164"/>
      <c r="AIS403" s="164"/>
      <c r="AIT403" s="164"/>
      <c r="AIU403" s="164"/>
      <c r="AIV403" s="164"/>
      <c r="AIW403" s="164"/>
      <c r="AIX403" s="164"/>
      <c r="AIY403" s="164"/>
      <c r="AIZ403" s="164"/>
      <c r="AJA403" s="164"/>
      <c r="AJB403" s="164"/>
      <c r="AJC403" s="164"/>
      <c r="AJD403" s="164"/>
      <c r="AJE403" s="164"/>
      <c r="AJF403" s="164"/>
      <c r="AJG403" s="164"/>
      <c r="AJH403" s="164"/>
      <c r="AJI403" s="164"/>
      <c r="AJJ403" s="164"/>
      <c r="AJK403" s="164"/>
      <c r="AJL403" s="164"/>
      <c r="AJM403" s="164"/>
      <c r="AJN403" s="164"/>
      <c r="AJO403" s="164"/>
      <c r="AJP403" s="164"/>
      <c r="AJQ403" s="164"/>
      <c r="AJR403" s="164"/>
      <c r="AJS403" s="164"/>
      <c r="AJT403" s="164"/>
      <c r="AJU403" s="164"/>
      <c r="AJV403" s="164"/>
      <c r="AJW403" s="164"/>
      <c r="AJX403" s="164"/>
      <c r="AJY403" s="164"/>
      <c r="AJZ403" s="164"/>
      <c r="AKA403" s="164"/>
      <c r="AKB403" s="164"/>
    </row>
    <row r="404" customFormat="false" ht="21" hidden="false" customHeight="true" outlineLevel="0" collapsed="false">
      <c r="A404" s="233"/>
      <c r="B404" s="234"/>
      <c r="C404" s="235"/>
      <c r="D404" s="236"/>
      <c r="E404" s="237"/>
      <c r="F404" s="237"/>
      <c r="G404" s="263"/>
      <c r="H404" s="268" t="str">
        <f aca="false">IF(COUNTIFS(Titulados!$A$3:$A$1000,"="&amp;K404)&lt;&gt;1,"","Titulado")</f>
        <v/>
      </c>
      <c r="I404" s="242"/>
      <c r="J404" s="242"/>
      <c r="K404" s="258"/>
      <c r="L404" s="259"/>
      <c r="M404" s="260"/>
      <c r="N404" s="261"/>
      <c r="O404" s="247"/>
      <c r="P404" s="248"/>
      <c r="Q404" s="249"/>
      <c r="R404" s="174"/>
      <c r="S404" s="274"/>
      <c r="T404" s="275"/>
      <c r="AHV404" s="164"/>
      <c r="AHW404" s="164"/>
      <c r="AHX404" s="164"/>
      <c r="AHY404" s="164"/>
      <c r="AHZ404" s="164"/>
      <c r="AIA404" s="164"/>
      <c r="AIB404" s="164"/>
      <c r="AIC404" s="164"/>
      <c r="AID404" s="164"/>
      <c r="AIE404" s="164"/>
      <c r="AIF404" s="164"/>
      <c r="AIG404" s="164"/>
      <c r="AIH404" s="164"/>
      <c r="AII404" s="164"/>
      <c r="AIJ404" s="164"/>
      <c r="AIK404" s="164"/>
      <c r="AIL404" s="164"/>
      <c r="AIM404" s="164"/>
      <c r="AIN404" s="164"/>
      <c r="AIO404" s="164"/>
      <c r="AIP404" s="164"/>
      <c r="AIQ404" s="164"/>
      <c r="AIR404" s="164"/>
      <c r="AIS404" s="164"/>
      <c r="AIT404" s="164"/>
      <c r="AIU404" s="164"/>
      <c r="AIV404" s="164"/>
      <c r="AIW404" s="164"/>
      <c r="AIX404" s="164"/>
      <c r="AIY404" s="164"/>
      <c r="AIZ404" s="164"/>
      <c r="AJA404" s="164"/>
      <c r="AJB404" s="164"/>
      <c r="AJC404" s="164"/>
      <c r="AJD404" s="164"/>
      <c r="AJE404" s="164"/>
      <c r="AJF404" s="164"/>
      <c r="AJG404" s="164"/>
      <c r="AJH404" s="164"/>
      <c r="AJI404" s="164"/>
      <c r="AJJ404" s="164"/>
      <c r="AJK404" s="164"/>
      <c r="AJL404" s="164"/>
      <c r="AJM404" s="164"/>
      <c r="AJN404" s="164"/>
      <c r="AJO404" s="164"/>
      <c r="AJP404" s="164"/>
      <c r="AJQ404" s="164"/>
      <c r="AJR404" s="164"/>
      <c r="AJS404" s="164"/>
      <c r="AJT404" s="164"/>
      <c r="AJU404" s="164"/>
      <c r="AJV404" s="164"/>
      <c r="AJW404" s="164"/>
      <c r="AJX404" s="164"/>
      <c r="AJY404" s="164"/>
      <c r="AJZ404" s="164"/>
      <c r="AKA404" s="164"/>
      <c r="AKB404" s="164"/>
    </row>
    <row r="405" customFormat="false" ht="27" hidden="false" customHeight="true" outlineLevel="0" collapsed="false">
      <c r="A405" s="233" t="n">
        <f aca="false">A398+1</f>
        <v>58</v>
      </c>
      <c r="B405" s="234"/>
      <c r="C405" s="235"/>
      <c r="D405" s="236"/>
      <c r="E405" s="237" t="str">
        <f aca="false">IF(P405&gt;0,"Docente do PPG coautor","")</f>
        <v/>
      </c>
      <c r="F405" s="238" t="str">
        <f aca="false">IF(COUNTIFS(L405:L411,"&lt;&gt;"&amp;"")&gt;0,"Graduando coautor","")</f>
        <v/>
      </c>
      <c r="G405" s="263" t="str">
        <f aca="false">IF(COUNTIFS(K405:K411,"&lt;&gt;"&amp;"")&gt;0,"Pos-graduando coautor","")</f>
        <v/>
      </c>
      <c r="H405" s="264" t="str">
        <f aca="false">IF(COUNTIFS(Titulados!$A$3:$A$1000,"="&amp;K405)&lt;&gt;1,"","Titulado")</f>
        <v/>
      </c>
      <c r="I405" s="242"/>
      <c r="J405" s="242"/>
      <c r="K405" s="243"/>
      <c r="L405" s="244"/>
      <c r="M405" s="245"/>
      <c r="N405" s="246"/>
      <c r="O405" s="247"/>
      <c r="P405" s="248" t="n">
        <v>0</v>
      </c>
      <c r="Q405" s="249"/>
      <c r="R405" s="174"/>
      <c r="S405" s="274" t="n">
        <f aca="false">IF(B405="",0,INDEX(pesosqualis,MATCH(D405,INDEX(Qualis,,MATCH(B405,Tipos_Produtos)),0),MATCH(B405,Tipos_Produtos,0)))</f>
        <v>0</v>
      </c>
      <c r="T405" s="275" t="n">
        <f aca="false">IF(E405="",0,S405/P405)</f>
        <v>0</v>
      </c>
      <c r="AHV405" s="164"/>
      <c r="AHW405" s="164"/>
      <c r="AHX405" s="164"/>
      <c r="AHY405" s="164"/>
      <c r="AHZ405" s="164"/>
      <c r="AIA405" s="164"/>
      <c r="AIB405" s="164"/>
      <c r="AIC405" s="164"/>
      <c r="AID405" s="164"/>
      <c r="AIE405" s="164"/>
      <c r="AIF405" s="164"/>
      <c r="AIG405" s="164"/>
      <c r="AIH405" s="164"/>
      <c r="AII405" s="164"/>
      <c r="AIJ405" s="164"/>
      <c r="AIK405" s="164"/>
      <c r="AIL405" s="164"/>
      <c r="AIM405" s="164"/>
      <c r="AIN405" s="164"/>
      <c r="AIO405" s="164"/>
      <c r="AIP405" s="164"/>
      <c r="AIQ405" s="164"/>
      <c r="AIR405" s="164"/>
      <c r="AIS405" s="164"/>
      <c r="AIT405" s="164"/>
      <c r="AIU405" s="164"/>
      <c r="AIV405" s="164"/>
      <c r="AIW405" s="164"/>
      <c r="AIX405" s="164"/>
      <c r="AIY405" s="164"/>
      <c r="AIZ405" s="164"/>
      <c r="AJA405" s="164"/>
      <c r="AJB405" s="164"/>
      <c r="AJC405" s="164"/>
      <c r="AJD405" s="164"/>
      <c r="AJE405" s="164"/>
      <c r="AJF405" s="164"/>
      <c r="AJG405" s="164"/>
      <c r="AJH405" s="164"/>
      <c r="AJI405" s="164"/>
      <c r="AJJ405" s="164"/>
      <c r="AJK405" s="164"/>
      <c r="AJL405" s="164"/>
      <c r="AJM405" s="164"/>
      <c r="AJN405" s="164"/>
      <c r="AJO405" s="164"/>
      <c r="AJP405" s="164"/>
      <c r="AJQ405" s="164"/>
      <c r="AJR405" s="164"/>
      <c r="AJS405" s="164"/>
      <c r="AJT405" s="164"/>
      <c r="AJU405" s="164"/>
      <c r="AJV405" s="164"/>
      <c r="AJW405" s="164"/>
      <c r="AJX405" s="164"/>
      <c r="AJY405" s="164"/>
      <c r="AJZ405" s="164"/>
      <c r="AKA405" s="164"/>
      <c r="AKB405" s="164"/>
    </row>
    <row r="406" customFormat="false" ht="21" hidden="false" customHeight="true" outlineLevel="0" collapsed="false">
      <c r="A406" s="233"/>
      <c r="B406" s="234"/>
      <c r="C406" s="235"/>
      <c r="D406" s="236"/>
      <c r="E406" s="237"/>
      <c r="F406" s="237"/>
      <c r="G406" s="263"/>
      <c r="H406" s="267" t="str">
        <f aca="false">IF(COUNTIFS(Titulados!$A$3:$A$1000,"="&amp;K406)&lt;&gt;1,"","Titulado")</f>
        <v/>
      </c>
      <c r="I406" s="242"/>
      <c r="J406" s="242"/>
      <c r="K406" s="253"/>
      <c r="L406" s="254"/>
      <c r="M406" s="255"/>
      <c r="N406" s="256"/>
      <c r="O406" s="247"/>
      <c r="P406" s="248"/>
      <c r="Q406" s="249"/>
      <c r="R406" s="174"/>
      <c r="S406" s="274"/>
      <c r="T406" s="275"/>
      <c r="AHV406" s="164"/>
      <c r="AHW406" s="164"/>
      <c r="AHX406" s="164"/>
      <c r="AHY406" s="164"/>
      <c r="AHZ406" s="164"/>
      <c r="AIA406" s="164"/>
      <c r="AIB406" s="164"/>
      <c r="AIC406" s="164"/>
      <c r="AID406" s="164"/>
      <c r="AIE406" s="164"/>
      <c r="AIF406" s="164"/>
      <c r="AIG406" s="164"/>
      <c r="AIH406" s="164"/>
      <c r="AII406" s="164"/>
      <c r="AIJ406" s="164"/>
      <c r="AIK406" s="164"/>
      <c r="AIL406" s="164"/>
      <c r="AIM406" s="164"/>
      <c r="AIN406" s="164"/>
      <c r="AIO406" s="164"/>
      <c r="AIP406" s="164"/>
      <c r="AIQ406" s="164"/>
      <c r="AIR406" s="164"/>
      <c r="AIS406" s="164"/>
      <c r="AIT406" s="164"/>
      <c r="AIU406" s="164"/>
      <c r="AIV406" s="164"/>
      <c r="AIW406" s="164"/>
      <c r="AIX406" s="164"/>
      <c r="AIY406" s="164"/>
      <c r="AIZ406" s="164"/>
      <c r="AJA406" s="164"/>
      <c r="AJB406" s="164"/>
      <c r="AJC406" s="164"/>
      <c r="AJD406" s="164"/>
      <c r="AJE406" s="164"/>
      <c r="AJF406" s="164"/>
      <c r="AJG406" s="164"/>
      <c r="AJH406" s="164"/>
      <c r="AJI406" s="164"/>
      <c r="AJJ406" s="164"/>
      <c r="AJK406" s="164"/>
      <c r="AJL406" s="164"/>
      <c r="AJM406" s="164"/>
      <c r="AJN406" s="164"/>
      <c r="AJO406" s="164"/>
      <c r="AJP406" s="164"/>
      <c r="AJQ406" s="164"/>
      <c r="AJR406" s="164"/>
      <c r="AJS406" s="164"/>
      <c r="AJT406" s="164"/>
      <c r="AJU406" s="164"/>
      <c r="AJV406" s="164"/>
      <c r="AJW406" s="164"/>
      <c r="AJX406" s="164"/>
      <c r="AJY406" s="164"/>
      <c r="AJZ406" s="164"/>
      <c r="AKA406" s="164"/>
      <c r="AKB406" s="164"/>
    </row>
    <row r="407" customFormat="false" ht="21" hidden="false" customHeight="true" outlineLevel="0" collapsed="false">
      <c r="A407" s="233"/>
      <c r="B407" s="234"/>
      <c r="C407" s="235"/>
      <c r="D407" s="236"/>
      <c r="E407" s="237"/>
      <c r="F407" s="237"/>
      <c r="G407" s="263"/>
      <c r="H407" s="267" t="str">
        <f aca="false">IF(COUNTIFS(Titulados!$A$3:$A$1000,"="&amp;K407)&lt;&gt;1,"","Titulado")</f>
        <v/>
      </c>
      <c r="I407" s="242"/>
      <c r="J407" s="242"/>
      <c r="K407" s="253"/>
      <c r="L407" s="254"/>
      <c r="M407" s="255"/>
      <c r="N407" s="256"/>
      <c r="O407" s="247"/>
      <c r="P407" s="248"/>
      <c r="Q407" s="249"/>
      <c r="R407" s="174"/>
      <c r="S407" s="274"/>
      <c r="T407" s="275"/>
      <c r="AHV407" s="164"/>
      <c r="AHW407" s="164"/>
      <c r="AHX407" s="164"/>
      <c r="AHY407" s="164"/>
      <c r="AHZ407" s="164"/>
      <c r="AIA407" s="164"/>
      <c r="AIB407" s="164"/>
      <c r="AIC407" s="164"/>
      <c r="AID407" s="164"/>
      <c r="AIE407" s="164"/>
      <c r="AIF407" s="164"/>
      <c r="AIG407" s="164"/>
      <c r="AIH407" s="164"/>
      <c r="AII407" s="164"/>
      <c r="AIJ407" s="164"/>
      <c r="AIK407" s="164"/>
      <c r="AIL407" s="164"/>
      <c r="AIM407" s="164"/>
      <c r="AIN407" s="164"/>
      <c r="AIO407" s="164"/>
      <c r="AIP407" s="164"/>
      <c r="AIQ407" s="164"/>
      <c r="AIR407" s="164"/>
      <c r="AIS407" s="164"/>
      <c r="AIT407" s="164"/>
      <c r="AIU407" s="164"/>
      <c r="AIV407" s="164"/>
      <c r="AIW407" s="164"/>
      <c r="AIX407" s="164"/>
      <c r="AIY407" s="164"/>
      <c r="AIZ407" s="164"/>
      <c r="AJA407" s="164"/>
      <c r="AJB407" s="164"/>
      <c r="AJC407" s="164"/>
      <c r="AJD407" s="164"/>
      <c r="AJE407" s="164"/>
      <c r="AJF407" s="164"/>
      <c r="AJG407" s="164"/>
      <c r="AJH407" s="164"/>
      <c r="AJI407" s="164"/>
      <c r="AJJ407" s="164"/>
      <c r="AJK407" s="164"/>
      <c r="AJL407" s="164"/>
      <c r="AJM407" s="164"/>
      <c r="AJN407" s="164"/>
      <c r="AJO407" s="164"/>
      <c r="AJP407" s="164"/>
      <c r="AJQ407" s="164"/>
      <c r="AJR407" s="164"/>
      <c r="AJS407" s="164"/>
      <c r="AJT407" s="164"/>
      <c r="AJU407" s="164"/>
      <c r="AJV407" s="164"/>
      <c r="AJW407" s="164"/>
      <c r="AJX407" s="164"/>
      <c r="AJY407" s="164"/>
      <c r="AJZ407" s="164"/>
      <c r="AKA407" s="164"/>
      <c r="AKB407" s="164"/>
    </row>
    <row r="408" customFormat="false" ht="21" hidden="false" customHeight="true" outlineLevel="0" collapsed="false">
      <c r="A408" s="233"/>
      <c r="B408" s="234"/>
      <c r="C408" s="235"/>
      <c r="D408" s="236"/>
      <c r="E408" s="237"/>
      <c r="F408" s="237"/>
      <c r="G408" s="263"/>
      <c r="H408" s="267" t="str">
        <f aca="false">IF(COUNTIFS(Titulados!$A$3:$A$1000,"="&amp;K408)&lt;&gt;1,"","Titulado")</f>
        <v/>
      </c>
      <c r="I408" s="242"/>
      <c r="J408" s="242"/>
      <c r="K408" s="253"/>
      <c r="L408" s="254"/>
      <c r="M408" s="255"/>
      <c r="N408" s="256"/>
      <c r="O408" s="247"/>
      <c r="P408" s="248"/>
      <c r="Q408" s="249"/>
      <c r="R408" s="174"/>
      <c r="S408" s="274"/>
      <c r="T408" s="275"/>
      <c r="AHV408" s="164"/>
      <c r="AHW408" s="164"/>
      <c r="AHX408" s="164"/>
      <c r="AHY408" s="164"/>
      <c r="AHZ408" s="164"/>
      <c r="AIA408" s="164"/>
      <c r="AIB408" s="164"/>
      <c r="AIC408" s="164"/>
      <c r="AID408" s="164"/>
      <c r="AIE408" s="164"/>
      <c r="AIF408" s="164"/>
      <c r="AIG408" s="164"/>
      <c r="AIH408" s="164"/>
      <c r="AII408" s="164"/>
      <c r="AIJ408" s="164"/>
      <c r="AIK408" s="164"/>
      <c r="AIL408" s="164"/>
      <c r="AIM408" s="164"/>
      <c r="AIN408" s="164"/>
      <c r="AIO408" s="164"/>
      <c r="AIP408" s="164"/>
      <c r="AIQ408" s="164"/>
      <c r="AIR408" s="164"/>
      <c r="AIS408" s="164"/>
      <c r="AIT408" s="164"/>
      <c r="AIU408" s="164"/>
      <c r="AIV408" s="164"/>
      <c r="AIW408" s="164"/>
      <c r="AIX408" s="164"/>
      <c r="AIY408" s="164"/>
      <c r="AIZ408" s="164"/>
      <c r="AJA408" s="164"/>
      <c r="AJB408" s="164"/>
      <c r="AJC408" s="164"/>
      <c r="AJD408" s="164"/>
      <c r="AJE408" s="164"/>
      <c r="AJF408" s="164"/>
      <c r="AJG408" s="164"/>
      <c r="AJH408" s="164"/>
      <c r="AJI408" s="164"/>
      <c r="AJJ408" s="164"/>
      <c r="AJK408" s="164"/>
      <c r="AJL408" s="164"/>
      <c r="AJM408" s="164"/>
      <c r="AJN408" s="164"/>
      <c r="AJO408" s="164"/>
      <c r="AJP408" s="164"/>
      <c r="AJQ408" s="164"/>
      <c r="AJR408" s="164"/>
      <c r="AJS408" s="164"/>
      <c r="AJT408" s="164"/>
      <c r="AJU408" s="164"/>
      <c r="AJV408" s="164"/>
      <c r="AJW408" s="164"/>
      <c r="AJX408" s="164"/>
      <c r="AJY408" s="164"/>
      <c r="AJZ408" s="164"/>
      <c r="AKA408" s="164"/>
      <c r="AKB408" s="164"/>
    </row>
    <row r="409" customFormat="false" ht="21" hidden="false" customHeight="true" outlineLevel="0" collapsed="false">
      <c r="A409" s="233"/>
      <c r="B409" s="234"/>
      <c r="C409" s="235"/>
      <c r="D409" s="236"/>
      <c r="E409" s="237"/>
      <c r="F409" s="237"/>
      <c r="G409" s="263"/>
      <c r="H409" s="267" t="str">
        <f aca="false">IF(COUNTIFS(Titulados!$A$3:$A$1000,"="&amp;K409)&lt;&gt;1,"","Titulado")</f>
        <v/>
      </c>
      <c r="I409" s="242"/>
      <c r="J409" s="242"/>
      <c r="K409" s="253"/>
      <c r="L409" s="254"/>
      <c r="M409" s="255"/>
      <c r="N409" s="256"/>
      <c r="O409" s="247"/>
      <c r="P409" s="248"/>
      <c r="Q409" s="249"/>
      <c r="R409" s="174"/>
      <c r="S409" s="274"/>
      <c r="T409" s="275"/>
      <c r="AHV409" s="164"/>
      <c r="AHW409" s="164"/>
      <c r="AHX409" s="164"/>
      <c r="AHY409" s="164"/>
      <c r="AHZ409" s="164"/>
      <c r="AIA409" s="164"/>
      <c r="AIB409" s="164"/>
      <c r="AIC409" s="164"/>
      <c r="AID409" s="164"/>
      <c r="AIE409" s="164"/>
      <c r="AIF409" s="164"/>
      <c r="AIG409" s="164"/>
      <c r="AIH409" s="164"/>
      <c r="AII409" s="164"/>
      <c r="AIJ409" s="164"/>
      <c r="AIK409" s="164"/>
      <c r="AIL409" s="164"/>
      <c r="AIM409" s="164"/>
      <c r="AIN409" s="164"/>
      <c r="AIO409" s="164"/>
      <c r="AIP409" s="164"/>
      <c r="AIQ409" s="164"/>
      <c r="AIR409" s="164"/>
      <c r="AIS409" s="164"/>
      <c r="AIT409" s="164"/>
      <c r="AIU409" s="164"/>
      <c r="AIV409" s="164"/>
      <c r="AIW409" s="164"/>
      <c r="AIX409" s="164"/>
      <c r="AIY409" s="164"/>
      <c r="AIZ409" s="164"/>
      <c r="AJA409" s="164"/>
      <c r="AJB409" s="164"/>
      <c r="AJC409" s="164"/>
      <c r="AJD409" s="164"/>
      <c r="AJE409" s="164"/>
      <c r="AJF409" s="164"/>
      <c r="AJG409" s="164"/>
      <c r="AJH409" s="164"/>
      <c r="AJI409" s="164"/>
      <c r="AJJ409" s="164"/>
      <c r="AJK409" s="164"/>
      <c r="AJL409" s="164"/>
      <c r="AJM409" s="164"/>
      <c r="AJN409" s="164"/>
      <c r="AJO409" s="164"/>
      <c r="AJP409" s="164"/>
      <c r="AJQ409" s="164"/>
      <c r="AJR409" s="164"/>
      <c r="AJS409" s="164"/>
      <c r="AJT409" s="164"/>
      <c r="AJU409" s="164"/>
      <c r="AJV409" s="164"/>
      <c r="AJW409" s="164"/>
      <c r="AJX409" s="164"/>
      <c r="AJY409" s="164"/>
      <c r="AJZ409" s="164"/>
      <c r="AKA409" s="164"/>
      <c r="AKB409" s="164"/>
    </row>
    <row r="410" customFormat="false" ht="21" hidden="false" customHeight="true" outlineLevel="0" collapsed="false">
      <c r="A410" s="233"/>
      <c r="B410" s="234"/>
      <c r="C410" s="235"/>
      <c r="D410" s="236"/>
      <c r="E410" s="237"/>
      <c r="F410" s="237"/>
      <c r="G410" s="263"/>
      <c r="H410" s="267" t="str">
        <f aca="false">IF(COUNTIFS(Titulados!$A$3:$A$1000,"="&amp;K410)&lt;&gt;1,"","Titulado")</f>
        <v/>
      </c>
      <c r="I410" s="242"/>
      <c r="J410" s="242"/>
      <c r="K410" s="253"/>
      <c r="L410" s="254"/>
      <c r="M410" s="255"/>
      <c r="N410" s="256"/>
      <c r="O410" s="247"/>
      <c r="P410" s="248"/>
      <c r="Q410" s="249"/>
      <c r="R410" s="174"/>
      <c r="S410" s="274"/>
      <c r="T410" s="275"/>
      <c r="AHV410" s="164"/>
      <c r="AHW410" s="164"/>
      <c r="AHX410" s="164"/>
      <c r="AHY410" s="164"/>
      <c r="AHZ410" s="164"/>
      <c r="AIA410" s="164"/>
      <c r="AIB410" s="164"/>
      <c r="AIC410" s="164"/>
      <c r="AID410" s="164"/>
      <c r="AIE410" s="164"/>
      <c r="AIF410" s="164"/>
      <c r="AIG410" s="164"/>
      <c r="AIH410" s="164"/>
      <c r="AII410" s="164"/>
      <c r="AIJ410" s="164"/>
      <c r="AIK410" s="164"/>
      <c r="AIL410" s="164"/>
      <c r="AIM410" s="164"/>
      <c r="AIN410" s="164"/>
      <c r="AIO410" s="164"/>
      <c r="AIP410" s="164"/>
      <c r="AIQ410" s="164"/>
      <c r="AIR410" s="164"/>
      <c r="AIS410" s="164"/>
      <c r="AIT410" s="164"/>
      <c r="AIU410" s="164"/>
      <c r="AIV410" s="164"/>
      <c r="AIW410" s="164"/>
      <c r="AIX410" s="164"/>
      <c r="AIY410" s="164"/>
      <c r="AIZ410" s="164"/>
      <c r="AJA410" s="164"/>
      <c r="AJB410" s="164"/>
      <c r="AJC410" s="164"/>
      <c r="AJD410" s="164"/>
      <c r="AJE410" s="164"/>
      <c r="AJF410" s="164"/>
      <c r="AJG410" s="164"/>
      <c r="AJH410" s="164"/>
      <c r="AJI410" s="164"/>
      <c r="AJJ410" s="164"/>
      <c r="AJK410" s="164"/>
      <c r="AJL410" s="164"/>
      <c r="AJM410" s="164"/>
      <c r="AJN410" s="164"/>
      <c r="AJO410" s="164"/>
      <c r="AJP410" s="164"/>
      <c r="AJQ410" s="164"/>
      <c r="AJR410" s="164"/>
      <c r="AJS410" s="164"/>
      <c r="AJT410" s="164"/>
      <c r="AJU410" s="164"/>
      <c r="AJV410" s="164"/>
      <c r="AJW410" s="164"/>
      <c r="AJX410" s="164"/>
      <c r="AJY410" s="164"/>
      <c r="AJZ410" s="164"/>
      <c r="AKA410" s="164"/>
      <c r="AKB410" s="164"/>
    </row>
    <row r="411" customFormat="false" ht="21" hidden="false" customHeight="true" outlineLevel="0" collapsed="false">
      <c r="A411" s="233"/>
      <c r="B411" s="234"/>
      <c r="C411" s="235"/>
      <c r="D411" s="236"/>
      <c r="E411" s="237"/>
      <c r="F411" s="237"/>
      <c r="G411" s="263"/>
      <c r="H411" s="268" t="str">
        <f aca="false">IF(COUNTIFS(Titulados!$A$3:$A$1000,"="&amp;K411)&lt;&gt;1,"","Titulado")</f>
        <v/>
      </c>
      <c r="I411" s="242"/>
      <c r="J411" s="242"/>
      <c r="K411" s="258"/>
      <c r="L411" s="259"/>
      <c r="M411" s="260"/>
      <c r="N411" s="261"/>
      <c r="O411" s="247"/>
      <c r="P411" s="248"/>
      <c r="Q411" s="249"/>
      <c r="R411" s="174"/>
      <c r="S411" s="274"/>
      <c r="T411" s="275"/>
      <c r="AHV411" s="164"/>
      <c r="AHW411" s="164"/>
      <c r="AHX411" s="164"/>
      <c r="AHY411" s="164"/>
      <c r="AHZ411" s="164"/>
      <c r="AIA411" s="164"/>
      <c r="AIB411" s="164"/>
      <c r="AIC411" s="164"/>
      <c r="AID411" s="164"/>
      <c r="AIE411" s="164"/>
      <c r="AIF411" s="164"/>
      <c r="AIG411" s="164"/>
      <c r="AIH411" s="164"/>
      <c r="AII411" s="164"/>
      <c r="AIJ411" s="164"/>
      <c r="AIK411" s="164"/>
      <c r="AIL411" s="164"/>
      <c r="AIM411" s="164"/>
      <c r="AIN411" s="164"/>
      <c r="AIO411" s="164"/>
      <c r="AIP411" s="164"/>
      <c r="AIQ411" s="164"/>
      <c r="AIR411" s="164"/>
      <c r="AIS411" s="164"/>
      <c r="AIT411" s="164"/>
      <c r="AIU411" s="164"/>
      <c r="AIV411" s="164"/>
      <c r="AIW411" s="164"/>
      <c r="AIX411" s="164"/>
      <c r="AIY411" s="164"/>
      <c r="AIZ411" s="164"/>
      <c r="AJA411" s="164"/>
      <c r="AJB411" s="164"/>
      <c r="AJC411" s="164"/>
      <c r="AJD411" s="164"/>
      <c r="AJE411" s="164"/>
      <c r="AJF411" s="164"/>
      <c r="AJG411" s="164"/>
      <c r="AJH411" s="164"/>
      <c r="AJI411" s="164"/>
      <c r="AJJ411" s="164"/>
      <c r="AJK411" s="164"/>
      <c r="AJL411" s="164"/>
      <c r="AJM411" s="164"/>
      <c r="AJN411" s="164"/>
      <c r="AJO411" s="164"/>
      <c r="AJP411" s="164"/>
      <c r="AJQ411" s="164"/>
      <c r="AJR411" s="164"/>
      <c r="AJS411" s="164"/>
      <c r="AJT411" s="164"/>
      <c r="AJU411" s="164"/>
      <c r="AJV411" s="164"/>
      <c r="AJW411" s="164"/>
      <c r="AJX411" s="164"/>
      <c r="AJY411" s="164"/>
      <c r="AJZ411" s="164"/>
      <c r="AKA411" s="164"/>
      <c r="AKB411" s="164"/>
    </row>
    <row r="412" customFormat="false" ht="27" hidden="false" customHeight="true" outlineLevel="0" collapsed="false">
      <c r="A412" s="233" t="n">
        <f aca="false">A405+1</f>
        <v>59</v>
      </c>
      <c r="B412" s="234"/>
      <c r="C412" s="235"/>
      <c r="D412" s="236"/>
      <c r="E412" s="237" t="str">
        <f aca="false">IF(P412&gt;0,"Docente do PPG coautor","")</f>
        <v/>
      </c>
      <c r="F412" s="238" t="str">
        <f aca="false">IF(COUNTIFS(L412:L418,"&lt;&gt;"&amp;"")&gt;0,"Graduando coautor","")</f>
        <v/>
      </c>
      <c r="G412" s="263" t="str">
        <f aca="false">IF(COUNTIFS(K412:K418,"&lt;&gt;"&amp;"")&gt;0,"Pos-graduando coautor","")</f>
        <v/>
      </c>
      <c r="H412" s="264" t="str">
        <f aca="false">IF(COUNTIFS(Titulados!$A$3:$A$1000,"="&amp;K412)&lt;&gt;1,"","Titulado")</f>
        <v/>
      </c>
      <c r="I412" s="242"/>
      <c r="J412" s="242"/>
      <c r="K412" s="243"/>
      <c r="L412" s="244"/>
      <c r="M412" s="245"/>
      <c r="N412" s="246"/>
      <c r="O412" s="247"/>
      <c r="P412" s="248" t="n">
        <v>0</v>
      </c>
      <c r="Q412" s="249"/>
      <c r="R412" s="174"/>
      <c r="S412" s="274" t="n">
        <f aca="false">IF(B412="",0,INDEX(pesosqualis,MATCH(D412,INDEX(Qualis,,MATCH(B412,Tipos_Produtos)),0),MATCH(B412,Tipos_Produtos,0)))</f>
        <v>0</v>
      </c>
      <c r="T412" s="275" t="n">
        <f aca="false">IF(E412="",0,S412/P412)</f>
        <v>0</v>
      </c>
      <c r="AHV412" s="164"/>
      <c r="AHW412" s="164"/>
      <c r="AHX412" s="164"/>
      <c r="AHY412" s="164"/>
      <c r="AHZ412" s="164"/>
      <c r="AIA412" s="164"/>
      <c r="AIB412" s="164"/>
      <c r="AIC412" s="164"/>
      <c r="AID412" s="164"/>
      <c r="AIE412" s="164"/>
      <c r="AIF412" s="164"/>
      <c r="AIG412" s="164"/>
      <c r="AIH412" s="164"/>
      <c r="AII412" s="164"/>
      <c r="AIJ412" s="164"/>
      <c r="AIK412" s="164"/>
      <c r="AIL412" s="164"/>
      <c r="AIM412" s="164"/>
      <c r="AIN412" s="164"/>
      <c r="AIO412" s="164"/>
      <c r="AIP412" s="164"/>
      <c r="AIQ412" s="164"/>
      <c r="AIR412" s="164"/>
      <c r="AIS412" s="164"/>
      <c r="AIT412" s="164"/>
      <c r="AIU412" s="164"/>
      <c r="AIV412" s="164"/>
      <c r="AIW412" s="164"/>
      <c r="AIX412" s="164"/>
      <c r="AIY412" s="164"/>
      <c r="AIZ412" s="164"/>
      <c r="AJA412" s="164"/>
      <c r="AJB412" s="164"/>
      <c r="AJC412" s="164"/>
      <c r="AJD412" s="164"/>
      <c r="AJE412" s="164"/>
      <c r="AJF412" s="164"/>
      <c r="AJG412" s="164"/>
      <c r="AJH412" s="164"/>
      <c r="AJI412" s="164"/>
      <c r="AJJ412" s="164"/>
      <c r="AJK412" s="164"/>
      <c r="AJL412" s="164"/>
      <c r="AJM412" s="164"/>
      <c r="AJN412" s="164"/>
      <c r="AJO412" s="164"/>
      <c r="AJP412" s="164"/>
      <c r="AJQ412" s="164"/>
      <c r="AJR412" s="164"/>
      <c r="AJS412" s="164"/>
      <c r="AJT412" s="164"/>
      <c r="AJU412" s="164"/>
      <c r="AJV412" s="164"/>
      <c r="AJW412" s="164"/>
      <c r="AJX412" s="164"/>
      <c r="AJY412" s="164"/>
      <c r="AJZ412" s="164"/>
      <c r="AKA412" s="164"/>
      <c r="AKB412" s="164"/>
    </row>
    <row r="413" customFormat="false" ht="21" hidden="false" customHeight="true" outlineLevel="0" collapsed="false">
      <c r="A413" s="233"/>
      <c r="B413" s="234"/>
      <c r="C413" s="235"/>
      <c r="D413" s="236"/>
      <c r="E413" s="237"/>
      <c r="F413" s="237"/>
      <c r="G413" s="263"/>
      <c r="H413" s="267" t="str">
        <f aca="false">IF(COUNTIFS(Titulados!$A$3:$A$1000,"="&amp;K413)&lt;&gt;1,"","Titulado")</f>
        <v/>
      </c>
      <c r="I413" s="242"/>
      <c r="J413" s="242"/>
      <c r="K413" s="253"/>
      <c r="L413" s="254"/>
      <c r="M413" s="255"/>
      <c r="N413" s="256"/>
      <c r="O413" s="247"/>
      <c r="P413" s="248"/>
      <c r="Q413" s="249"/>
      <c r="R413" s="174"/>
      <c r="S413" s="274"/>
      <c r="T413" s="275"/>
      <c r="AHV413" s="164"/>
      <c r="AHW413" s="164"/>
      <c r="AHX413" s="164"/>
      <c r="AHY413" s="164"/>
      <c r="AHZ413" s="164"/>
      <c r="AIA413" s="164"/>
      <c r="AIB413" s="164"/>
      <c r="AIC413" s="164"/>
      <c r="AID413" s="164"/>
      <c r="AIE413" s="164"/>
      <c r="AIF413" s="164"/>
      <c r="AIG413" s="164"/>
      <c r="AIH413" s="164"/>
      <c r="AII413" s="164"/>
      <c r="AIJ413" s="164"/>
      <c r="AIK413" s="164"/>
      <c r="AIL413" s="164"/>
      <c r="AIM413" s="164"/>
      <c r="AIN413" s="164"/>
      <c r="AIO413" s="164"/>
      <c r="AIP413" s="164"/>
      <c r="AIQ413" s="164"/>
      <c r="AIR413" s="164"/>
      <c r="AIS413" s="164"/>
      <c r="AIT413" s="164"/>
      <c r="AIU413" s="164"/>
      <c r="AIV413" s="164"/>
      <c r="AIW413" s="164"/>
      <c r="AIX413" s="164"/>
      <c r="AIY413" s="164"/>
      <c r="AIZ413" s="164"/>
      <c r="AJA413" s="164"/>
      <c r="AJB413" s="164"/>
      <c r="AJC413" s="164"/>
      <c r="AJD413" s="164"/>
      <c r="AJE413" s="164"/>
      <c r="AJF413" s="164"/>
      <c r="AJG413" s="164"/>
      <c r="AJH413" s="164"/>
      <c r="AJI413" s="164"/>
      <c r="AJJ413" s="164"/>
      <c r="AJK413" s="164"/>
      <c r="AJL413" s="164"/>
      <c r="AJM413" s="164"/>
      <c r="AJN413" s="164"/>
      <c r="AJO413" s="164"/>
      <c r="AJP413" s="164"/>
      <c r="AJQ413" s="164"/>
      <c r="AJR413" s="164"/>
      <c r="AJS413" s="164"/>
      <c r="AJT413" s="164"/>
      <c r="AJU413" s="164"/>
      <c r="AJV413" s="164"/>
      <c r="AJW413" s="164"/>
      <c r="AJX413" s="164"/>
      <c r="AJY413" s="164"/>
      <c r="AJZ413" s="164"/>
      <c r="AKA413" s="164"/>
      <c r="AKB413" s="164"/>
    </row>
    <row r="414" customFormat="false" ht="21" hidden="false" customHeight="true" outlineLevel="0" collapsed="false">
      <c r="A414" s="233"/>
      <c r="B414" s="234"/>
      <c r="C414" s="235"/>
      <c r="D414" s="236"/>
      <c r="E414" s="237"/>
      <c r="F414" s="237"/>
      <c r="G414" s="263"/>
      <c r="H414" s="267" t="str">
        <f aca="false">IF(COUNTIFS(Titulados!$A$3:$A$1000,"="&amp;K414)&lt;&gt;1,"","Titulado")</f>
        <v/>
      </c>
      <c r="I414" s="242"/>
      <c r="J414" s="242"/>
      <c r="K414" s="253"/>
      <c r="L414" s="254"/>
      <c r="M414" s="255"/>
      <c r="N414" s="256"/>
      <c r="O414" s="247"/>
      <c r="P414" s="248"/>
      <c r="Q414" s="249"/>
      <c r="R414" s="174"/>
      <c r="S414" s="274"/>
      <c r="T414" s="275"/>
      <c r="AHV414" s="164"/>
      <c r="AHW414" s="164"/>
      <c r="AHX414" s="164"/>
      <c r="AHY414" s="164"/>
      <c r="AHZ414" s="164"/>
      <c r="AIA414" s="164"/>
      <c r="AIB414" s="164"/>
      <c r="AIC414" s="164"/>
      <c r="AID414" s="164"/>
      <c r="AIE414" s="164"/>
      <c r="AIF414" s="164"/>
      <c r="AIG414" s="164"/>
      <c r="AIH414" s="164"/>
      <c r="AII414" s="164"/>
      <c r="AIJ414" s="164"/>
      <c r="AIK414" s="164"/>
      <c r="AIL414" s="164"/>
      <c r="AIM414" s="164"/>
      <c r="AIN414" s="164"/>
      <c r="AIO414" s="164"/>
      <c r="AIP414" s="164"/>
      <c r="AIQ414" s="164"/>
      <c r="AIR414" s="164"/>
      <c r="AIS414" s="164"/>
      <c r="AIT414" s="164"/>
      <c r="AIU414" s="164"/>
      <c r="AIV414" s="164"/>
      <c r="AIW414" s="164"/>
      <c r="AIX414" s="164"/>
      <c r="AIY414" s="164"/>
      <c r="AIZ414" s="164"/>
      <c r="AJA414" s="164"/>
      <c r="AJB414" s="164"/>
      <c r="AJC414" s="164"/>
      <c r="AJD414" s="164"/>
      <c r="AJE414" s="164"/>
      <c r="AJF414" s="164"/>
      <c r="AJG414" s="164"/>
      <c r="AJH414" s="164"/>
      <c r="AJI414" s="164"/>
      <c r="AJJ414" s="164"/>
      <c r="AJK414" s="164"/>
      <c r="AJL414" s="164"/>
      <c r="AJM414" s="164"/>
      <c r="AJN414" s="164"/>
      <c r="AJO414" s="164"/>
      <c r="AJP414" s="164"/>
      <c r="AJQ414" s="164"/>
      <c r="AJR414" s="164"/>
      <c r="AJS414" s="164"/>
      <c r="AJT414" s="164"/>
      <c r="AJU414" s="164"/>
      <c r="AJV414" s="164"/>
      <c r="AJW414" s="164"/>
      <c r="AJX414" s="164"/>
      <c r="AJY414" s="164"/>
      <c r="AJZ414" s="164"/>
      <c r="AKA414" s="164"/>
      <c r="AKB414" s="164"/>
    </row>
    <row r="415" customFormat="false" ht="21" hidden="false" customHeight="true" outlineLevel="0" collapsed="false">
      <c r="A415" s="233"/>
      <c r="B415" s="234"/>
      <c r="C415" s="235"/>
      <c r="D415" s="236"/>
      <c r="E415" s="237"/>
      <c r="F415" s="237"/>
      <c r="G415" s="263"/>
      <c r="H415" s="267" t="str">
        <f aca="false">IF(COUNTIFS(Titulados!$A$3:$A$1000,"="&amp;K415)&lt;&gt;1,"","Titulado")</f>
        <v/>
      </c>
      <c r="I415" s="242"/>
      <c r="J415" s="242"/>
      <c r="K415" s="253"/>
      <c r="L415" s="254"/>
      <c r="M415" s="255"/>
      <c r="N415" s="256"/>
      <c r="O415" s="247"/>
      <c r="P415" s="248"/>
      <c r="Q415" s="249"/>
      <c r="R415" s="174"/>
      <c r="S415" s="274"/>
      <c r="T415" s="275"/>
      <c r="AHV415" s="164"/>
      <c r="AHW415" s="164"/>
      <c r="AHX415" s="164"/>
      <c r="AHY415" s="164"/>
      <c r="AHZ415" s="164"/>
      <c r="AIA415" s="164"/>
      <c r="AIB415" s="164"/>
      <c r="AIC415" s="164"/>
      <c r="AID415" s="164"/>
      <c r="AIE415" s="164"/>
      <c r="AIF415" s="164"/>
      <c r="AIG415" s="164"/>
      <c r="AIH415" s="164"/>
      <c r="AII415" s="164"/>
      <c r="AIJ415" s="164"/>
      <c r="AIK415" s="164"/>
      <c r="AIL415" s="164"/>
      <c r="AIM415" s="164"/>
      <c r="AIN415" s="164"/>
      <c r="AIO415" s="164"/>
      <c r="AIP415" s="164"/>
      <c r="AIQ415" s="164"/>
      <c r="AIR415" s="164"/>
      <c r="AIS415" s="164"/>
      <c r="AIT415" s="164"/>
      <c r="AIU415" s="164"/>
      <c r="AIV415" s="164"/>
      <c r="AIW415" s="164"/>
      <c r="AIX415" s="164"/>
      <c r="AIY415" s="164"/>
      <c r="AIZ415" s="164"/>
      <c r="AJA415" s="164"/>
      <c r="AJB415" s="164"/>
      <c r="AJC415" s="164"/>
      <c r="AJD415" s="164"/>
      <c r="AJE415" s="164"/>
      <c r="AJF415" s="164"/>
      <c r="AJG415" s="164"/>
      <c r="AJH415" s="164"/>
      <c r="AJI415" s="164"/>
      <c r="AJJ415" s="164"/>
      <c r="AJK415" s="164"/>
      <c r="AJL415" s="164"/>
      <c r="AJM415" s="164"/>
      <c r="AJN415" s="164"/>
      <c r="AJO415" s="164"/>
      <c r="AJP415" s="164"/>
      <c r="AJQ415" s="164"/>
      <c r="AJR415" s="164"/>
      <c r="AJS415" s="164"/>
      <c r="AJT415" s="164"/>
      <c r="AJU415" s="164"/>
      <c r="AJV415" s="164"/>
      <c r="AJW415" s="164"/>
      <c r="AJX415" s="164"/>
      <c r="AJY415" s="164"/>
      <c r="AJZ415" s="164"/>
      <c r="AKA415" s="164"/>
      <c r="AKB415" s="164"/>
    </row>
    <row r="416" customFormat="false" ht="21" hidden="false" customHeight="true" outlineLevel="0" collapsed="false">
      <c r="A416" s="233"/>
      <c r="B416" s="234"/>
      <c r="C416" s="235"/>
      <c r="D416" s="236"/>
      <c r="E416" s="237"/>
      <c r="F416" s="237"/>
      <c r="G416" s="263"/>
      <c r="H416" s="267" t="str">
        <f aca="false">IF(COUNTIFS(Titulados!$A$3:$A$1000,"="&amp;K416)&lt;&gt;1,"","Titulado")</f>
        <v/>
      </c>
      <c r="I416" s="242"/>
      <c r="J416" s="242"/>
      <c r="K416" s="253"/>
      <c r="L416" s="254"/>
      <c r="M416" s="255"/>
      <c r="N416" s="256"/>
      <c r="O416" s="247"/>
      <c r="P416" s="248"/>
      <c r="Q416" s="249"/>
      <c r="R416" s="174"/>
      <c r="S416" s="274"/>
      <c r="T416" s="275"/>
      <c r="AHV416" s="164"/>
      <c r="AHW416" s="164"/>
      <c r="AHX416" s="164"/>
      <c r="AHY416" s="164"/>
      <c r="AHZ416" s="164"/>
      <c r="AIA416" s="164"/>
      <c r="AIB416" s="164"/>
      <c r="AIC416" s="164"/>
      <c r="AID416" s="164"/>
      <c r="AIE416" s="164"/>
      <c r="AIF416" s="164"/>
      <c r="AIG416" s="164"/>
      <c r="AIH416" s="164"/>
      <c r="AII416" s="164"/>
      <c r="AIJ416" s="164"/>
      <c r="AIK416" s="164"/>
      <c r="AIL416" s="164"/>
      <c r="AIM416" s="164"/>
      <c r="AIN416" s="164"/>
      <c r="AIO416" s="164"/>
      <c r="AIP416" s="164"/>
      <c r="AIQ416" s="164"/>
      <c r="AIR416" s="164"/>
      <c r="AIS416" s="164"/>
      <c r="AIT416" s="164"/>
      <c r="AIU416" s="164"/>
      <c r="AIV416" s="164"/>
      <c r="AIW416" s="164"/>
      <c r="AIX416" s="164"/>
      <c r="AIY416" s="164"/>
      <c r="AIZ416" s="164"/>
      <c r="AJA416" s="164"/>
      <c r="AJB416" s="164"/>
      <c r="AJC416" s="164"/>
      <c r="AJD416" s="164"/>
      <c r="AJE416" s="164"/>
      <c r="AJF416" s="164"/>
      <c r="AJG416" s="164"/>
      <c r="AJH416" s="164"/>
      <c r="AJI416" s="164"/>
      <c r="AJJ416" s="164"/>
      <c r="AJK416" s="164"/>
      <c r="AJL416" s="164"/>
      <c r="AJM416" s="164"/>
      <c r="AJN416" s="164"/>
      <c r="AJO416" s="164"/>
      <c r="AJP416" s="164"/>
      <c r="AJQ416" s="164"/>
      <c r="AJR416" s="164"/>
      <c r="AJS416" s="164"/>
      <c r="AJT416" s="164"/>
      <c r="AJU416" s="164"/>
      <c r="AJV416" s="164"/>
      <c r="AJW416" s="164"/>
      <c r="AJX416" s="164"/>
      <c r="AJY416" s="164"/>
      <c r="AJZ416" s="164"/>
      <c r="AKA416" s="164"/>
      <c r="AKB416" s="164"/>
    </row>
    <row r="417" customFormat="false" ht="21" hidden="false" customHeight="true" outlineLevel="0" collapsed="false">
      <c r="A417" s="233"/>
      <c r="B417" s="234"/>
      <c r="C417" s="235"/>
      <c r="D417" s="236"/>
      <c r="E417" s="237"/>
      <c r="F417" s="237"/>
      <c r="G417" s="263"/>
      <c r="H417" s="267" t="str">
        <f aca="false">IF(COUNTIFS(Titulados!$A$3:$A$1000,"="&amp;K417)&lt;&gt;1,"","Titulado")</f>
        <v/>
      </c>
      <c r="I417" s="242"/>
      <c r="J417" s="242"/>
      <c r="K417" s="253"/>
      <c r="L417" s="254"/>
      <c r="M417" s="255"/>
      <c r="N417" s="256"/>
      <c r="O417" s="247"/>
      <c r="P417" s="248"/>
      <c r="Q417" s="249"/>
      <c r="R417" s="174"/>
      <c r="S417" s="274"/>
      <c r="T417" s="275"/>
      <c r="AHV417" s="164"/>
      <c r="AHW417" s="164"/>
      <c r="AHX417" s="164"/>
      <c r="AHY417" s="164"/>
      <c r="AHZ417" s="164"/>
      <c r="AIA417" s="164"/>
      <c r="AIB417" s="164"/>
      <c r="AIC417" s="164"/>
      <c r="AID417" s="164"/>
      <c r="AIE417" s="164"/>
      <c r="AIF417" s="164"/>
      <c r="AIG417" s="164"/>
      <c r="AIH417" s="164"/>
      <c r="AII417" s="164"/>
      <c r="AIJ417" s="164"/>
      <c r="AIK417" s="164"/>
      <c r="AIL417" s="164"/>
      <c r="AIM417" s="164"/>
      <c r="AIN417" s="164"/>
      <c r="AIO417" s="164"/>
      <c r="AIP417" s="164"/>
      <c r="AIQ417" s="164"/>
      <c r="AIR417" s="164"/>
      <c r="AIS417" s="164"/>
      <c r="AIT417" s="164"/>
      <c r="AIU417" s="164"/>
      <c r="AIV417" s="164"/>
      <c r="AIW417" s="164"/>
      <c r="AIX417" s="164"/>
      <c r="AIY417" s="164"/>
      <c r="AIZ417" s="164"/>
      <c r="AJA417" s="164"/>
      <c r="AJB417" s="164"/>
      <c r="AJC417" s="164"/>
      <c r="AJD417" s="164"/>
      <c r="AJE417" s="164"/>
      <c r="AJF417" s="164"/>
      <c r="AJG417" s="164"/>
      <c r="AJH417" s="164"/>
      <c r="AJI417" s="164"/>
      <c r="AJJ417" s="164"/>
      <c r="AJK417" s="164"/>
      <c r="AJL417" s="164"/>
      <c r="AJM417" s="164"/>
      <c r="AJN417" s="164"/>
      <c r="AJO417" s="164"/>
      <c r="AJP417" s="164"/>
      <c r="AJQ417" s="164"/>
      <c r="AJR417" s="164"/>
      <c r="AJS417" s="164"/>
      <c r="AJT417" s="164"/>
      <c r="AJU417" s="164"/>
      <c r="AJV417" s="164"/>
      <c r="AJW417" s="164"/>
      <c r="AJX417" s="164"/>
      <c r="AJY417" s="164"/>
      <c r="AJZ417" s="164"/>
      <c r="AKA417" s="164"/>
      <c r="AKB417" s="164"/>
    </row>
    <row r="418" customFormat="false" ht="21" hidden="false" customHeight="true" outlineLevel="0" collapsed="false">
      <c r="A418" s="233"/>
      <c r="B418" s="234"/>
      <c r="C418" s="235"/>
      <c r="D418" s="236"/>
      <c r="E418" s="237"/>
      <c r="F418" s="237"/>
      <c r="G418" s="263"/>
      <c r="H418" s="268" t="str">
        <f aca="false">IF(COUNTIFS(Titulados!$A$3:$A$1000,"="&amp;K418)&lt;&gt;1,"","Titulado")</f>
        <v/>
      </c>
      <c r="I418" s="242"/>
      <c r="J418" s="242"/>
      <c r="K418" s="258"/>
      <c r="L418" s="259"/>
      <c r="M418" s="260"/>
      <c r="N418" s="261"/>
      <c r="O418" s="247"/>
      <c r="P418" s="248"/>
      <c r="Q418" s="249"/>
      <c r="R418" s="174"/>
      <c r="S418" s="274"/>
      <c r="T418" s="275"/>
      <c r="AHV418" s="164"/>
      <c r="AHW418" s="164"/>
      <c r="AHX418" s="164"/>
      <c r="AHY418" s="164"/>
      <c r="AHZ418" s="164"/>
      <c r="AIA418" s="164"/>
      <c r="AIB418" s="164"/>
      <c r="AIC418" s="164"/>
      <c r="AID418" s="164"/>
      <c r="AIE418" s="164"/>
      <c r="AIF418" s="164"/>
      <c r="AIG418" s="164"/>
      <c r="AIH418" s="164"/>
      <c r="AII418" s="164"/>
      <c r="AIJ418" s="164"/>
      <c r="AIK418" s="164"/>
      <c r="AIL418" s="164"/>
      <c r="AIM418" s="164"/>
      <c r="AIN418" s="164"/>
      <c r="AIO418" s="164"/>
      <c r="AIP418" s="164"/>
      <c r="AIQ418" s="164"/>
      <c r="AIR418" s="164"/>
      <c r="AIS418" s="164"/>
      <c r="AIT418" s="164"/>
      <c r="AIU418" s="164"/>
      <c r="AIV418" s="164"/>
      <c r="AIW418" s="164"/>
      <c r="AIX418" s="164"/>
      <c r="AIY418" s="164"/>
      <c r="AIZ418" s="164"/>
      <c r="AJA418" s="164"/>
      <c r="AJB418" s="164"/>
      <c r="AJC418" s="164"/>
      <c r="AJD418" s="164"/>
      <c r="AJE418" s="164"/>
      <c r="AJF418" s="164"/>
      <c r="AJG418" s="164"/>
      <c r="AJH418" s="164"/>
      <c r="AJI418" s="164"/>
      <c r="AJJ418" s="164"/>
      <c r="AJK418" s="164"/>
      <c r="AJL418" s="164"/>
      <c r="AJM418" s="164"/>
      <c r="AJN418" s="164"/>
      <c r="AJO418" s="164"/>
      <c r="AJP418" s="164"/>
      <c r="AJQ418" s="164"/>
      <c r="AJR418" s="164"/>
      <c r="AJS418" s="164"/>
      <c r="AJT418" s="164"/>
      <c r="AJU418" s="164"/>
      <c r="AJV418" s="164"/>
      <c r="AJW418" s="164"/>
      <c r="AJX418" s="164"/>
      <c r="AJY418" s="164"/>
      <c r="AJZ418" s="164"/>
      <c r="AKA418" s="164"/>
      <c r="AKB418" s="164"/>
    </row>
    <row r="419" customFormat="false" ht="27" hidden="false" customHeight="true" outlineLevel="0" collapsed="false">
      <c r="A419" s="233" t="n">
        <f aca="false">A412+1</f>
        <v>60</v>
      </c>
      <c r="B419" s="234"/>
      <c r="C419" s="235"/>
      <c r="D419" s="236"/>
      <c r="E419" s="237" t="str">
        <f aca="false">IF(P419&gt;0,"Docente do PPG coautor","")</f>
        <v/>
      </c>
      <c r="F419" s="238" t="str">
        <f aca="false">IF(COUNTIFS(L419:L425,"&lt;&gt;"&amp;"")&gt;0,"Graduando coautor","")</f>
        <v/>
      </c>
      <c r="G419" s="263" t="str">
        <f aca="false">IF(COUNTIFS(K419:K425,"&lt;&gt;"&amp;"")&gt;0,"Pos-graduando coautor","")</f>
        <v/>
      </c>
      <c r="H419" s="264" t="str">
        <f aca="false">IF(COUNTIFS(Titulados!$A$3:$A$1000,"="&amp;K419)&lt;&gt;1,"","Titulado")</f>
        <v/>
      </c>
      <c r="I419" s="242"/>
      <c r="J419" s="242"/>
      <c r="K419" s="243"/>
      <c r="L419" s="244"/>
      <c r="M419" s="245"/>
      <c r="N419" s="246"/>
      <c r="O419" s="247"/>
      <c r="P419" s="248" t="n">
        <v>0</v>
      </c>
      <c r="Q419" s="249"/>
      <c r="R419" s="174"/>
      <c r="S419" s="274" t="n">
        <f aca="false">IF(B419="",0,INDEX(pesosqualis,MATCH(D419,INDEX(Qualis,,MATCH(B419,Tipos_Produtos)),0),MATCH(B419,Tipos_Produtos,0)))</f>
        <v>0</v>
      </c>
      <c r="T419" s="275" t="n">
        <f aca="false">IF(E419="",0,S419/P419)</f>
        <v>0</v>
      </c>
      <c r="AHV419" s="164"/>
      <c r="AHW419" s="164"/>
      <c r="AHX419" s="164"/>
      <c r="AHY419" s="164"/>
      <c r="AHZ419" s="164"/>
      <c r="AIA419" s="164"/>
      <c r="AIB419" s="164"/>
      <c r="AIC419" s="164"/>
      <c r="AID419" s="164"/>
      <c r="AIE419" s="164"/>
      <c r="AIF419" s="164"/>
      <c r="AIG419" s="164"/>
      <c r="AIH419" s="164"/>
      <c r="AII419" s="164"/>
      <c r="AIJ419" s="164"/>
      <c r="AIK419" s="164"/>
      <c r="AIL419" s="164"/>
      <c r="AIM419" s="164"/>
      <c r="AIN419" s="164"/>
      <c r="AIO419" s="164"/>
      <c r="AIP419" s="164"/>
      <c r="AIQ419" s="164"/>
      <c r="AIR419" s="164"/>
      <c r="AIS419" s="164"/>
      <c r="AIT419" s="164"/>
      <c r="AIU419" s="164"/>
      <c r="AIV419" s="164"/>
      <c r="AIW419" s="164"/>
      <c r="AIX419" s="164"/>
      <c r="AIY419" s="164"/>
      <c r="AIZ419" s="164"/>
      <c r="AJA419" s="164"/>
      <c r="AJB419" s="164"/>
      <c r="AJC419" s="164"/>
      <c r="AJD419" s="164"/>
      <c r="AJE419" s="164"/>
      <c r="AJF419" s="164"/>
      <c r="AJG419" s="164"/>
      <c r="AJH419" s="164"/>
      <c r="AJI419" s="164"/>
      <c r="AJJ419" s="164"/>
      <c r="AJK419" s="164"/>
      <c r="AJL419" s="164"/>
      <c r="AJM419" s="164"/>
      <c r="AJN419" s="164"/>
      <c r="AJO419" s="164"/>
      <c r="AJP419" s="164"/>
      <c r="AJQ419" s="164"/>
      <c r="AJR419" s="164"/>
      <c r="AJS419" s="164"/>
      <c r="AJT419" s="164"/>
      <c r="AJU419" s="164"/>
      <c r="AJV419" s="164"/>
      <c r="AJW419" s="164"/>
      <c r="AJX419" s="164"/>
      <c r="AJY419" s="164"/>
      <c r="AJZ419" s="164"/>
      <c r="AKA419" s="164"/>
      <c r="AKB419" s="164"/>
    </row>
    <row r="420" customFormat="false" ht="21" hidden="false" customHeight="true" outlineLevel="0" collapsed="false">
      <c r="A420" s="233"/>
      <c r="B420" s="234"/>
      <c r="C420" s="235"/>
      <c r="D420" s="236"/>
      <c r="E420" s="237"/>
      <c r="F420" s="237"/>
      <c r="G420" s="263"/>
      <c r="H420" s="267" t="str">
        <f aca="false">IF(COUNTIFS(Titulados!$A$3:$A$1000,"="&amp;K420)&lt;&gt;1,"","Titulado")</f>
        <v/>
      </c>
      <c r="I420" s="242"/>
      <c r="J420" s="242"/>
      <c r="K420" s="253"/>
      <c r="L420" s="254"/>
      <c r="M420" s="255"/>
      <c r="N420" s="256"/>
      <c r="O420" s="247"/>
      <c r="P420" s="248"/>
      <c r="Q420" s="249"/>
      <c r="R420" s="174"/>
      <c r="S420" s="274"/>
      <c r="T420" s="275"/>
      <c r="AHV420" s="164"/>
      <c r="AHW420" s="164"/>
      <c r="AHX420" s="164"/>
      <c r="AHY420" s="164"/>
      <c r="AHZ420" s="164"/>
      <c r="AIA420" s="164"/>
      <c r="AIB420" s="164"/>
      <c r="AIC420" s="164"/>
      <c r="AID420" s="164"/>
      <c r="AIE420" s="164"/>
      <c r="AIF420" s="164"/>
      <c r="AIG420" s="164"/>
      <c r="AIH420" s="164"/>
      <c r="AII420" s="164"/>
      <c r="AIJ420" s="164"/>
      <c r="AIK420" s="164"/>
      <c r="AIL420" s="164"/>
      <c r="AIM420" s="164"/>
      <c r="AIN420" s="164"/>
      <c r="AIO420" s="164"/>
      <c r="AIP420" s="164"/>
      <c r="AIQ420" s="164"/>
      <c r="AIR420" s="164"/>
      <c r="AIS420" s="164"/>
      <c r="AIT420" s="164"/>
      <c r="AIU420" s="164"/>
      <c r="AIV420" s="164"/>
      <c r="AIW420" s="164"/>
      <c r="AIX420" s="164"/>
      <c r="AIY420" s="164"/>
      <c r="AIZ420" s="164"/>
      <c r="AJA420" s="164"/>
      <c r="AJB420" s="164"/>
      <c r="AJC420" s="164"/>
      <c r="AJD420" s="164"/>
      <c r="AJE420" s="164"/>
      <c r="AJF420" s="164"/>
      <c r="AJG420" s="164"/>
      <c r="AJH420" s="164"/>
      <c r="AJI420" s="164"/>
      <c r="AJJ420" s="164"/>
      <c r="AJK420" s="164"/>
      <c r="AJL420" s="164"/>
      <c r="AJM420" s="164"/>
      <c r="AJN420" s="164"/>
      <c r="AJO420" s="164"/>
      <c r="AJP420" s="164"/>
      <c r="AJQ420" s="164"/>
      <c r="AJR420" s="164"/>
      <c r="AJS420" s="164"/>
      <c r="AJT420" s="164"/>
      <c r="AJU420" s="164"/>
      <c r="AJV420" s="164"/>
      <c r="AJW420" s="164"/>
      <c r="AJX420" s="164"/>
      <c r="AJY420" s="164"/>
      <c r="AJZ420" s="164"/>
      <c r="AKA420" s="164"/>
      <c r="AKB420" s="164"/>
    </row>
    <row r="421" customFormat="false" ht="21" hidden="false" customHeight="true" outlineLevel="0" collapsed="false">
      <c r="A421" s="233"/>
      <c r="B421" s="234"/>
      <c r="C421" s="235"/>
      <c r="D421" s="236"/>
      <c r="E421" s="237"/>
      <c r="F421" s="237"/>
      <c r="G421" s="263"/>
      <c r="H421" s="267" t="str">
        <f aca="false">IF(COUNTIFS(Titulados!$A$3:$A$1000,"="&amp;K421)&lt;&gt;1,"","Titulado")</f>
        <v/>
      </c>
      <c r="I421" s="242"/>
      <c r="J421" s="242"/>
      <c r="K421" s="253"/>
      <c r="L421" s="254"/>
      <c r="M421" s="255"/>
      <c r="N421" s="256"/>
      <c r="O421" s="247"/>
      <c r="P421" s="248"/>
      <c r="Q421" s="249"/>
      <c r="R421" s="174"/>
      <c r="S421" s="274"/>
      <c r="T421" s="275"/>
      <c r="AHV421" s="164"/>
      <c r="AHW421" s="164"/>
      <c r="AHX421" s="164"/>
      <c r="AHY421" s="164"/>
      <c r="AHZ421" s="164"/>
      <c r="AIA421" s="164"/>
      <c r="AIB421" s="164"/>
      <c r="AIC421" s="164"/>
      <c r="AID421" s="164"/>
      <c r="AIE421" s="164"/>
      <c r="AIF421" s="164"/>
      <c r="AIG421" s="164"/>
      <c r="AIH421" s="164"/>
      <c r="AII421" s="164"/>
      <c r="AIJ421" s="164"/>
      <c r="AIK421" s="164"/>
      <c r="AIL421" s="164"/>
      <c r="AIM421" s="164"/>
      <c r="AIN421" s="164"/>
      <c r="AIO421" s="164"/>
      <c r="AIP421" s="164"/>
      <c r="AIQ421" s="164"/>
      <c r="AIR421" s="164"/>
      <c r="AIS421" s="164"/>
      <c r="AIT421" s="164"/>
      <c r="AIU421" s="164"/>
      <c r="AIV421" s="164"/>
      <c r="AIW421" s="164"/>
      <c r="AIX421" s="164"/>
      <c r="AIY421" s="164"/>
      <c r="AIZ421" s="164"/>
      <c r="AJA421" s="164"/>
      <c r="AJB421" s="164"/>
      <c r="AJC421" s="164"/>
      <c r="AJD421" s="164"/>
      <c r="AJE421" s="164"/>
      <c r="AJF421" s="164"/>
      <c r="AJG421" s="164"/>
      <c r="AJH421" s="164"/>
      <c r="AJI421" s="164"/>
      <c r="AJJ421" s="164"/>
      <c r="AJK421" s="164"/>
      <c r="AJL421" s="164"/>
      <c r="AJM421" s="164"/>
      <c r="AJN421" s="164"/>
      <c r="AJO421" s="164"/>
      <c r="AJP421" s="164"/>
      <c r="AJQ421" s="164"/>
      <c r="AJR421" s="164"/>
      <c r="AJS421" s="164"/>
      <c r="AJT421" s="164"/>
      <c r="AJU421" s="164"/>
      <c r="AJV421" s="164"/>
      <c r="AJW421" s="164"/>
      <c r="AJX421" s="164"/>
      <c r="AJY421" s="164"/>
      <c r="AJZ421" s="164"/>
      <c r="AKA421" s="164"/>
      <c r="AKB421" s="164"/>
    </row>
    <row r="422" customFormat="false" ht="21" hidden="false" customHeight="true" outlineLevel="0" collapsed="false">
      <c r="A422" s="233"/>
      <c r="B422" s="234"/>
      <c r="C422" s="235"/>
      <c r="D422" s="236"/>
      <c r="E422" s="237"/>
      <c r="F422" s="237"/>
      <c r="G422" s="263"/>
      <c r="H422" s="267" t="str">
        <f aca="false">IF(COUNTIFS(Titulados!$A$3:$A$1000,"="&amp;K422)&lt;&gt;1,"","Titulado")</f>
        <v/>
      </c>
      <c r="I422" s="242"/>
      <c r="J422" s="242"/>
      <c r="K422" s="253"/>
      <c r="L422" s="254"/>
      <c r="M422" s="255"/>
      <c r="N422" s="256"/>
      <c r="O422" s="247"/>
      <c r="P422" s="248"/>
      <c r="Q422" s="249"/>
      <c r="R422" s="174"/>
      <c r="S422" s="274"/>
      <c r="T422" s="275"/>
      <c r="AHV422" s="164"/>
      <c r="AHW422" s="164"/>
      <c r="AHX422" s="164"/>
      <c r="AHY422" s="164"/>
      <c r="AHZ422" s="164"/>
      <c r="AIA422" s="164"/>
      <c r="AIB422" s="164"/>
      <c r="AIC422" s="164"/>
      <c r="AID422" s="164"/>
      <c r="AIE422" s="164"/>
      <c r="AIF422" s="164"/>
      <c r="AIG422" s="164"/>
      <c r="AIH422" s="164"/>
      <c r="AII422" s="164"/>
      <c r="AIJ422" s="164"/>
      <c r="AIK422" s="164"/>
      <c r="AIL422" s="164"/>
      <c r="AIM422" s="164"/>
      <c r="AIN422" s="164"/>
      <c r="AIO422" s="164"/>
      <c r="AIP422" s="164"/>
      <c r="AIQ422" s="164"/>
      <c r="AIR422" s="164"/>
      <c r="AIS422" s="164"/>
      <c r="AIT422" s="164"/>
      <c r="AIU422" s="164"/>
      <c r="AIV422" s="164"/>
      <c r="AIW422" s="164"/>
      <c r="AIX422" s="164"/>
      <c r="AIY422" s="164"/>
      <c r="AIZ422" s="164"/>
      <c r="AJA422" s="164"/>
      <c r="AJB422" s="164"/>
      <c r="AJC422" s="164"/>
      <c r="AJD422" s="164"/>
      <c r="AJE422" s="164"/>
      <c r="AJF422" s="164"/>
      <c r="AJG422" s="164"/>
      <c r="AJH422" s="164"/>
      <c r="AJI422" s="164"/>
      <c r="AJJ422" s="164"/>
      <c r="AJK422" s="164"/>
      <c r="AJL422" s="164"/>
      <c r="AJM422" s="164"/>
      <c r="AJN422" s="164"/>
      <c r="AJO422" s="164"/>
      <c r="AJP422" s="164"/>
      <c r="AJQ422" s="164"/>
      <c r="AJR422" s="164"/>
      <c r="AJS422" s="164"/>
      <c r="AJT422" s="164"/>
      <c r="AJU422" s="164"/>
      <c r="AJV422" s="164"/>
      <c r="AJW422" s="164"/>
      <c r="AJX422" s="164"/>
      <c r="AJY422" s="164"/>
      <c r="AJZ422" s="164"/>
      <c r="AKA422" s="164"/>
      <c r="AKB422" s="164"/>
    </row>
    <row r="423" customFormat="false" ht="21" hidden="false" customHeight="true" outlineLevel="0" collapsed="false">
      <c r="A423" s="233"/>
      <c r="B423" s="234"/>
      <c r="C423" s="235"/>
      <c r="D423" s="236"/>
      <c r="E423" s="237"/>
      <c r="F423" s="237"/>
      <c r="G423" s="263"/>
      <c r="H423" s="267" t="str">
        <f aca="false">IF(COUNTIFS(Titulados!$A$3:$A$1000,"="&amp;K423)&lt;&gt;1,"","Titulado")</f>
        <v/>
      </c>
      <c r="I423" s="242"/>
      <c r="J423" s="242"/>
      <c r="K423" s="253"/>
      <c r="L423" s="254"/>
      <c r="M423" s="255"/>
      <c r="N423" s="256"/>
      <c r="O423" s="247"/>
      <c r="P423" s="248"/>
      <c r="Q423" s="249"/>
      <c r="R423" s="174"/>
      <c r="S423" s="274"/>
      <c r="T423" s="275"/>
      <c r="AHV423" s="164"/>
      <c r="AHW423" s="164"/>
      <c r="AHX423" s="164"/>
      <c r="AHY423" s="164"/>
      <c r="AHZ423" s="164"/>
      <c r="AIA423" s="164"/>
      <c r="AIB423" s="164"/>
      <c r="AIC423" s="164"/>
      <c r="AID423" s="164"/>
      <c r="AIE423" s="164"/>
      <c r="AIF423" s="164"/>
      <c r="AIG423" s="164"/>
      <c r="AIH423" s="164"/>
      <c r="AII423" s="164"/>
      <c r="AIJ423" s="164"/>
      <c r="AIK423" s="164"/>
      <c r="AIL423" s="164"/>
      <c r="AIM423" s="164"/>
      <c r="AIN423" s="164"/>
      <c r="AIO423" s="164"/>
      <c r="AIP423" s="164"/>
      <c r="AIQ423" s="164"/>
      <c r="AIR423" s="164"/>
      <c r="AIS423" s="164"/>
      <c r="AIT423" s="164"/>
      <c r="AIU423" s="164"/>
      <c r="AIV423" s="164"/>
      <c r="AIW423" s="164"/>
      <c r="AIX423" s="164"/>
      <c r="AIY423" s="164"/>
      <c r="AIZ423" s="164"/>
      <c r="AJA423" s="164"/>
      <c r="AJB423" s="164"/>
      <c r="AJC423" s="164"/>
      <c r="AJD423" s="164"/>
      <c r="AJE423" s="164"/>
      <c r="AJF423" s="164"/>
      <c r="AJG423" s="164"/>
      <c r="AJH423" s="164"/>
      <c r="AJI423" s="164"/>
      <c r="AJJ423" s="164"/>
      <c r="AJK423" s="164"/>
      <c r="AJL423" s="164"/>
      <c r="AJM423" s="164"/>
      <c r="AJN423" s="164"/>
      <c r="AJO423" s="164"/>
      <c r="AJP423" s="164"/>
      <c r="AJQ423" s="164"/>
      <c r="AJR423" s="164"/>
      <c r="AJS423" s="164"/>
      <c r="AJT423" s="164"/>
      <c r="AJU423" s="164"/>
      <c r="AJV423" s="164"/>
      <c r="AJW423" s="164"/>
      <c r="AJX423" s="164"/>
      <c r="AJY423" s="164"/>
      <c r="AJZ423" s="164"/>
      <c r="AKA423" s="164"/>
      <c r="AKB423" s="164"/>
    </row>
    <row r="424" customFormat="false" ht="21" hidden="false" customHeight="true" outlineLevel="0" collapsed="false">
      <c r="A424" s="233"/>
      <c r="B424" s="234"/>
      <c r="C424" s="235"/>
      <c r="D424" s="236"/>
      <c r="E424" s="237"/>
      <c r="F424" s="237"/>
      <c r="G424" s="263"/>
      <c r="H424" s="267" t="str">
        <f aca="false">IF(COUNTIFS(Titulados!$A$3:$A$1000,"="&amp;K424)&lt;&gt;1,"","Titulado")</f>
        <v/>
      </c>
      <c r="I424" s="242"/>
      <c r="J424" s="242"/>
      <c r="K424" s="253"/>
      <c r="L424" s="254"/>
      <c r="M424" s="255"/>
      <c r="N424" s="256"/>
      <c r="O424" s="247"/>
      <c r="P424" s="248"/>
      <c r="Q424" s="249"/>
      <c r="R424" s="174"/>
      <c r="S424" s="274"/>
      <c r="T424" s="275"/>
      <c r="AHV424" s="164"/>
      <c r="AHW424" s="164"/>
      <c r="AHX424" s="164"/>
      <c r="AHY424" s="164"/>
      <c r="AHZ424" s="164"/>
      <c r="AIA424" s="164"/>
      <c r="AIB424" s="164"/>
      <c r="AIC424" s="164"/>
      <c r="AID424" s="164"/>
      <c r="AIE424" s="164"/>
      <c r="AIF424" s="164"/>
      <c r="AIG424" s="164"/>
      <c r="AIH424" s="164"/>
      <c r="AII424" s="164"/>
      <c r="AIJ424" s="164"/>
      <c r="AIK424" s="164"/>
      <c r="AIL424" s="164"/>
      <c r="AIM424" s="164"/>
      <c r="AIN424" s="164"/>
      <c r="AIO424" s="164"/>
      <c r="AIP424" s="164"/>
      <c r="AIQ424" s="164"/>
      <c r="AIR424" s="164"/>
      <c r="AIS424" s="164"/>
      <c r="AIT424" s="164"/>
      <c r="AIU424" s="164"/>
      <c r="AIV424" s="164"/>
      <c r="AIW424" s="164"/>
      <c r="AIX424" s="164"/>
      <c r="AIY424" s="164"/>
      <c r="AIZ424" s="164"/>
      <c r="AJA424" s="164"/>
      <c r="AJB424" s="164"/>
      <c r="AJC424" s="164"/>
      <c r="AJD424" s="164"/>
      <c r="AJE424" s="164"/>
      <c r="AJF424" s="164"/>
      <c r="AJG424" s="164"/>
      <c r="AJH424" s="164"/>
      <c r="AJI424" s="164"/>
      <c r="AJJ424" s="164"/>
      <c r="AJK424" s="164"/>
      <c r="AJL424" s="164"/>
      <c r="AJM424" s="164"/>
      <c r="AJN424" s="164"/>
      <c r="AJO424" s="164"/>
      <c r="AJP424" s="164"/>
      <c r="AJQ424" s="164"/>
      <c r="AJR424" s="164"/>
      <c r="AJS424" s="164"/>
      <c r="AJT424" s="164"/>
      <c r="AJU424" s="164"/>
      <c r="AJV424" s="164"/>
      <c r="AJW424" s="164"/>
      <c r="AJX424" s="164"/>
      <c r="AJY424" s="164"/>
      <c r="AJZ424" s="164"/>
      <c r="AKA424" s="164"/>
      <c r="AKB424" s="164"/>
    </row>
    <row r="425" customFormat="false" ht="21" hidden="false" customHeight="true" outlineLevel="0" collapsed="false">
      <c r="A425" s="233"/>
      <c r="B425" s="234"/>
      <c r="C425" s="235"/>
      <c r="D425" s="236"/>
      <c r="E425" s="237"/>
      <c r="F425" s="237"/>
      <c r="G425" s="263"/>
      <c r="H425" s="268" t="str">
        <f aca="false">IF(COUNTIFS(Titulados!$A$3:$A$1000,"="&amp;K425)&lt;&gt;1,"","Titulado")</f>
        <v/>
      </c>
      <c r="I425" s="242"/>
      <c r="J425" s="242"/>
      <c r="K425" s="258"/>
      <c r="L425" s="259"/>
      <c r="M425" s="260"/>
      <c r="N425" s="261"/>
      <c r="O425" s="247"/>
      <c r="P425" s="248"/>
      <c r="Q425" s="249"/>
      <c r="R425" s="174"/>
      <c r="S425" s="274"/>
      <c r="T425" s="275"/>
      <c r="AHV425" s="164"/>
      <c r="AHW425" s="164"/>
      <c r="AHX425" s="164"/>
      <c r="AHY425" s="164"/>
      <c r="AHZ425" s="164"/>
      <c r="AIA425" s="164"/>
      <c r="AIB425" s="164"/>
      <c r="AIC425" s="164"/>
      <c r="AID425" s="164"/>
      <c r="AIE425" s="164"/>
      <c r="AIF425" s="164"/>
      <c r="AIG425" s="164"/>
      <c r="AIH425" s="164"/>
      <c r="AII425" s="164"/>
      <c r="AIJ425" s="164"/>
      <c r="AIK425" s="164"/>
      <c r="AIL425" s="164"/>
      <c r="AIM425" s="164"/>
      <c r="AIN425" s="164"/>
      <c r="AIO425" s="164"/>
      <c r="AIP425" s="164"/>
      <c r="AIQ425" s="164"/>
      <c r="AIR425" s="164"/>
      <c r="AIS425" s="164"/>
      <c r="AIT425" s="164"/>
      <c r="AIU425" s="164"/>
      <c r="AIV425" s="164"/>
      <c r="AIW425" s="164"/>
      <c r="AIX425" s="164"/>
      <c r="AIY425" s="164"/>
      <c r="AIZ425" s="164"/>
      <c r="AJA425" s="164"/>
      <c r="AJB425" s="164"/>
      <c r="AJC425" s="164"/>
      <c r="AJD425" s="164"/>
      <c r="AJE425" s="164"/>
      <c r="AJF425" s="164"/>
      <c r="AJG425" s="164"/>
      <c r="AJH425" s="164"/>
      <c r="AJI425" s="164"/>
      <c r="AJJ425" s="164"/>
      <c r="AJK425" s="164"/>
      <c r="AJL425" s="164"/>
      <c r="AJM425" s="164"/>
      <c r="AJN425" s="164"/>
      <c r="AJO425" s="164"/>
      <c r="AJP425" s="164"/>
      <c r="AJQ425" s="164"/>
      <c r="AJR425" s="164"/>
      <c r="AJS425" s="164"/>
      <c r="AJT425" s="164"/>
      <c r="AJU425" s="164"/>
      <c r="AJV425" s="164"/>
      <c r="AJW425" s="164"/>
      <c r="AJX425" s="164"/>
      <c r="AJY425" s="164"/>
      <c r="AJZ425" s="164"/>
      <c r="AKA425" s="164"/>
      <c r="AKB425" s="164"/>
    </row>
    <row r="426" customFormat="false" ht="27" hidden="false" customHeight="true" outlineLevel="0" collapsed="false">
      <c r="A426" s="233" t="n">
        <f aca="false">A419+1</f>
        <v>61</v>
      </c>
      <c r="B426" s="234"/>
      <c r="C426" s="235"/>
      <c r="D426" s="236"/>
      <c r="E426" s="237" t="str">
        <f aca="false">IF(P426&gt;0,"Docente do PPG coautor","")</f>
        <v/>
      </c>
      <c r="F426" s="238" t="str">
        <f aca="false">IF(COUNTIFS(L426:L432,"&lt;&gt;"&amp;"")&gt;0,"Graduando coautor","")</f>
        <v/>
      </c>
      <c r="G426" s="263" t="str">
        <f aca="false">IF(COUNTIFS(K426:K432,"&lt;&gt;"&amp;"")&gt;0,"Pos-graduando coautor","")</f>
        <v/>
      </c>
      <c r="H426" s="264" t="str">
        <f aca="false">IF(COUNTIFS(Titulados!$A$3:$A$1000,"="&amp;K426)&lt;&gt;1,"","Titulado")</f>
        <v/>
      </c>
      <c r="I426" s="242"/>
      <c r="J426" s="242"/>
      <c r="K426" s="243"/>
      <c r="L426" s="244"/>
      <c r="M426" s="245"/>
      <c r="N426" s="246"/>
      <c r="O426" s="247"/>
      <c r="P426" s="248" t="n">
        <v>0</v>
      </c>
      <c r="Q426" s="249"/>
      <c r="R426" s="174"/>
      <c r="S426" s="274" t="n">
        <f aca="false">IF(B426="",0,INDEX(pesosqualis,MATCH(D426,INDEX(Qualis,,MATCH(B426,Tipos_Produtos)),0),MATCH(B426,Tipos_Produtos,0)))</f>
        <v>0</v>
      </c>
      <c r="T426" s="275" t="n">
        <f aca="false">IF(E426="",0,S426/P426)</f>
        <v>0</v>
      </c>
      <c r="AHV426" s="164"/>
      <c r="AHW426" s="164"/>
      <c r="AHX426" s="164"/>
      <c r="AHY426" s="164"/>
      <c r="AHZ426" s="164"/>
      <c r="AIA426" s="164"/>
      <c r="AIB426" s="164"/>
      <c r="AIC426" s="164"/>
      <c r="AID426" s="164"/>
      <c r="AIE426" s="164"/>
      <c r="AIF426" s="164"/>
      <c r="AIG426" s="164"/>
      <c r="AIH426" s="164"/>
      <c r="AII426" s="164"/>
      <c r="AIJ426" s="164"/>
      <c r="AIK426" s="164"/>
      <c r="AIL426" s="164"/>
      <c r="AIM426" s="164"/>
      <c r="AIN426" s="164"/>
      <c r="AIO426" s="164"/>
      <c r="AIP426" s="164"/>
      <c r="AIQ426" s="164"/>
      <c r="AIR426" s="164"/>
      <c r="AIS426" s="164"/>
      <c r="AIT426" s="164"/>
      <c r="AIU426" s="164"/>
      <c r="AIV426" s="164"/>
      <c r="AIW426" s="164"/>
      <c r="AIX426" s="164"/>
      <c r="AIY426" s="164"/>
      <c r="AIZ426" s="164"/>
      <c r="AJA426" s="164"/>
      <c r="AJB426" s="164"/>
      <c r="AJC426" s="164"/>
      <c r="AJD426" s="164"/>
      <c r="AJE426" s="164"/>
      <c r="AJF426" s="164"/>
      <c r="AJG426" s="164"/>
      <c r="AJH426" s="164"/>
      <c r="AJI426" s="164"/>
      <c r="AJJ426" s="164"/>
      <c r="AJK426" s="164"/>
      <c r="AJL426" s="164"/>
      <c r="AJM426" s="164"/>
      <c r="AJN426" s="164"/>
      <c r="AJO426" s="164"/>
      <c r="AJP426" s="164"/>
      <c r="AJQ426" s="164"/>
      <c r="AJR426" s="164"/>
      <c r="AJS426" s="164"/>
      <c r="AJT426" s="164"/>
      <c r="AJU426" s="164"/>
      <c r="AJV426" s="164"/>
      <c r="AJW426" s="164"/>
      <c r="AJX426" s="164"/>
      <c r="AJY426" s="164"/>
      <c r="AJZ426" s="164"/>
      <c r="AKA426" s="164"/>
      <c r="AKB426" s="164"/>
    </row>
    <row r="427" customFormat="false" ht="21" hidden="false" customHeight="true" outlineLevel="0" collapsed="false">
      <c r="A427" s="233"/>
      <c r="B427" s="234"/>
      <c r="C427" s="235"/>
      <c r="D427" s="236"/>
      <c r="E427" s="237"/>
      <c r="F427" s="237"/>
      <c r="G427" s="263"/>
      <c r="H427" s="267" t="str">
        <f aca="false">IF(COUNTIFS(Titulados!$A$3:$A$1000,"="&amp;K427)&lt;&gt;1,"","Titulado")</f>
        <v/>
      </c>
      <c r="I427" s="242"/>
      <c r="J427" s="242"/>
      <c r="K427" s="253"/>
      <c r="L427" s="254"/>
      <c r="M427" s="255"/>
      <c r="N427" s="256"/>
      <c r="O427" s="247"/>
      <c r="P427" s="248"/>
      <c r="Q427" s="249"/>
      <c r="R427" s="174"/>
      <c r="S427" s="274"/>
      <c r="T427" s="275"/>
      <c r="AHV427" s="164"/>
      <c r="AHW427" s="164"/>
      <c r="AHX427" s="164"/>
      <c r="AHY427" s="164"/>
      <c r="AHZ427" s="164"/>
      <c r="AIA427" s="164"/>
      <c r="AIB427" s="164"/>
      <c r="AIC427" s="164"/>
      <c r="AID427" s="164"/>
      <c r="AIE427" s="164"/>
      <c r="AIF427" s="164"/>
      <c r="AIG427" s="164"/>
      <c r="AIH427" s="164"/>
      <c r="AII427" s="164"/>
      <c r="AIJ427" s="164"/>
      <c r="AIK427" s="164"/>
      <c r="AIL427" s="164"/>
      <c r="AIM427" s="164"/>
      <c r="AIN427" s="164"/>
      <c r="AIO427" s="164"/>
      <c r="AIP427" s="164"/>
      <c r="AIQ427" s="164"/>
      <c r="AIR427" s="164"/>
      <c r="AIS427" s="164"/>
      <c r="AIT427" s="164"/>
      <c r="AIU427" s="164"/>
      <c r="AIV427" s="164"/>
      <c r="AIW427" s="164"/>
      <c r="AIX427" s="164"/>
      <c r="AIY427" s="164"/>
      <c r="AIZ427" s="164"/>
      <c r="AJA427" s="164"/>
      <c r="AJB427" s="164"/>
      <c r="AJC427" s="164"/>
      <c r="AJD427" s="164"/>
      <c r="AJE427" s="164"/>
      <c r="AJF427" s="164"/>
      <c r="AJG427" s="164"/>
      <c r="AJH427" s="164"/>
      <c r="AJI427" s="164"/>
      <c r="AJJ427" s="164"/>
      <c r="AJK427" s="164"/>
      <c r="AJL427" s="164"/>
      <c r="AJM427" s="164"/>
      <c r="AJN427" s="164"/>
      <c r="AJO427" s="164"/>
      <c r="AJP427" s="164"/>
      <c r="AJQ427" s="164"/>
      <c r="AJR427" s="164"/>
      <c r="AJS427" s="164"/>
      <c r="AJT427" s="164"/>
      <c r="AJU427" s="164"/>
      <c r="AJV427" s="164"/>
      <c r="AJW427" s="164"/>
      <c r="AJX427" s="164"/>
      <c r="AJY427" s="164"/>
      <c r="AJZ427" s="164"/>
      <c r="AKA427" s="164"/>
      <c r="AKB427" s="164"/>
    </row>
    <row r="428" customFormat="false" ht="21" hidden="false" customHeight="true" outlineLevel="0" collapsed="false">
      <c r="A428" s="233"/>
      <c r="B428" s="234"/>
      <c r="C428" s="235"/>
      <c r="D428" s="236"/>
      <c r="E428" s="237"/>
      <c r="F428" s="237"/>
      <c r="G428" s="263"/>
      <c r="H428" s="267" t="str">
        <f aca="false">IF(COUNTIFS(Titulados!$A$3:$A$1000,"="&amp;K428)&lt;&gt;1,"","Titulado")</f>
        <v/>
      </c>
      <c r="I428" s="242"/>
      <c r="J428" s="242"/>
      <c r="K428" s="253"/>
      <c r="L428" s="254"/>
      <c r="M428" s="255"/>
      <c r="N428" s="256"/>
      <c r="O428" s="247"/>
      <c r="P428" s="248"/>
      <c r="Q428" s="249"/>
      <c r="R428" s="174"/>
      <c r="S428" s="274"/>
      <c r="T428" s="275"/>
      <c r="AHV428" s="164"/>
      <c r="AHW428" s="164"/>
      <c r="AHX428" s="164"/>
      <c r="AHY428" s="164"/>
      <c r="AHZ428" s="164"/>
      <c r="AIA428" s="164"/>
      <c r="AIB428" s="164"/>
      <c r="AIC428" s="164"/>
      <c r="AID428" s="164"/>
      <c r="AIE428" s="164"/>
      <c r="AIF428" s="164"/>
      <c r="AIG428" s="164"/>
      <c r="AIH428" s="164"/>
      <c r="AII428" s="164"/>
      <c r="AIJ428" s="164"/>
      <c r="AIK428" s="164"/>
      <c r="AIL428" s="164"/>
      <c r="AIM428" s="164"/>
      <c r="AIN428" s="164"/>
      <c r="AIO428" s="164"/>
      <c r="AIP428" s="164"/>
      <c r="AIQ428" s="164"/>
      <c r="AIR428" s="164"/>
      <c r="AIS428" s="164"/>
      <c r="AIT428" s="164"/>
      <c r="AIU428" s="164"/>
      <c r="AIV428" s="164"/>
      <c r="AIW428" s="164"/>
      <c r="AIX428" s="164"/>
      <c r="AIY428" s="164"/>
      <c r="AIZ428" s="164"/>
      <c r="AJA428" s="164"/>
      <c r="AJB428" s="164"/>
      <c r="AJC428" s="164"/>
      <c r="AJD428" s="164"/>
      <c r="AJE428" s="164"/>
      <c r="AJF428" s="164"/>
      <c r="AJG428" s="164"/>
      <c r="AJH428" s="164"/>
      <c r="AJI428" s="164"/>
      <c r="AJJ428" s="164"/>
      <c r="AJK428" s="164"/>
      <c r="AJL428" s="164"/>
      <c r="AJM428" s="164"/>
      <c r="AJN428" s="164"/>
      <c r="AJO428" s="164"/>
      <c r="AJP428" s="164"/>
      <c r="AJQ428" s="164"/>
      <c r="AJR428" s="164"/>
      <c r="AJS428" s="164"/>
      <c r="AJT428" s="164"/>
      <c r="AJU428" s="164"/>
      <c r="AJV428" s="164"/>
      <c r="AJW428" s="164"/>
      <c r="AJX428" s="164"/>
      <c r="AJY428" s="164"/>
      <c r="AJZ428" s="164"/>
      <c r="AKA428" s="164"/>
      <c r="AKB428" s="164"/>
    </row>
    <row r="429" customFormat="false" ht="21" hidden="false" customHeight="true" outlineLevel="0" collapsed="false">
      <c r="A429" s="233"/>
      <c r="B429" s="234"/>
      <c r="C429" s="235"/>
      <c r="D429" s="236"/>
      <c r="E429" s="237"/>
      <c r="F429" s="237"/>
      <c r="G429" s="263"/>
      <c r="H429" s="267" t="str">
        <f aca="false">IF(COUNTIFS(Titulados!$A$3:$A$1000,"="&amp;K429)&lt;&gt;1,"","Titulado")</f>
        <v/>
      </c>
      <c r="I429" s="242"/>
      <c r="J429" s="242"/>
      <c r="K429" s="253"/>
      <c r="L429" s="254"/>
      <c r="M429" s="255"/>
      <c r="N429" s="256"/>
      <c r="O429" s="247"/>
      <c r="P429" s="248"/>
      <c r="Q429" s="249"/>
      <c r="R429" s="174"/>
      <c r="S429" s="274"/>
      <c r="T429" s="275"/>
      <c r="AHV429" s="164"/>
      <c r="AHW429" s="164"/>
      <c r="AHX429" s="164"/>
      <c r="AHY429" s="164"/>
      <c r="AHZ429" s="164"/>
      <c r="AIA429" s="164"/>
      <c r="AIB429" s="164"/>
      <c r="AIC429" s="164"/>
      <c r="AID429" s="164"/>
      <c r="AIE429" s="164"/>
      <c r="AIF429" s="164"/>
      <c r="AIG429" s="164"/>
      <c r="AIH429" s="164"/>
      <c r="AII429" s="164"/>
      <c r="AIJ429" s="164"/>
      <c r="AIK429" s="164"/>
      <c r="AIL429" s="164"/>
      <c r="AIM429" s="164"/>
      <c r="AIN429" s="164"/>
      <c r="AIO429" s="164"/>
      <c r="AIP429" s="164"/>
      <c r="AIQ429" s="164"/>
      <c r="AIR429" s="164"/>
      <c r="AIS429" s="164"/>
      <c r="AIT429" s="164"/>
      <c r="AIU429" s="164"/>
      <c r="AIV429" s="164"/>
      <c r="AIW429" s="164"/>
      <c r="AIX429" s="164"/>
      <c r="AIY429" s="164"/>
      <c r="AIZ429" s="164"/>
      <c r="AJA429" s="164"/>
      <c r="AJB429" s="164"/>
      <c r="AJC429" s="164"/>
      <c r="AJD429" s="164"/>
      <c r="AJE429" s="164"/>
      <c r="AJF429" s="164"/>
      <c r="AJG429" s="164"/>
      <c r="AJH429" s="164"/>
      <c r="AJI429" s="164"/>
      <c r="AJJ429" s="164"/>
      <c r="AJK429" s="164"/>
      <c r="AJL429" s="164"/>
      <c r="AJM429" s="164"/>
      <c r="AJN429" s="164"/>
      <c r="AJO429" s="164"/>
      <c r="AJP429" s="164"/>
      <c r="AJQ429" s="164"/>
      <c r="AJR429" s="164"/>
      <c r="AJS429" s="164"/>
      <c r="AJT429" s="164"/>
      <c r="AJU429" s="164"/>
      <c r="AJV429" s="164"/>
      <c r="AJW429" s="164"/>
      <c r="AJX429" s="164"/>
      <c r="AJY429" s="164"/>
      <c r="AJZ429" s="164"/>
      <c r="AKA429" s="164"/>
      <c r="AKB429" s="164"/>
    </row>
    <row r="430" customFormat="false" ht="21" hidden="false" customHeight="true" outlineLevel="0" collapsed="false">
      <c r="A430" s="233"/>
      <c r="B430" s="234"/>
      <c r="C430" s="235"/>
      <c r="D430" s="236"/>
      <c r="E430" s="237"/>
      <c r="F430" s="237"/>
      <c r="G430" s="263"/>
      <c r="H430" s="267" t="str">
        <f aca="false">IF(COUNTIFS(Titulados!$A$3:$A$1000,"="&amp;K430)&lt;&gt;1,"","Titulado")</f>
        <v/>
      </c>
      <c r="I430" s="242"/>
      <c r="J430" s="242"/>
      <c r="K430" s="253"/>
      <c r="L430" s="254"/>
      <c r="M430" s="255"/>
      <c r="N430" s="256"/>
      <c r="O430" s="247"/>
      <c r="P430" s="248"/>
      <c r="Q430" s="249"/>
      <c r="R430" s="174"/>
      <c r="S430" s="274"/>
      <c r="T430" s="275"/>
      <c r="AHV430" s="164"/>
      <c r="AHW430" s="164"/>
      <c r="AHX430" s="164"/>
      <c r="AHY430" s="164"/>
      <c r="AHZ430" s="164"/>
      <c r="AIA430" s="164"/>
      <c r="AIB430" s="164"/>
      <c r="AIC430" s="164"/>
      <c r="AID430" s="164"/>
      <c r="AIE430" s="164"/>
      <c r="AIF430" s="164"/>
      <c r="AIG430" s="164"/>
      <c r="AIH430" s="164"/>
      <c r="AII430" s="164"/>
      <c r="AIJ430" s="164"/>
      <c r="AIK430" s="164"/>
      <c r="AIL430" s="164"/>
      <c r="AIM430" s="164"/>
      <c r="AIN430" s="164"/>
      <c r="AIO430" s="164"/>
      <c r="AIP430" s="164"/>
      <c r="AIQ430" s="164"/>
      <c r="AIR430" s="164"/>
      <c r="AIS430" s="164"/>
      <c r="AIT430" s="164"/>
      <c r="AIU430" s="164"/>
      <c r="AIV430" s="164"/>
      <c r="AIW430" s="164"/>
      <c r="AIX430" s="164"/>
      <c r="AIY430" s="164"/>
      <c r="AIZ430" s="164"/>
      <c r="AJA430" s="164"/>
      <c r="AJB430" s="164"/>
      <c r="AJC430" s="164"/>
      <c r="AJD430" s="164"/>
      <c r="AJE430" s="164"/>
      <c r="AJF430" s="164"/>
      <c r="AJG430" s="164"/>
      <c r="AJH430" s="164"/>
      <c r="AJI430" s="164"/>
      <c r="AJJ430" s="164"/>
      <c r="AJK430" s="164"/>
      <c r="AJL430" s="164"/>
      <c r="AJM430" s="164"/>
      <c r="AJN430" s="164"/>
      <c r="AJO430" s="164"/>
      <c r="AJP430" s="164"/>
      <c r="AJQ430" s="164"/>
      <c r="AJR430" s="164"/>
      <c r="AJS430" s="164"/>
      <c r="AJT430" s="164"/>
      <c r="AJU430" s="164"/>
      <c r="AJV430" s="164"/>
      <c r="AJW430" s="164"/>
      <c r="AJX430" s="164"/>
      <c r="AJY430" s="164"/>
      <c r="AJZ430" s="164"/>
      <c r="AKA430" s="164"/>
      <c r="AKB430" s="164"/>
    </row>
    <row r="431" customFormat="false" ht="21" hidden="false" customHeight="true" outlineLevel="0" collapsed="false">
      <c r="A431" s="233"/>
      <c r="B431" s="234"/>
      <c r="C431" s="235"/>
      <c r="D431" s="236"/>
      <c r="E431" s="237"/>
      <c r="F431" s="237"/>
      <c r="G431" s="263"/>
      <c r="H431" s="267" t="str">
        <f aca="false">IF(COUNTIFS(Titulados!$A$3:$A$1000,"="&amp;K431)&lt;&gt;1,"","Titulado")</f>
        <v/>
      </c>
      <c r="I431" s="242"/>
      <c r="J431" s="242"/>
      <c r="K431" s="253"/>
      <c r="L431" s="254"/>
      <c r="M431" s="255"/>
      <c r="N431" s="256"/>
      <c r="O431" s="247"/>
      <c r="P431" s="248"/>
      <c r="Q431" s="249"/>
      <c r="R431" s="174"/>
      <c r="S431" s="274"/>
      <c r="T431" s="275"/>
      <c r="AHV431" s="164"/>
      <c r="AHW431" s="164"/>
      <c r="AHX431" s="164"/>
      <c r="AHY431" s="164"/>
      <c r="AHZ431" s="164"/>
      <c r="AIA431" s="164"/>
      <c r="AIB431" s="164"/>
      <c r="AIC431" s="164"/>
      <c r="AID431" s="164"/>
      <c r="AIE431" s="164"/>
      <c r="AIF431" s="164"/>
      <c r="AIG431" s="164"/>
      <c r="AIH431" s="164"/>
      <c r="AII431" s="164"/>
      <c r="AIJ431" s="164"/>
      <c r="AIK431" s="164"/>
      <c r="AIL431" s="164"/>
      <c r="AIM431" s="164"/>
      <c r="AIN431" s="164"/>
      <c r="AIO431" s="164"/>
      <c r="AIP431" s="164"/>
      <c r="AIQ431" s="164"/>
      <c r="AIR431" s="164"/>
      <c r="AIS431" s="164"/>
      <c r="AIT431" s="164"/>
      <c r="AIU431" s="164"/>
      <c r="AIV431" s="164"/>
      <c r="AIW431" s="164"/>
      <c r="AIX431" s="164"/>
      <c r="AIY431" s="164"/>
      <c r="AIZ431" s="164"/>
      <c r="AJA431" s="164"/>
      <c r="AJB431" s="164"/>
      <c r="AJC431" s="164"/>
      <c r="AJD431" s="164"/>
      <c r="AJE431" s="164"/>
      <c r="AJF431" s="164"/>
      <c r="AJG431" s="164"/>
      <c r="AJH431" s="164"/>
      <c r="AJI431" s="164"/>
      <c r="AJJ431" s="164"/>
      <c r="AJK431" s="164"/>
      <c r="AJL431" s="164"/>
      <c r="AJM431" s="164"/>
      <c r="AJN431" s="164"/>
      <c r="AJO431" s="164"/>
      <c r="AJP431" s="164"/>
      <c r="AJQ431" s="164"/>
      <c r="AJR431" s="164"/>
      <c r="AJS431" s="164"/>
      <c r="AJT431" s="164"/>
      <c r="AJU431" s="164"/>
      <c r="AJV431" s="164"/>
      <c r="AJW431" s="164"/>
      <c r="AJX431" s="164"/>
      <c r="AJY431" s="164"/>
      <c r="AJZ431" s="164"/>
      <c r="AKA431" s="164"/>
      <c r="AKB431" s="164"/>
    </row>
    <row r="432" customFormat="false" ht="21" hidden="false" customHeight="true" outlineLevel="0" collapsed="false">
      <c r="A432" s="233"/>
      <c r="B432" s="234"/>
      <c r="C432" s="235"/>
      <c r="D432" s="236"/>
      <c r="E432" s="237"/>
      <c r="F432" s="237"/>
      <c r="G432" s="263"/>
      <c r="H432" s="268" t="str">
        <f aca="false">IF(COUNTIFS(Titulados!$A$3:$A$1000,"="&amp;K432)&lt;&gt;1,"","Titulado")</f>
        <v/>
      </c>
      <c r="I432" s="242"/>
      <c r="J432" s="242"/>
      <c r="K432" s="258"/>
      <c r="L432" s="259"/>
      <c r="M432" s="260"/>
      <c r="N432" s="261"/>
      <c r="O432" s="247"/>
      <c r="P432" s="248"/>
      <c r="Q432" s="249"/>
      <c r="R432" s="174"/>
      <c r="S432" s="274"/>
      <c r="T432" s="275"/>
      <c r="AHV432" s="164"/>
      <c r="AHW432" s="164"/>
      <c r="AHX432" s="164"/>
      <c r="AHY432" s="164"/>
      <c r="AHZ432" s="164"/>
      <c r="AIA432" s="164"/>
      <c r="AIB432" s="164"/>
      <c r="AIC432" s="164"/>
      <c r="AID432" s="164"/>
      <c r="AIE432" s="164"/>
      <c r="AIF432" s="164"/>
      <c r="AIG432" s="164"/>
      <c r="AIH432" s="164"/>
      <c r="AII432" s="164"/>
      <c r="AIJ432" s="164"/>
      <c r="AIK432" s="164"/>
      <c r="AIL432" s="164"/>
      <c r="AIM432" s="164"/>
      <c r="AIN432" s="164"/>
      <c r="AIO432" s="164"/>
      <c r="AIP432" s="164"/>
      <c r="AIQ432" s="164"/>
      <c r="AIR432" s="164"/>
      <c r="AIS432" s="164"/>
      <c r="AIT432" s="164"/>
      <c r="AIU432" s="164"/>
      <c r="AIV432" s="164"/>
      <c r="AIW432" s="164"/>
      <c r="AIX432" s="164"/>
      <c r="AIY432" s="164"/>
      <c r="AIZ432" s="164"/>
      <c r="AJA432" s="164"/>
      <c r="AJB432" s="164"/>
      <c r="AJC432" s="164"/>
      <c r="AJD432" s="164"/>
      <c r="AJE432" s="164"/>
      <c r="AJF432" s="164"/>
      <c r="AJG432" s="164"/>
      <c r="AJH432" s="164"/>
      <c r="AJI432" s="164"/>
      <c r="AJJ432" s="164"/>
      <c r="AJK432" s="164"/>
      <c r="AJL432" s="164"/>
      <c r="AJM432" s="164"/>
      <c r="AJN432" s="164"/>
      <c r="AJO432" s="164"/>
      <c r="AJP432" s="164"/>
      <c r="AJQ432" s="164"/>
      <c r="AJR432" s="164"/>
      <c r="AJS432" s="164"/>
      <c r="AJT432" s="164"/>
      <c r="AJU432" s="164"/>
      <c r="AJV432" s="164"/>
      <c r="AJW432" s="164"/>
      <c r="AJX432" s="164"/>
      <c r="AJY432" s="164"/>
      <c r="AJZ432" s="164"/>
      <c r="AKA432" s="164"/>
      <c r="AKB432" s="164"/>
    </row>
    <row r="433" customFormat="false" ht="27" hidden="false" customHeight="true" outlineLevel="0" collapsed="false">
      <c r="A433" s="233" t="n">
        <f aca="false">A426+1</f>
        <v>62</v>
      </c>
      <c r="B433" s="234"/>
      <c r="C433" s="235"/>
      <c r="D433" s="236"/>
      <c r="E433" s="237" t="str">
        <f aca="false">IF(P433&gt;0,"Docente do PPG coautor","")</f>
        <v/>
      </c>
      <c r="F433" s="238" t="str">
        <f aca="false">IF(COUNTIFS(L433:L439,"&lt;&gt;"&amp;"")&gt;0,"Graduando coautor","")</f>
        <v/>
      </c>
      <c r="G433" s="263" t="str">
        <f aca="false">IF(COUNTIFS(K433:K439,"&lt;&gt;"&amp;"")&gt;0,"Pos-graduando coautor","")</f>
        <v/>
      </c>
      <c r="H433" s="264" t="str">
        <f aca="false">IF(COUNTIFS(Titulados!$A$3:$A$1000,"="&amp;K433)&lt;&gt;1,"","Titulado")</f>
        <v/>
      </c>
      <c r="I433" s="242"/>
      <c r="J433" s="242"/>
      <c r="K433" s="243"/>
      <c r="L433" s="244"/>
      <c r="M433" s="245"/>
      <c r="N433" s="246"/>
      <c r="O433" s="247"/>
      <c r="P433" s="248" t="n">
        <v>0</v>
      </c>
      <c r="Q433" s="249"/>
      <c r="R433" s="174"/>
      <c r="S433" s="274" t="n">
        <f aca="false">IF(B433="",0,INDEX(pesosqualis,MATCH(D433,INDEX(Qualis,,MATCH(B433,Tipos_Produtos)),0),MATCH(B433,Tipos_Produtos,0)))</f>
        <v>0</v>
      </c>
      <c r="T433" s="275" t="n">
        <f aca="false">IF(E433="",0,S433/P433)</f>
        <v>0</v>
      </c>
      <c r="AHV433" s="164"/>
      <c r="AHW433" s="164"/>
      <c r="AHX433" s="164"/>
      <c r="AHY433" s="164"/>
      <c r="AHZ433" s="164"/>
      <c r="AIA433" s="164"/>
      <c r="AIB433" s="164"/>
      <c r="AIC433" s="164"/>
      <c r="AID433" s="164"/>
      <c r="AIE433" s="164"/>
      <c r="AIF433" s="164"/>
      <c r="AIG433" s="164"/>
      <c r="AIH433" s="164"/>
      <c r="AII433" s="164"/>
      <c r="AIJ433" s="164"/>
      <c r="AIK433" s="164"/>
      <c r="AIL433" s="164"/>
      <c r="AIM433" s="164"/>
      <c r="AIN433" s="164"/>
      <c r="AIO433" s="164"/>
      <c r="AIP433" s="164"/>
      <c r="AIQ433" s="164"/>
      <c r="AIR433" s="164"/>
      <c r="AIS433" s="164"/>
      <c r="AIT433" s="164"/>
      <c r="AIU433" s="164"/>
      <c r="AIV433" s="164"/>
      <c r="AIW433" s="164"/>
      <c r="AIX433" s="164"/>
      <c r="AIY433" s="164"/>
      <c r="AIZ433" s="164"/>
      <c r="AJA433" s="164"/>
      <c r="AJB433" s="164"/>
      <c r="AJC433" s="164"/>
      <c r="AJD433" s="164"/>
      <c r="AJE433" s="164"/>
      <c r="AJF433" s="164"/>
      <c r="AJG433" s="164"/>
      <c r="AJH433" s="164"/>
      <c r="AJI433" s="164"/>
      <c r="AJJ433" s="164"/>
      <c r="AJK433" s="164"/>
      <c r="AJL433" s="164"/>
      <c r="AJM433" s="164"/>
      <c r="AJN433" s="164"/>
      <c r="AJO433" s="164"/>
      <c r="AJP433" s="164"/>
      <c r="AJQ433" s="164"/>
      <c r="AJR433" s="164"/>
      <c r="AJS433" s="164"/>
      <c r="AJT433" s="164"/>
      <c r="AJU433" s="164"/>
      <c r="AJV433" s="164"/>
      <c r="AJW433" s="164"/>
      <c r="AJX433" s="164"/>
      <c r="AJY433" s="164"/>
      <c r="AJZ433" s="164"/>
      <c r="AKA433" s="164"/>
      <c r="AKB433" s="164"/>
    </row>
    <row r="434" customFormat="false" ht="21" hidden="false" customHeight="true" outlineLevel="0" collapsed="false">
      <c r="A434" s="233"/>
      <c r="B434" s="234"/>
      <c r="C434" s="235"/>
      <c r="D434" s="236"/>
      <c r="E434" s="237"/>
      <c r="F434" s="237"/>
      <c r="G434" s="263"/>
      <c r="H434" s="267" t="str">
        <f aca="false">IF(COUNTIFS(Titulados!$A$3:$A$1000,"="&amp;K434)&lt;&gt;1,"","Titulado")</f>
        <v/>
      </c>
      <c r="I434" s="242"/>
      <c r="J434" s="242"/>
      <c r="K434" s="253"/>
      <c r="L434" s="254"/>
      <c r="M434" s="255"/>
      <c r="N434" s="256"/>
      <c r="O434" s="247"/>
      <c r="P434" s="248"/>
      <c r="Q434" s="249"/>
      <c r="R434" s="174"/>
      <c r="S434" s="274"/>
      <c r="T434" s="275"/>
      <c r="AHV434" s="164"/>
      <c r="AHW434" s="164"/>
      <c r="AHX434" s="164"/>
      <c r="AHY434" s="164"/>
      <c r="AHZ434" s="164"/>
      <c r="AIA434" s="164"/>
      <c r="AIB434" s="164"/>
      <c r="AIC434" s="164"/>
      <c r="AID434" s="164"/>
      <c r="AIE434" s="164"/>
      <c r="AIF434" s="164"/>
      <c r="AIG434" s="164"/>
      <c r="AIH434" s="164"/>
      <c r="AII434" s="164"/>
      <c r="AIJ434" s="164"/>
      <c r="AIK434" s="164"/>
      <c r="AIL434" s="164"/>
      <c r="AIM434" s="164"/>
      <c r="AIN434" s="164"/>
      <c r="AIO434" s="164"/>
      <c r="AIP434" s="164"/>
      <c r="AIQ434" s="164"/>
      <c r="AIR434" s="164"/>
      <c r="AIS434" s="164"/>
      <c r="AIT434" s="164"/>
      <c r="AIU434" s="164"/>
      <c r="AIV434" s="164"/>
      <c r="AIW434" s="164"/>
      <c r="AIX434" s="164"/>
      <c r="AIY434" s="164"/>
      <c r="AIZ434" s="164"/>
      <c r="AJA434" s="164"/>
      <c r="AJB434" s="164"/>
      <c r="AJC434" s="164"/>
      <c r="AJD434" s="164"/>
      <c r="AJE434" s="164"/>
      <c r="AJF434" s="164"/>
      <c r="AJG434" s="164"/>
      <c r="AJH434" s="164"/>
      <c r="AJI434" s="164"/>
      <c r="AJJ434" s="164"/>
      <c r="AJK434" s="164"/>
      <c r="AJL434" s="164"/>
      <c r="AJM434" s="164"/>
      <c r="AJN434" s="164"/>
      <c r="AJO434" s="164"/>
      <c r="AJP434" s="164"/>
      <c r="AJQ434" s="164"/>
      <c r="AJR434" s="164"/>
      <c r="AJS434" s="164"/>
      <c r="AJT434" s="164"/>
      <c r="AJU434" s="164"/>
      <c r="AJV434" s="164"/>
      <c r="AJW434" s="164"/>
      <c r="AJX434" s="164"/>
      <c r="AJY434" s="164"/>
      <c r="AJZ434" s="164"/>
      <c r="AKA434" s="164"/>
      <c r="AKB434" s="164"/>
    </row>
    <row r="435" customFormat="false" ht="21" hidden="false" customHeight="true" outlineLevel="0" collapsed="false">
      <c r="A435" s="233"/>
      <c r="B435" s="234"/>
      <c r="C435" s="235"/>
      <c r="D435" s="236"/>
      <c r="E435" s="237"/>
      <c r="F435" s="237"/>
      <c r="G435" s="263"/>
      <c r="H435" s="267" t="str">
        <f aca="false">IF(COUNTIFS(Titulados!$A$3:$A$1000,"="&amp;K435)&lt;&gt;1,"","Titulado")</f>
        <v/>
      </c>
      <c r="I435" s="242"/>
      <c r="J435" s="242"/>
      <c r="K435" s="253"/>
      <c r="L435" s="254"/>
      <c r="M435" s="255"/>
      <c r="N435" s="256"/>
      <c r="O435" s="247"/>
      <c r="P435" s="248"/>
      <c r="Q435" s="249"/>
      <c r="R435" s="174"/>
      <c r="S435" s="274"/>
      <c r="T435" s="275"/>
      <c r="AHV435" s="164"/>
      <c r="AHW435" s="164"/>
      <c r="AHX435" s="164"/>
      <c r="AHY435" s="164"/>
      <c r="AHZ435" s="164"/>
      <c r="AIA435" s="164"/>
      <c r="AIB435" s="164"/>
      <c r="AIC435" s="164"/>
      <c r="AID435" s="164"/>
      <c r="AIE435" s="164"/>
      <c r="AIF435" s="164"/>
      <c r="AIG435" s="164"/>
      <c r="AIH435" s="164"/>
      <c r="AII435" s="164"/>
      <c r="AIJ435" s="164"/>
      <c r="AIK435" s="164"/>
      <c r="AIL435" s="164"/>
      <c r="AIM435" s="164"/>
      <c r="AIN435" s="164"/>
      <c r="AIO435" s="164"/>
      <c r="AIP435" s="164"/>
      <c r="AIQ435" s="164"/>
      <c r="AIR435" s="164"/>
      <c r="AIS435" s="164"/>
      <c r="AIT435" s="164"/>
      <c r="AIU435" s="164"/>
      <c r="AIV435" s="164"/>
      <c r="AIW435" s="164"/>
      <c r="AIX435" s="164"/>
      <c r="AIY435" s="164"/>
      <c r="AIZ435" s="164"/>
      <c r="AJA435" s="164"/>
      <c r="AJB435" s="164"/>
      <c r="AJC435" s="164"/>
      <c r="AJD435" s="164"/>
      <c r="AJE435" s="164"/>
      <c r="AJF435" s="164"/>
      <c r="AJG435" s="164"/>
      <c r="AJH435" s="164"/>
      <c r="AJI435" s="164"/>
      <c r="AJJ435" s="164"/>
      <c r="AJK435" s="164"/>
      <c r="AJL435" s="164"/>
      <c r="AJM435" s="164"/>
      <c r="AJN435" s="164"/>
      <c r="AJO435" s="164"/>
      <c r="AJP435" s="164"/>
      <c r="AJQ435" s="164"/>
      <c r="AJR435" s="164"/>
      <c r="AJS435" s="164"/>
      <c r="AJT435" s="164"/>
      <c r="AJU435" s="164"/>
      <c r="AJV435" s="164"/>
      <c r="AJW435" s="164"/>
      <c r="AJX435" s="164"/>
      <c r="AJY435" s="164"/>
      <c r="AJZ435" s="164"/>
      <c r="AKA435" s="164"/>
      <c r="AKB435" s="164"/>
    </row>
    <row r="436" customFormat="false" ht="21" hidden="false" customHeight="true" outlineLevel="0" collapsed="false">
      <c r="A436" s="233"/>
      <c r="B436" s="234"/>
      <c r="C436" s="235"/>
      <c r="D436" s="236"/>
      <c r="E436" s="237"/>
      <c r="F436" s="237"/>
      <c r="G436" s="263"/>
      <c r="H436" s="267" t="str">
        <f aca="false">IF(COUNTIFS(Titulados!$A$3:$A$1000,"="&amp;K436)&lt;&gt;1,"","Titulado")</f>
        <v/>
      </c>
      <c r="I436" s="242"/>
      <c r="J436" s="242"/>
      <c r="K436" s="253"/>
      <c r="L436" s="254"/>
      <c r="M436" s="255"/>
      <c r="N436" s="256"/>
      <c r="O436" s="247"/>
      <c r="P436" s="248"/>
      <c r="Q436" s="249"/>
      <c r="R436" s="174"/>
      <c r="S436" s="274"/>
      <c r="T436" s="275"/>
      <c r="AHV436" s="164"/>
      <c r="AHW436" s="164"/>
      <c r="AHX436" s="164"/>
      <c r="AHY436" s="164"/>
      <c r="AHZ436" s="164"/>
      <c r="AIA436" s="164"/>
      <c r="AIB436" s="164"/>
      <c r="AIC436" s="164"/>
      <c r="AID436" s="164"/>
      <c r="AIE436" s="164"/>
      <c r="AIF436" s="164"/>
      <c r="AIG436" s="164"/>
      <c r="AIH436" s="164"/>
      <c r="AII436" s="164"/>
      <c r="AIJ436" s="164"/>
      <c r="AIK436" s="164"/>
      <c r="AIL436" s="164"/>
      <c r="AIM436" s="164"/>
      <c r="AIN436" s="164"/>
      <c r="AIO436" s="164"/>
      <c r="AIP436" s="164"/>
      <c r="AIQ436" s="164"/>
      <c r="AIR436" s="164"/>
      <c r="AIS436" s="164"/>
      <c r="AIT436" s="164"/>
      <c r="AIU436" s="164"/>
      <c r="AIV436" s="164"/>
      <c r="AIW436" s="164"/>
      <c r="AIX436" s="164"/>
      <c r="AIY436" s="164"/>
      <c r="AIZ436" s="164"/>
      <c r="AJA436" s="164"/>
      <c r="AJB436" s="164"/>
      <c r="AJC436" s="164"/>
      <c r="AJD436" s="164"/>
      <c r="AJE436" s="164"/>
      <c r="AJF436" s="164"/>
      <c r="AJG436" s="164"/>
      <c r="AJH436" s="164"/>
      <c r="AJI436" s="164"/>
      <c r="AJJ436" s="164"/>
      <c r="AJK436" s="164"/>
      <c r="AJL436" s="164"/>
      <c r="AJM436" s="164"/>
      <c r="AJN436" s="164"/>
      <c r="AJO436" s="164"/>
      <c r="AJP436" s="164"/>
      <c r="AJQ436" s="164"/>
      <c r="AJR436" s="164"/>
      <c r="AJS436" s="164"/>
      <c r="AJT436" s="164"/>
      <c r="AJU436" s="164"/>
      <c r="AJV436" s="164"/>
      <c r="AJW436" s="164"/>
      <c r="AJX436" s="164"/>
      <c r="AJY436" s="164"/>
      <c r="AJZ436" s="164"/>
      <c r="AKA436" s="164"/>
      <c r="AKB436" s="164"/>
    </row>
    <row r="437" customFormat="false" ht="21" hidden="false" customHeight="true" outlineLevel="0" collapsed="false">
      <c r="A437" s="233"/>
      <c r="B437" s="234"/>
      <c r="C437" s="235"/>
      <c r="D437" s="236"/>
      <c r="E437" s="237"/>
      <c r="F437" s="237"/>
      <c r="G437" s="263"/>
      <c r="H437" s="267" t="str">
        <f aca="false">IF(COUNTIFS(Titulados!$A$3:$A$1000,"="&amp;K437)&lt;&gt;1,"","Titulado")</f>
        <v/>
      </c>
      <c r="I437" s="242"/>
      <c r="J437" s="242"/>
      <c r="K437" s="253"/>
      <c r="L437" s="254"/>
      <c r="M437" s="255"/>
      <c r="N437" s="256"/>
      <c r="O437" s="247"/>
      <c r="P437" s="248"/>
      <c r="Q437" s="249"/>
      <c r="R437" s="174"/>
      <c r="S437" s="274"/>
      <c r="T437" s="275"/>
      <c r="AHV437" s="164"/>
      <c r="AHW437" s="164"/>
      <c r="AHX437" s="164"/>
      <c r="AHY437" s="164"/>
      <c r="AHZ437" s="164"/>
      <c r="AIA437" s="164"/>
      <c r="AIB437" s="164"/>
      <c r="AIC437" s="164"/>
      <c r="AID437" s="164"/>
      <c r="AIE437" s="164"/>
      <c r="AIF437" s="164"/>
      <c r="AIG437" s="164"/>
      <c r="AIH437" s="164"/>
      <c r="AII437" s="164"/>
      <c r="AIJ437" s="164"/>
      <c r="AIK437" s="164"/>
      <c r="AIL437" s="164"/>
      <c r="AIM437" s="164"/>
      <c r="AIN437" s="164"/>
      <c r="AIO437" s="164"/>
      <c r="AIP437" s="164"/>
      <c r="AIQ437" s="164"/>
      <c r="AIR437" s="164"/>
      <c r="AIS437" s="164"/>
      <c r="AIT437" s="164"/>
      <c r="AIU437" s="164"/>
      <c r="AIV437" s="164"/>
      <c r="AIW437" s="164"/>
      <c r="AIX437" s="164"/>
      <c r="AIY437" s="164"/>
      <c r="AIZ437" s="164"/>
      <c r="AJA437" s="164"/>
      <c r="AJB437" s="164"/>
      <c r="AJC437" s="164"/>
      <c r="AJD437" s="164"/>
      <c r="AJE437" s="164"/>
      <c r="AJF437" s="164"/>
      <c r="AJG437" s="164"/>
      <c r="AJH437" s="164"/>
      <c r="AJI437" s="164"/>
      <c r="AJJ437" s="164"/>
      <c r="AJK437" s="164"/>
      <c r="AJL437" s="164"/>
      <c r="AJM437" s="164"/>
      <c r="AJN437" s="164"/>
      <c r="AJO437" s="164"/>
      <c r="AJP437" s="164"/>
      <c r="AJQ437" s="164"/>
      <c r="AJR437" s="164"/>
      <c r="AJS437" s="164"/>
      <c r="AJT437" s="164"/>
      <c r="AJU437" s="164"/>
      <c r="AJV437" s="164"/>
      <c r="AJW437" s="164"/>
      <c r="AJX437" s="164"/>
      <c r="AJY437" s="164"/>
      <c r="AJZ437" s="164"/>
      <c r="AKA437" s="164"/>
      <c r="AKB437" s="164"/>
    </row>
    <row r="438" customFormat="false" ht="21" hidden="false" customHeight="true" outlineLevel="0" collapsed="false">
      <c r="A438" s="233"/>
      <c r="B438" s="234"/>
      <c r="C438" s="235"/>
      <c r="D438" s="236"/>
      <c r="E438" s="237"/>
      <c r="F438" s="237"/>
      <c r="G438" s="263"/>
      <c r="H438" s="267" t="str">
        <f aca="false">IF(COUNTIFS(Titulados!$A$3:$A$1000,"="&amp;K438)&lt;&gt;1,"","Titulado")</f>
        <v/>
      </c>
      <c r="I438" s="242"/>
      <c r="J438" s="242"/>
      <c r="K438" s="253"/>
      <c r="L438" s="254"/>
      <c r="M438" s="255"/>
      <c r="N438" s="256"/>
      <c r="O438" s="247"/>
      <c r="P438" s="248"/>
      <c r="Q438" s="249"/>
      <c r="R438" s="174"/>
      <c r="S438" s="274"/>
      <c r="T438" s="275"/>
      <c r="AHV438" s="164"/>
      <c r="AHW438" s="164"/>
      <c r="AHX438" s="164"/>
      <c r="AHY438" s="164"/>
      <c r="AHZ438" s="164"/>
      <c r="AIA438" s="164"/>
      <c r="AIB438" s="164"/>
      <c r="AIC438" s="164"/>
      <c r="AID438" s="164"/>
      <c r="AIE438" s="164"/>
      <c r="AIF438" s="164"/>
      <c r="AIG438" s="164"/>
      <c r="AIH438" s="164"/>
      <c r="AII438" s="164"/>
      <c r="AIJ438" s="164"/>
      <c r="AIK438" s="164"/>
      <c r="AIL438" s="164"/>
      <c r="AIM438" s="164"/>
      <c r="AIN438" s="164"/>
      <c r="AIO438" s="164"/>
      <c r="AIP438" s="164"/>
      <c r="AIQ438" s="164"/>
      <c r="AIR438" s="164"/>
      <c r="AIS438" s="164"/>
      <c r="AIT438" s="164"/>
      <c r="AIU438" s="164"/>
      <c r="AIV438" s="164"/>
      <c r="AIW438" s="164"/>
      <c r="AIX438" s="164"/>
      <c r="AIY438" s="164"/>
      <c r="AIZ438" s="164"/>
      <c r="AJA438" s="164"/>
      <c r="AJB438" s="164"/>
      <c r="AJC438" s="164"/>
      <c r="AJD438" s="164"/>
      <c r="AJE438" s="164"/>
      <c r="AJF438" s="164"/>
      <c r="AJG438" s="164"/>
      <c r="AJH438" s="164"/>
      <c r="AJI438" s="164"/>
      <c r="AJJ438" s="164"/>
      <c r="AJK438" s="164"/>
      <c r="AJL438" s="164"/>
      <c r="AJM438" s="164"/>
      <c r="AJN438" s="164"/>
      <c r="AJO438" s="164"/>
      <c r="AJP438" s="164"/>
      <c r="AJQ438" s="164"/>
      <c r="AJR438" s="164"/>
      <c r="AJS438" s="164"/>
      <c r="AJT438" s="164"/>
      <c r="AJU438" s="164"/>
      <c r="AJV438" s="164"/>
      <c r="AJW438" s="164"/>
      <c r="AJX438" s="164"/>
      <c r="AJY438" s="164"/>
      <c r="AJZ438" s="164"/>
      <c r="AKA438" s="164"/>
      <c r="AKB438" s="164"/>
    </row>
    <row r="439" customFormat="false" ht="21" hidden="false" customHeight="true" outlineLevel="0" collapsed="false">
      <c r="A439" s="233"/>
      <c r="B439" s="234"/>
      <c r="C439" s="235"/>
      <c r="D439" s="236"/>
      <c r="E439" s="237"/>
      <c r="F439" s="237"/>
      <c r="G439" s="263"/>
      <c r="H439" s="268" t="str">
        <f aca="false">IF(COUNTIFS(Titulados!$A$3:$A$1000,"="&amp;K439)&lt;&gt;1,"","Titulado")</f>
        <v/>
      </c>
      <c r="I439" s="242"/>
      <c r="J439" s="242"/>
      <c r="K439" s="258"/>
      <c r="L439" s="259"/>
      <c r="M439" s="260"/>
      <c r="N439" s="261"/>
      <c r="O439" s="247"/>
      <c r="P439" s="248"/>
      <c r="Q439" s="249"/>
      <c r="R439" s="174"/>
      <c r="S439" s="274"/>
      <c r="T439" s="275"/>
      <c r="AHV439" s="164"/>
      <c r="AHW439" s="164"/>
      <c r="AHX439" s="164"/>
      <c r="AHY439" s="164"/>
      <c r="AHZ439" s="164"/>
      <c r="AIA439" s="164"/>
      <c r="AIB439" s="164"/>
      <c r="AIC439" s="164"/>
      <c r="AID439" s="164"/>
      <c r="AIE439" s="164"/>
      <c r="AIF439" s="164"/>
      <c r="AIG439" s="164"/>
      <c r="AIH439" s="164"/>
      <c r="AII439" s="164"/>
      <c r="AIJ439" s="164"/>
      <c r="AIK439" s="164"/>
      <c r="AIL439" s="164"/>
      <c r="AIM439" s="164"/>
      <c r="AIN439" s="164"/>
      <c r="AIO439" s="164"/>
      <c r="AIP439" s="164"/>
      <c r="AIQ439" s="164"/>
      <c r="AIR439" s="164"/>
      <c r="AIS439" s="164"/>
      <c r="AIT439" s="164"/>
      <c r="AIU439" s="164"/>
      <c r="AIV439" s="164"/>
      <c r="AIW439" s="164"/>
      <c r="AIX439" s="164"/>
      <c r="AIY439" s="164"/>
      <c r="AIZ439" s="164"/>
      <c r="AJA439" s="164"/>
      <c r="AJB439" s="164"/>
      <c r="AJC439" s="164"/>
      <c r="AJD439" s="164"/>
      <c r="AJE439" s="164"/>
      <c r="AJF439" s="164"/>
      <c r="AJG439" s="164"/>
      <c r="AJH439" s="164"/>
      <c r="AJI439" s="164"/>
      <c r="AJJ439" s="164"/>
      <c r="AJK439" s="164"/>
      <c r="AJL439" s="164"/>
      <c r="AJM439" s="164"/>
      <c r="AJN439" s="164"/>
      <c r="AJO439" s="164"/>
      <c r="AJP439" s="164"/>
      <c r="AJQ439" s="164"/>
      <c r="AJR439" s="164"/>
      <c r="AJS439" s="164"/>
      <c r="AJT439" s="164"/>
      <c r="AJU439" s="164"/>
      <c r="AJV439" s="164"/>
      <c r="AJW439" s="164"/>
      <c r="AJX439" s="164"/>
      <c r="AJY439" s="164"/>
      <c r="AJZ439" s="164"/>
      <c r="AKA439" s="164"/>
      <c r="AKB439" s="164"/>
    </row>
    <row r="440" customFormat="false" ht="27" hidden="false" customHeight="true" outlineLevel="0" collapsed="false">
      <c r="A440" s="233" t="n">
        <f aca="false">A433+1</f>
        <v>63</v>
      </c>
      <c r="B440" s="234"/>
      <c r="C440" s="235"/>
      <c r="D440" s="236"/>
      <c r="E440" s="237" t="str">
        <f aca="false">IF(P440&gt;0,"Docente do PPG coautor","")</f>
        <v/>
      </c>
      <c r="F440" s="238" t="str">
        <f aca="false">IF(COUNTIFS(L440:L446,"&lt;&gt;"&amp;"")&gt;0,"Graduando coautor","")</f>
        <v/>
      </c>
      <c r="G440" s="263" t="str">
        <f aca="false">IF(COUNTIFS(K440:K446,"&lt;&gt;"&amp;"")&gt;0,"Pos-graduando coautor","")</f>
        <v/>
      </c>
      <c r="H440" s="264" t="str">
        <f aca="false">IF(COUNTIFS(Titulados!$A$3:$A$1000,"="&amp;K440)&lt;&gt;1,"","Titulado")</f>
        <v/>
      </c>
      <c r="I440" s="242"/>
      <c r="J440" s="242"/>
      <c r="K440" s="243"/>
      <c r="L440" s="244"/>
      <c r="M440" s="245"/>
      <c r="N440" s="246"/>
      <c r="O440" s="247"/>
      <c r="P440" s="248" t="n">
        <v>0</v>
      </c>
      <c r="Q440" s="249"/>
      <c r="R440" s="174"/>
      <c r="S440" s="274" t="n">
        <f aca="false">IF(B440="",0,INDEX(pesosqualis,MATCH(D440,INDEX(Qualis,,MATCH(B440,Tipos_Produtos)),0),MATCH(B440,Tipos_Produtos,0)))</f>
        <v>0</v>
      </c>
      <c r="T440" s="275" t="n">
        <f aca="false">IF(E440="",0,S440/P440)</f>
        <v>0</v>
      </c>
      <c r="AHV440" s="164"/>
      <c r="AHW440" s="164"/>
      <c r="AHX440" s="164"/>
      <c r="AHY440" s="164"/>
      <c r="AHZ440" s="164"/>
      <c r="AIA440" s="164"/>
      <c r="AIB440" s="164"/>
      <c r="AIC440" s="164"/>
      <c r="AID440" s="164"/>
      <c r="AIE440" s="164"/>
      <c r="AIF440" s="164"/>
      <c r="AIG440" s="164"/>
      <c r="AIH440" s="164"/>
      <c r="AII440" s="164"/>
      <c r="AIJ440" s="164"/>
      <c r="AIK440" s="164"/>
      <c r="AIL440" s="164"/>
      <c r="AIM440" s="164"/>
      <c r="AIN440" s="164"/>
      <c r="AIO440" s="164"/>
      <c r="AIP440" s="164"/>
      <c r="AIQ440" s="164"/>
      <c r="AIR440" s="164"/>
      <c r="AIS440" s="164"/>
      <c r="AIT440" s="164"/>
      <c r="AIU440" s="164"/>
      <c r="AIV440" s="164"/>
      <c r="AIW440" s="164"/>
      <c r="AIX440" s="164"/>
      <c r="AIY440" s="164"/>
      <c r="AIZ440" s="164"/>
      <c r="AJA440" s="164"/>
      <c r="AJB440" s="164"/>
      <c r="AJC440" s="164"/>
      <c r="AJD440" s="164"/>
      <c r="AJE440" s="164"/>
      <c r="AJF440" s="164"/>
      <c r="AJG440" s="164"/>
      <c r="AJH440" s="164"/>
      <c r="AJI440" s="164"/>
      <c r="AJJ440" s="164"/>
      <c r="AJK440" s="164"/>
      <c r="AJL440" s="164"/>
      <c r="AJM440" s="164"/>
      <c r="AJN440" s="164"/>
      <c r="AJO440" s="164"/>
      <c r="AJP440" s="164"/>
      <c r="AJQ440" s="164"/>
      <c r="AJR440" s="164"/>
      <c r="AJS440" s="164"/>
      <c r="AJT440" s="164"/>
      <c r="AJU440" s="164"/>
      <c r="AJV440" s="164"/>
      <c r="AJW440" s="164"/>
      <c r="AJX440" s="164"/>
      <c r="AJY440" s="164"/>
      <c r="AJZ440" s="164"/>
      <c r="AKA440" s="164"/>
      <c r="AKB440" s="164"/>
    </row>
    <row r="441" customFormat="false" ht="21" hidden="false" customHeight="true" outlineLevel="0" collapsed="false">
      <c r="A441" s="233"/>
      <c r="B441" s="234"/>
      <c r="C441" s="235"/>
      <c r="D441" s="236"/>
      <c r="E441" s="237"/>
      <c r="F441" s="237"/>
      <c r="G441" s="263"/>
      <c r="H441" s="267" t="str">
        <f aca="false">IF(COUNTIFS(Titulados!$A$3:$A$1000,"="&amp;K441)&lt;&gt;1,"","Titulado")</f>
        <v/>
      </c>
      <c r="I441" s="242"/>
      <c r="J441" s="242"/>
      <c r="K441" s="253"/>
      <c r="L441" s="254"/>
      <c r="M441" s="255"/>
      <c r="N441" s="256"/>
      <c r="O441" s="247"/>
      <c r="P441" s="248"/>
      <c r="Q441" s="249"/>
      <c r="R441" s="174"/>
      <c r="S441" s="274"/>
      <c r="T441" s="275"/>
      <c r="AHV441" s="164"/>
      <c r="AHW441" s="164"/>
      <c r="AHX441" s="164"/>
      <c r="AHY441" s="164"/>
      <c r="AHZ441" s="164"/>
      <c r="AIA441" s="164"/>
      <c r="AIB441" s="164"/>
      <c r="AIC441" s="164"/>
      <c r="AID441" s="164"/>
      <c r="AIE441" s="164"/>
      <c r="AIF441" s="164"/>
      <c r="AIG441" s="164"/>
      <c r="AIH441" s="164"/>
      <c r="AII441" s="164"/>
      <c r="AIJ441" s="164"/>
      <c r="AIK441" s="164"/>
      <c r="AIL441" s="164"/>
      <c r="AIM441" s="164"/>
      <c r="AIN441" s="164"/>
      <c r="AIO441" s="164"/>
      <c r="AIP441" s="164"/>
      <c r="AIQ441" s="164"/>
      <c r="AIR441" s="164"/>
      <c r="AIS441" s="164"/>
      <c r="AIT441" s="164"/>
      <c r="AIU441" s="164"/>
      <c r="AIV441" s="164"/>
      <c r="AIW441" s="164"/>
      <c r="AIX441" s="164"/>
      <c r="AIY441" s="164"/>
      <c r="AIZ441" s="164"/>
      <c r="AJA441" s="164"/>
      <c r="AJB441" s="164"/>
      <c r="AJC441" s="164"/>
      <c r="AJD441" s="164"/>
      <c r="AJE441" s="164"/>
      <c r="AJF441" s="164"/>
      <c r="AJG441" s="164"/>
      <c r="AJH441" s="164"/>
      <c r="AJI441" s="164"/>
      <c r="AJJ441" s="164"/>
      <c r="AJK441" s="164"/>
      <c r="AJL441" s="164"/>
      <c r="AJM441" s="164"/>
      <c r="AJN441" s="164"/>
      <c r="AJO441" s="164"/>
      <c r="AJP441" s="164"/>
      <c r="AJQ441" s="164"/>
      <c r="AJR441" s="164"/>
      <c r="AJS441" s="164"/>
      <c r="AJT441" s="164"/>
      <c r="AJU441" s="164"/>
      <c r="AJV441" s="164"/>
      <c r="AJW441" s="164"/>
      <c r="AJX441" s="164"/>
      <c r="AJY441" s="164"/>
      <c r="AJZ441" s="164"/>
      <c r="AKA441" s="164"/>
      <c r="AKB441" s="164"/>
    </row>
    <row r="442" customFormat="false" ht="21" hidden="false" customHeight="true" outlineLevel="0" collapsed="false">
      <c r="A442" s="233"/>
      <c r="B442" s="234"/>
      <c r="C442" s="235"/>
      <c r="D442" s="236"/>
      <c r="E442" s="237"/>
      <c r="F442" s="237"/>
      <c r="G442" s="263"/>
      <c r="H442" s="267" t="str">
        <f aca="false">IF(COUNTIFS(Titulados!$A$3:$A$1000,"="&amp;K442)&lt;&gt;1,"","Titulado")</f>
        <v/>
      </c>
      <c r="I442" s="242"/>
      <c r="J442" s="242"/>
      <c r="K442" s="253"/>
      <c r="L442" s="254"/>
      <c r="M442" s="255"/>
      <c r="N442" s="256"/>
      <c r="O442" s="247"/>
      <c r="P442" s="248"/>
      <c r="Q442" s="249"/>
      <c r="R442" s="174"/>
      <c r="S442" s="274"/>
      <c r="T442" s="275"/>
      <c r="AHV442" s="164"/>
      <c r="AHW442" s="164"/>
      <c r="AHX442" s="164"/>
      <c r="AHY442" s="164"/>
      <c r="AHZ442" s="164"/>
      <c r="AIA442" s="164"/>
      <c r="AIB442" s="164"/>
      <c r="AIC442" s="164"/>
      <c r="AID442" s="164"/>
      <c r="AIE442" s="164"/>
      <c r="AIF442" s="164"/>
      <c r="AIG442" s="164"/>
      <c r="AIH442" s="164"/>
      <c r="AII442" s="164"/>
      <c r="AIJ442" s="164"/>
      <c r="AIK442" s="164"/>
      <c r="AIL442" s="164"/>
      <c r="AIM442" s="164"/>
      <c r="AIN442" s="164"/>
      <c r="AIO442" s="164"/>
      <c r="AIP442" s="164"/>
      <c r="AIQ442" s="164"/>
      <c r="AIR442" s="164"/>
      <c r="AIS442" s="164"/>
      <c r="AIT442" s="164"/>
      <c r="AIU442" s="164"/>
      <c r="AIV442" s="164"/>
      <c r="AIW442" s="164"/>
      <c r="AIX442" s="164"/>
      <c r="AIY442" s="164"/>
      <c r="AIZ442" s="164"/>
      <c r="AJA442" s="164"/>
      <c r="AJB442" s="164"/>
      <c r="AJC442" s="164"/>
      <c r="AJD442" s="164"/>
      <c r="AJE442" s="164"/>
      <c r="AJF442" s="164"/>
      <c r="AJG442" s="164"/>
      <c r="AJH442" s="164"/>
      <c r="AJI442" s="164"/>
      <c r="AJJ442" s="164"/>
      <c r="AJK442" s="164"/>
      <c r="AJL442" s="164"/>
      <c r="AJM442" s="164"/>
      <c r="AJN442" s="164"/>
      <c r="AJO442" s="164"/>
      <c r="AJP442" s="164"/>
      <c r="AJQ442" s="164"/>
      <c r="AJR442" s="164"/>
      <c r="AJS442" s="164"/>
      <c r="AJT442" s="164"/>
      <c r="AJU442" s="164"/>
      <c r="AJV442" s="164"/>
      <c r="AJW442" s="164"/>
      <c r="AJX442" s="164"/>
      <c r="AJY442" s="164"/>
      <c r="AJZ442" s="164"/>
      <c r="AKA442" s="164"/>
      <c r="AKB442" s="164"/>
    </row>
    <row r="443" customFormat="false" ht="21" hidden="false" customHeight="true" outlineLevel="0" collapsed="false">
      <c r="A443" s="233"/>
      <c r="B443" s="234"/>
      <c r="C443" s="235"/>
      <c r="D443" s="236"/>
      <c r="E443" s="237"/>
      <c r="F443" s="237"/>
      <c r="G443" s="263"/>
      <c r="H443" s="267" t="str">
        <f aca="false">IF(COUNTIFS(Titulados!$A$3:$A$1000,"="&amp;K443)&lt;&gt;1,"","Titulado")</f>
        <v/>
      </c>
      <c r="I443" s="242"/>
      <c r="J443" s="242"/>
      <c r="K443" s="253"/>
      <c r="L443" s="254"/>
      <c r="M443" s="255"/>
      <c r="N443" s="256"/>
      <c r="O443" s="247"/>
      <c r="P443" s="248"/>
      <c r="Q443" s="249"/>
      <c r="R443" s="174"/>
      <c r="S443" s="274"/>
      <c r="T443" s="275"/>
      <c r="AHV443" s="164"/>
      <c r="AHW443" s="164"/>
      <c r="AHX443" s="164"/>
      <c r="AHY443" s="164"/>
      <c r="AHZ443" s="164"/>
      <c r="AIA443" s="164"/>
      <c r="AIB443" s="164"/>
      <c r="AIC443" s="164"/>
      <c r="AID443" s="164"/>
      <c r="AIE443" s="164"/>
      <c r="AIF443" s="164"/>
      <c r="AIG443" s="164"/>
      <c r="AIH443" s="164"/>
      <c r="AII443" s="164"/>
      <c r="AIJ443" s="164"/>
      <c r="AIK443" s="164"/>
      <c r="AIL443" s="164"/>
      <c r="AIM443" s="164"/>
      <c r="AIN443" s="164"/>
      <c r="AIO443" s="164"/>
      <c r="AIP443" s="164"/>
      <c r="AIQ443" s="164"/>
      <c r="AIR443" s="164"/>
      <c r="AIS443" s="164"/>
      <c r="AIT443" s="164"/>
      <c r="AIU443" s="164"/>
      <c r="AIV443" s="164"/>
      <c r="AIW443" s="164"/>
      <c r="AIX443" s="164"/>
      <c r="AIY443" s="164"/>
      <c r="AIZ443" s="164"/>
      <c r="AJA443" s="164"/>
      <c r="AJB443" s="164"/>
      <c r="AJC443" s="164"/>
      <c r="AJD443" s="164"/>
      <c r="AJE443" s="164"/>
      <c r="AJF443" s="164"/>
      <c r="AJG443" s="164"/>
      <c r="AJH443" s="164"/>
      <c r="AJI443" s="164"/>
      <c r="AJJ443" s="164"/>
      <c r="AJK443" s="164"/>
      <c r="AJL443" s="164"/>
      <c r="AJM443" s="164"/>
      <c r="AJN443" s="164"/>
      <c r="AJO443" s="164"/>
      <c r="AJP443" s="164"/>
      <c r="AJQ443" s="164"/>
      <c r="AJR443" s="164"/>
      <c r="AJS443" s="164"/>
      <c r="AJT443" s="164"/>
      <c r="AJU443" s="164"/>
      <c r="AJV443" s="164"/>
      <c r="AJW443" s="164"/>
      <c r="AJX443" s="164"/>
      <c r="AJY443" s="164"/>
      <c r="AJZ443" s="164"/>
      <c r="AKA443" s="164"/>
      <c r="AKB443" s="164"/>
    </row>
    <row r="444" customFormat="false" ht="21" hidden="false" customHeight="true" outlineLevel="0" collapsed="false">
      <c r="A444" s="233"/>
      <c r="B444" s="234"/>
      <c r="C444" s="235"/>
      <c r="D444" s="236"/>
      <c r="E444" s="237"/>
      <c r="F444" s="237"/>
      <c r="G444" s="263"/>
      <c r="H444" s="267" t="str">
        <f aca="false">IF(COUNTIFS(Titulados!$A$3:$A$1000,"="&amp;K444)&lt;&gt;1,"","Titulado")</f>
        <v/>
      </c>
      <c r="I444" s="242"/>
      <c r="J444" s="242"/>
      <c r="K444" s="253"/>
      <c r="L444" s="254"/>
      <c r="M444" s="255"/>
      <c r="N444" s="256"/>
      <c r="O444" s="247"/>
      <c r="P444" s="248"/>
      <c r="Q444" s="249"/>
      <c r="R444" s="174"/>
      <c r="S444" s="274"/>
      <c r="T444" s="275"/>
      <c r="AHV444" s="164"/>
      <c r="AHW444" s="164"/>
      <c r="AHX444" s="164"/>
      <c r="AHY444" s="164"/>
      <c r="AHZ444" s="164"/>
      <c r="AIA444" s="164"/>
      <c r="AIB444" s="164"/>
      <c r="AIC444" s="164"/>
      <c r="AID444" s="164"/>
      <c r="AIE444" s="164"/>
      <c r="AIF444" s="164"/>
      <c r="AIG444" s="164"/>
      <c r="AIH444" s="164"/>
      <c r="AII444" s="164"/>
      <c r="AIJ444" s="164"/>
      <c r="AIK444" s="164"/>
      <c r="AIL444" s="164"/>
      <c r="AIM444" s="164"/>
      <c r="AIN444" s="164"/>
      <c r="AIO444" s="164"/>
      <c r="AIP444" s="164"/>
      <c r="AIQ444" s="164"/>
      <c r="AIR444" s="164"/>
      <c r="AIS444" s="164"/>
      <c r="AIT444" s="164"/>
      <c r="AIU444" s="164"/>
      <c r="AIV444" s="164"/>
      <c r="AIW444" s="164"/>
      <c r="AIX444" s="164"/>
      <c r="AIY444" s="164"/>
      <c r="AIZ444" s="164"/>
      <c r="AJA444" s="164"/>
      <c r="AJB444" s="164"/>
      <c r="AJC444" s="164"/>
      <c r="AJD444" s="164"/>
      <c r="AJE444" s="164"/>
      <c r="AJF444" s="164"/>
      <c r="AJG444" s="164"/>
      <c r="AJH444" s="164"/>
      <c r="AJI444" s="164"/>
      <c r="AJJ444" s="164"/>
      <c r="AJK444" s="164"/>
      <c r="AJL444" s="164"/>
      <c r="AJM444" s="164"/>
      <c r="AJN444" s="164"/>
      <c r="AJO444" s="164"/>
      <c r="AJP444" s="164"/>
      <c r="AJQ444" s="164"/>
      <c r="AJR444" s="164"/>
      <c r="AJS444" s="164"/>
      <c r="AJT444" s="164"/>
      <c r="AJU444" s="164"/>
      <c r="AJV444" s="164"/>
      <c r="AJW444" s="164"/>
      <c r="AJX444" s="164"/>
      <c r="AJY444" s="164"/>
      <c r="AJZ444" s="164"/>
      <c r="AKA444" s="164"/>
      <c r="AKB444" s="164"/>
    </row>
    <row r="445" customFormat="false" ht="21" hidden="false" customHeight="true" outlineLevel="0" collapsed="false">
      <c r="A445" s="233"/>
      <c r="B445" s="234"/>
      <c r="C445" s="235"/>
      <c r="D445" s="236"/>
      <c r="E445" s="237"/>
      <c r="F445" s="237"/>
      <c r="G445" s="263"/>
      <c r="H445" s="267" t="str">
        <f aca="false">IF(COUNTIFS(Titulados!$A$3:$A$1000,"="&amp;K445)&lt;&gt;1,"","Titulado")</f>
        <v/>
      </c>
      <c r="I445" s="242"/>
      <c r="J445" s="242"/>
      <c r="K445" s="253"/>
      <c r="L445" s="254"/>
      <c r="M445" s="255"/>
      <c r="N445" s="256"/>
      <c r="O445" s="247"/>
      <c r="P445" s="248"/>
      <c r="Q445" s="249"/>
      <c r="R445" s="174"/>
      <c r="S445" s="274"/>
      <c r="T445" s="275"/>
      <c r="AHV445" s="164"/>
      <c r="AHW445" s="164"/>
      <c r="AHX445" s="164"/>
      <c r="AHY445" s="164"/>
      <c r="AHZ445" s="164"/>
      <c r="AIA445" s="164"/>
      <c r="AIB445" s="164"/>
      <c r="AIC445" s="164"/>
      <c r="AID445" s="164"/>
      <c r="AIE445" s="164"/>
      <c r="AIF445" s="164"/>
      <c r="AIG445" s="164"/>
      <c r="AIH445" s="164"/>
      <c r="AII445" s="164"/>
      <c r="AIJ445" s="164"/>
      <c r="AIK445" s="164"/>
      <c r="AIL445" s="164"/>
      <c r="AIM445" s="164"/>
      <c r="AIN445" s="164"/>
      <c r="AIO445" s="164"/>
      <c r="AIP445" s="164"/>
      <c r="AIQ445" s="164"/>
      <c r="AIR445" s="164"/>
      <c r="AIS445" s="164"/>
      <c r="AIT445" s="164"/>
      <c r="AIU445" s="164"/>
      <c r="AIV445" s="164"/>
      <c r="AIW445" s="164"/>
      <c r="AIX445" s="164"/>
      <c r="AIY445" s="164"/>
      <c r="AIZ445" s="164"/>
      <c r="AJA445" s="164"/>
      <c r="AJB445" s="164"/>
      <c r="AJC445" s="164"/>
      <c r="AJD445" s="164"/>
      <c r="AJE445" s="164"/>
      <c r="AJF445" s="164"/>
      <c r="AJG445" s="164"/>
      <c r="AJH445" s="164"/>
      <c r="AJI445" s="164"/>
      <c r="AJJ445" s="164"/>
      <c r="AJK445" s="164"/>
      <c r="AJL445" s="164"/>
      <c r="AJM445" s="164"/>
      <c r="AJN445" s="164"/>
      <c r="AJO445" s="164"/>
      <c r="AJP445" s="164"/>
      <c r="AJQ445" s="164"/>
      <c r="AJR445" s="164"/>
      <c r="AJS445" s="164"/>
      <c r="AJT445" s="164"/>
      <c r="AJU445" s="164"/>
      <c r="AJV445" s="164"/>
      <c r="AJW445" s="164"/>
      <c r="AJX445" s="164"/>
      <c r="AJY445" s="164"/>
      <c r="AJZ445" s="164"/>
      <c r="AKA445" s="164"/>
      <c r="AKB445" s="164"/>
    </row>
    <row r="446" customFormat="false" ht="21" hidden="false" customHeight="true" outlineLevel="0" collapsed="false">
      <c r="A446" s="233"/>
      <c r="B446" s="234"/>
      <c r="C446" s="235"/>
      <c r="D446" s="236"/>
      <c r="E446" s="237"/>
      <c r="F446" s="237"/>
      <c r="G446" s="263"/>
      <c r="H446" s="268" t="str">
        <f aca="false">IF(COUNTIFS(Titulados!$A$3:$A$1000,"="&amp;K446)&lt;&gt;1,"","Titulado")</f>
        <v/>
      </c>
      <c r="I446" s="242"/>
      <c r="J446" s="242"/>
      <c r="K446" s="258"/>
      <c r="L446" s="259"/>
      <c r="M446" s="260"/>
      <c r="N446" s="261"/>
      <c r="O446" s="247"/>
      <c r="P446" s="248"/>
      <c r="Q446" s="249"/>
      <c r="R446" s="174"/>
      <c r="S446" s="274"/>
      <c r="T446" s="275"/>
      <c r="AHV446" s="164"/>
      <c r="AHW446" s="164"/>
      <c r="AHX446" s="164"/>
      <c r="AHY446" s="164"/>
      <c r="AHZ446" s="164"/>
      <c r="AIA446" s="164"/>
      <c r="AIB446" s="164"/>
      <c r="AIC446" s="164"/>
      <c r="AID446" s="164"/>
      <c r="AIE446" s="164"/>
      <c r="AIF446" s="164"/>
      <c r="AIG446" s="164"/>
      <c r="AIH446" s="164"/>
      <c r="AII446" s="164"/>
      <c r="AIJ446" s="164"/>
      <c r="AIK446" s="164"/>
      <c r="AIL446" s="164"/>
      <c r="AIM446" s="164"/>
      <c r="AIN446" s="164"/>
      <c r="AIO446" s="164"/>
      <c r="AIP446" s="164"/>
      <c r="AIQ446" s="164"/>
      <c r="AIR446" s="164"/>
      <c r="AIS446" s="164"/>
      <c r="AIT446" s="164"/>
      <c r="AIU446" s="164"/>
      <c r="AIV446" s="164"/>
      <c r="AIW446" s="164"/>
      <c r="AIX446" s="164"/>
      <c r="AIY446" s="164"/>
      <c r="AIZ446" s="164"/>
      <c r="AJA446" s="164"/>
      <c r="AJB446" s="164"/>
      <c r="AJC446" s="164"/>
      <c r="AJD446" s="164"/>
      <c r="AJE446" s="164"/>
      <c r="AJF446" s="164"/>
      <c r="AJG446" s="164"/>
      <c r="AJH446" s="164"/>
      <c r="AJI446" s="164"/>
      <c r="AJJ446" s="164"/>
      <c r="AJK446" s="164"/>
      <c r="AJL446" s="164"/>
      <c r="AJM446" s="164"/>
      <c r="AJN446" s="164"/>
      <c r="AJO446" s="164"/>
      <c r="AJP446" s="164"/>
      <c r="AJQ446" s="164"/>
      <c r="AJR446" s="164"/>
      <c r="AJS446" s="164"/>
      <c r="AJT446" s="164"/>
      <c r="AJU446" s="164"/>
      <c r="AJV446" s="164"/>
      <c r="AJW446" s="164"/>
      <c r="AJX446" s="164"/>
      <c r="AJY446" s="164"/>
      <c r="AJZ446" s="164"/>
      <c r="AKA446" s="164"/>
      <c r="AKB446" s="164"/>
    </row>
    <row r="447" customFormat="false" ht="27" hidden="false" customHeight="true" outlineLevel="0" collapsed="false">
      <c r="A447" s="233" t="n">
        <f aca="false">A440+1</f>
        <v>64</v>
      </c>
      <c r="B447" s="234"/>
      <c r="C447" s="235"/>
      <c r="D447" s="236"/>
      <c r="E447" s="237" t="str">
        <f aca="false">IF(P447&gt;0,"Docente do PPG coautor","")</f>
        <v/>
      </c>
      <c r="F447" s="238" t="str">
        <f aca="false">IF(COUNTIFS(L447:L453,"&lt;&gt;"&amp;"")&gt;0,"Graduando coautor","")</f>
        <v/>
      </c>
      <c r="G447" s="263" t="str">
        <f aca="false">IF(COUNTIFS(K447:K453,"&lt;&gt;"&amp;"")&gt;0,"Pos-graduando coautor","")</f>
        <v/>
      </c>
      <c r="H447" s="264" t="str">
        <f aca="false">IF(COUNTIFS(Titulados!$A$3:$A$1000,"="&amp;K447)&lt;&gt;1,"","Titulado")</f>
        <v/>
      </c>
      <c r="I447" s="242"/>
      <c r="J447" s="242"/>
      <c r="K447" s="243"/>
      <c r="L447" s="244"/>
      <c r="M447" s="245"/>
      <c r="N447" s="246"/>
      <c r="O447" s="247"/>
      <c r="P447" s="248" t="n">
        <v>0</v>
      </c>
      <c r="Q447" s="249"/>
      <c r="R447" s="174"/>
      <c r="S447" s="274" t="n">
        <f aca="false">IF(B447="",0,INDEX(pesosqualis,MATCH(D447,INDEX(Qualis,,MATCH(B447,Tipos_Produtos)),0),MATCH(B447,Tipos_Produtos,0)))</f>
        <v>0</v>
      </c>
      <c r="T447" s="275" t="n">
        <f aca="false">IF(E447="",0,S447/P447)</f>
        <v>0</v>
      </c>
      <c r="AHV447" s="164"/>
      <c r="AHW447" s="164"/>
      <c r="AHX447" s="164"/>
      <c r="AHY447" s="164"/>
      <c r="AHZ447" s="164"/>
      <c r="AIA447" s="164"/>
      <c r="AIB447" s="164"/>
      <c r="AIC447" s="164"/>
      <c r="AID447" s="164"/>
      <c r="AIE447" s="164"/>
      <c r="AIF447" s="164"/>
      <c r="AIG447" s="164"/>
      <c r="AIH447" s="164"/>
      <c r="AII447" s="164"/>
      <c r="AIJ447" s="164"/>
      <c r="AIK447" s="164"/>
      <c r="AIL447" s="164"/>
      <c r="AIM447" s="164"/>
      <c r="AIN447" s="164"/>
      <c r="AIO447" s="164"/>
      <c r="AIP447" s="164"/>
      <c r="AIQ447" s="164"/>
      <c r="AIR447" s="164"/>
      <c r="AIS447" s="164"/>
      <c r="AIT447" s="164"/>
      <c r="AIU447" s="164"/>
      <c r="AIV447" s="164"/>
      <c r="AIW447" s="164"/>
      <c r="AIX447" s="164"/>
      <c r="AIY447" s="164"/>
      <c r="AIZ447" s="164"/>
      <c r="AJA447" s="164"/>
      <c r="AJB447" s="164"/>
      <c r="AJC447" s="164"/>
      <c r="AJD447" s="164"/>
      <c r="AJE447" s="164"/>
      <c r="AJF447" s="164"/>
      <c r="AJG447" s="164"/>
      <c r="AJH447" s="164"/>
      <c r="AJI447" s="164"/>
      <c r="AJJ447" s="164"/>
      <c r="AJK447" s="164"/>
      <c r="AJL447" s="164"/>
      <c r="AJM447" s="164"/>
      <c r="AJN447" s="164"/>
      <c r="AJO447" s="164"/>
      <c r="AJP447" s="164"/>
      <c r="AJQ447" s="164"/>
      <c r="AJR447" s="164"/>
      <c r="AJS447" s="164"/>
      <c r="AJT447" s="164"/>
      <c r="AJU447" s="164"/>
      <c r="AJV447" s="164"/>
      <c r="AJW447" s="164"/>
      <c r="AJX447" s="164"/>
      <c r="AJY447" s="164"/>
      <c r="AJZ447" s="164"/>
      <c r="AKA447" s="164"/>
      <c r="AKB447" s="164"/>
    </row>
    <row r="448" customFormat="false" ht="21" hidden="false" customHeight="true" outlineLevel="0" collapsed="false">
      <c r="A448" s="233"/>
      <c r="B448" s="234"/>
      <c r="C448" s="235"/>
      <c r="D448" s="236"/>
      <c r="E448" s="237"/>
      <c r="F448" s="237"/>
      <c r="G448" s="263"/>
      <c r="H448" s="267" t="str">
        <f aca="false">IF(COUNTIFS(Titulados!$A$3:$A$1000,"="&amp;K448)&lt;&gt;1,"","Titulado")</f>
        <v/>
      </c>
      <c r="I448" s="242"/>
      <c r="J448" s="242"/>
      <c r="K448" s="253"/>
      <c r="L448" s="254"/>
      <c r="M448" s="255"/>
      <c r="N448" s="256"/>
      <c r="O448" s="247"/>
      <c r="P448" s="248"/>
      <c r="Q448" s="249"/>
      <c r="R448" s="174"/>
      <c r="S448" s="274"/>
      <c r="T448" s="275"/>
      <c r="AHV448" s="164"/>
      <c r="AHW448" s="164"/>
      <c r="AHX448" s="164"/>
      <c r="AHY448" s="164"/>
      <c r="AHZ448" s="164"/>
      <c r="AIA448" s="164"/>
      <c r="AIB448" s="164"/>
      <c r="AIC448" s="164"/>
      <c r="AID448" s="164"/>
      <c r="AIE448" s="164"/>
      <c r="AIF448" s="164"/>
      <c r="AIG448" s="164"/>
      <c r="AIH448" s="164"/>
      <c r="AII448" s="164"/>
      <c r="AIJ448" s="164"/>
      <c r="AIK448" s="164"/>
      <c r="AIL448" s="164"/>
      <c r="AIM448" s="164"/>
      <c r="AIN448" s="164"/>
      <c r="AIO448" s="164"/>
      <c r="AIP448" s="164"/>
      <c r="AIQ448" s="164"/>
      <c r="AIR448" s="164"/>
      <c r="AIS448" s="164"/>
      <c r="AIT448" s="164"/>
      <c r="AIU448" s="164"/>
      <c r="AIV448" s="164"/>
      <c r="AIW448" s="164"/>
      <c r="AIX448" s="164"/>
      <c r="AIY448" s="164"/>
      <c r="AIZ448" s="164"/>
      <c r="AJA448" s="164"/>
      <c r="AJB448" s="164"/>
      <c r="AJC448" s="164"/>
      <c r="AJD448" s="164"/>
      <c r="AJE448" s="164"/>
      <c r="AJF448" s="164"/>
      <c r="AJG448" s="164"/>
      <c r="AJH448" s="164"/>
      <c r="AJI448" s="164"/>
      <c r="AJJ448" s="164"/>
      <c r="AJK448" s="164"/>
      <c r="AJL448" s="164"/>
      <c r="AJM448" s="164"/>
      <c r="AJN448" s="164"/>
      <c r="AJO448" s="164"/>
      <c r="AJP448" s="164"/>
      <c r="AJQ448" s="164"/>
      <c r="AJR448" s="164"/>
      <c r="AJS448" s="164"/>
      <c r="AJT448" s="164"/>
      <c r="AJU448" s="164"/>
      <c r="AJV448" s="164"/>
      <c r="AJW448" s="164"/>
      <c r="AJX448" s="164"/>
      <c r="AJY448" s="164"/>
      <c r="AJZ448" s="164"/>
      <c r="AKA448" s="164"/>
      <c r="AKB448" s="164"/>
    </row>
    <row r="449" customFormat="false" ht="21" hidden="false" customHeight="true" outlineLevel="0" collapsed="false">
      <c r="A449" s="233"/>
      <c r="B449" s="234"/>
      <c r="C449" s="235"/>
      <c r="D449" s="236"/>
      <c r="E449" s="237"/>
      <c r="F449" s="237"/>
      <c r="G449" s="263"/>
      <c r="H449" s="267" t="str">
        <f aca="false">IF(COUNTIFS(Titulados!$A$3:$A$1000,"="&amp;K449)&lt;&gt;1,"","Titulado")</f>
        <v/>
      </c>
      <c r="I449" s="242"/>
      <c r="J449" s="242"/>
      <c r="K449" s="253"/>
      <c r="L449" s="254"/>
      <c r="M449" s="255"/>
      <c r="N449" s="256"/>
      <c r="O449" s="247"/>
      <c r="P449" s="248"/>
      <c r="Q449" s="249"/>
      <c r="R449" s="174"/>
      <c r="S449" s="274"/>
      <c r="T449" s="275"/>
      <c r="AHV449" s="164"/>
      <c r="AHW449" s="164"/>
      <c r="AHX449" s="164"/>
      <c r="AHY449" s="164"/>
      <c r="AHZ449" s="164"/>
      <c r="AIA449" s="164"/>
      <c r="AIB449" s="164"/>
      <c r="AIC449" s="164"/>
      <c r="AID449" s="164"/>
      <c r="AIE449" s="164"/>
      <c r="AIF449" s="164"/>
      <c r="AIG449" s="164"/>
      <c r="AIH449" s="164"/>
      <c r="AII449" s="164"/>
      <c r="AIJ449" s="164"/>
      <c r="AIK449" s="164"/>
      <c r="AIL449" s="164"/>
      <c r="AIM449" s="164"/>
      <c r="AIN449" s="164"/>
      <c r="AIO449" s="164"/>
      <c r="AIP449" s="164"/>
      <c r="AIQ449" s="164"/>
      <c r="AIR449" s="164"/>
      <c r="AIS449" s="164"/>
      <c r="AIT449" s="164"/>
      <c r="AIU449" s="164"/>
      <c r="AIV449" s="164"/>
      <c r="AIW449" s="164"/>
      <c r="AIX449" s="164"/>
      <c r="AIY449" s="164"/>
      <c r="AIZ449" s="164"/>
      <c r="AJA449" s="164"/>
      <c r="AJB449" s="164"/>
      <c r="AJC449" s="164"/>
      <c r="AJD449" s="164"/>
      <c r="AJE449" s="164"/>
      <c r="AJF449" s="164"/>
      <c r="AJG449" s="164"/>
      <c r="AJH449" s="164"/>
      <c r="AJI449" s="164"/>
      <c r="AJJ449" s="164"/>
      <c r="AJK449" s="164"/>
      <c r="AJL449" s="164"/>
      <c r="AJM449" s="164"/>
      <c r="AJN449" s="164"/>
      <c r="AJO449" s="164"/>
      <c r="AJP449" s="164"/>
      <c r="AJQ449" s="164"/>
      <c r="AJR449" s="164"/>
      <c r="AJS449" s="164"/>
      <c r="AJT449" s="164"/>
      <c r="AJU449" s="164"/>
      <c r="AJV449" s="164"/>
      <c r="AJW449" s="164"/>
      <c r="AJX449" s="164"/>
      <c r="AJY449" s="164"/>
      <c r="AJZ449" s="164"/>
      <c r="AKA449" s="164"/>
      <c r="AKB449" s="164"/>
    </row>
    <row r="450" customFormat="false" ht="21" hidden="false" customHeight="true" outlineLevel="0" collapsed="false">
      <c r="A450" s="233"/>
      <c r="B450" s="234"/>
      <c r="C450" s="235"/>
      <c r="D450" s="236"/>
      <c r="E450" s="237"/>
      <c r="F450" s="237"/>
      <c r="G450" s="263"/>
      <c r="H450" s="267" t="str">
        <f aca="false">IF(COUNTIFS(Titulados!$A$3:$A$1000,"="&amp;K450)&lt;&gt;1,"","Titulado")</f>
        <v/>
      </c>
      <c r="I450" s="242"/>
      <c r="J450" s="242"/>
      <c r="K450" s="253"/>
      <c r="L450" s="254"/>
      <c r="M450" s="255"/>
      <c r="N450" s="256"/>
      <c r="O450" s="247"/>
      <c r="P450" s="248"/>
      <c r="Q450" s="249"/>
      <c r="R450" s="174"/>
      <c r="S450" s="274"/>
      <c r="T450" s="275"/>
      <c r="AHV450" s="164"/>
      <c r="AHW450" s="164"/>
      <c r="AHX450" s="164"/>
      <c r="AHY450" s="164"/>
      <c r="AHZ450" s="164"/>
      <c r="AIA450" s="164"/>
      <c r="AIB450" s="164"/>
      <c r="AIC450" s="164"/>
      <c r="AID450" s="164"/>
      <c r="AIE450" s="164"/>
      <c r="AIF450" s="164"/>
      <c r="AIG450" s="164"/>
      <c r="AIH450" s="164"/>
      <c r="AII450" s="164"/>
      <c r="AIJ450" s="164"/>
      <c r="AIK450" s="164"/>
      <c r="AIL450" s="164"/>
      <c r="AIM450" s="164"/>
      <c r="AIN450" s="164"/>
      <c r="AIO450" s="164"/>
      <c r="AIP450" s="164"/>
      <c r="AIQ450" s="164"/>
      <c r="AIR450" s="164"/>
      <c r="AIS450" s="164"/>
      <c r="AIT450" s="164"/>
      <c r="AIU450" s="164"/>
      <c r="AIV450" s="164"/>
      <c r="AIW450" s="164"/>
      <c r="AIX450" s="164"/>
      <c r="AIY450" s="164"/>
      <c r="AIZ450" s="164"/>
      <c r="AJA450" s="164"/>
      <c r="AJB450" s="164"/>
      <c r="AJC450" s="164"/>
      <c r="AJD450" s="164"/>
      <c r="AJE450" s="164"/>
      <c r="AJF450" s="164"/>
      <c r="AJG450" s="164"/>
      <c r="AJH450" s="164"/>
      <c r="AJI450" s="164"/>
      <c r="AJJ450" s="164"/>
      <c r="AJK450" s="164"/>
      <c r="AJL450" s="164"/>
      <c r="AJM450" s="164"/>
      <c r="AJN450" s="164"/>
      <c r="AJO450" s="164"/>
      <c r="AJP450" s="164"/>
      <c r="AJQ450" s="164"/>
      <c r="AJR450" s="164"/>
      <c r="AJS450" s="164"/>
      <c r="AJT450" s="164"/>
      <c r="AJU450" s="164"/>
      <c r="AJV450" s="164"/>
      <c r="AJW450" s="164"/>
      <c r="AJX450" s="164"/>
      <c r="AJY450" s="164"/>
      <c r="AJZ450" s="164"/>
      <c r="AKA450" s="164"/>
      <c r="AKB450" s="164"/>
    </row>
    <row r="451" customFormat="false" ht="21" hidden="false" customHeight="true" outlineLevel="0" collapsed="false">
      <c r="A451" s="233"/>
      <c r="B451" s="234"/>
      <c r="C451" s="235"/>
      <c r="D451" s="236"/>
      <c r="E451" s="237"/>
      <c r="F451" s="237"/>
      <c r="G451" s="263"/>
      <c r="H451" s="267" t="str">
        <f aca="false">IF(COUNTIFS(Titulados!$A$3:$A$1000,"="&amp;K451)&lt;&gt;1,"","Titulado")</f>
        <v/>
      </c>
      <c r="I451" s="242"/>
      <c r="J451" s="242"/>
      <c r="K451" s="253"/>
      <c r="L451" s="254"/>
      <c r="M451" s="255"/>
      <c r="N451" s="256"/>
      <c r="O451" s="247"/>
      <c r="P451" s="248"/>
      <c r="Q451" s="249"/>
      <c r="R451" s="174"/>
      <c r="S451" s="274"/>
      <c r="T451" s="275"/>
      <c r="AHV451" s="164"/>
      <c r="AHW451" s="164"/>
      <c r="AHX451" s="164"/>
      <c r="AHY451" s="164"/>
      <c r="AHZ451" s="164"/>
      <c r="AIA451" s="164"/>
      <c r="AIB451" s="164"/>
      <c r="AIC451" s="164"/>
      <c r="AID451" s="164"/>
      <c r="AIE451" s="164"/>
      <c r="AIF451" s="164"/>
      <c r="AIG451" s="164"/>
      <c r="AIH451" s="164"/>
      <c r="AII451" s="164"/>
      <c r="AIJ451" s="164"/>
      <c r="AIK451" s="164"/>
      <c r="AIL451" s="164"/>
      <c r="AIM451" s="164"/>
      <c r="AIN451" s="164"/>
      <c r="AIO451" s="164"/>
      <c r="AIP451" s="164"/>
      <c r="AIQ451" s="164"/>
      <c r="AIR451" s="164"/>
      <c r="AIS451" s="164"/>
      <c r="AIT451" s="164"/>
      <c r="AIU451" s="164"/>
      <c r="AIV451" s="164"/>
      <c r="AIW451" s="164"/>
      <c r="AIX451" s="164"/>
      <c r="AIY451" s="164"/>
      <c r="AIZ451" s="164"/>
      <c r="AJA451" s="164"/>
      <c r="AJB451" s="164"/>
      <c r="AJC451" s="164"/>
      <c r="AJD451" s="164"/>
      <c r="AJE451" s="164"/>
      <c r="AJF451" s="164"/>
      <c r="AJG451" s="164"/>
      <c r="AJH451" s="164"/>
      <c r="AJI451" s="164"/>
      <c r="AJJ451" s="164"/>
      <c r="AJK451" s="164"/>
      <c r="AJL451" s="164"/>
      <c r="AJM451" s="164"/>
      <c r="AJN451" s="164"/>
      <c r="AJO451" s="164"/>
      <c r="AJP451" s="164"/>
      <c r="AJQ451" s="164"/>
      <c r="AJR451" s="164"/>
      <c r="AJS451" s="164"/>
      <c r="AJT451" s="164"/>
      <c r="AJU451" s="164"/>
      <c r="AJV451" s="164"/>
      <c r="AJW451" s="164"/>
      <c r="AJX451" s="164"/>
      <c r="AJY451" s="164"/>
      <c r="AJZ451" s="164"/>
      <c r="AKA451" s="164"/>
      <c r="AKB451" s="164"/>
    </row>
    <row r="452" customFormat="false" ht="21" hidden="false" customHeight="true" outlineLevel="0" collapsed="false">
      <c r="A452" s="233"/>
      <c r="B452" s="234"/>
      <c r="C452" s="235"/>
      <c r="D452" s="236"/>
      <c r="E452" s="237"/>
      <c r="F452" s="237"/>
      <c r="G452" s="263"/>
      <c r="H452" s="267" t="str">
        <f aca="false">IF(COUNTIFS(Titulados!$A$3:$A$1000,"="&amp;K452)&lt;&gt;1,"","Titulado")</f>
        <v/>
      </c>
      <c r="I452" s="242"/>
      <c r="J452" s="242"/>
      <c r="K452" s="253"/>
      <c r="L452" s="254"/>
      <c r="M452" s="255"/>
      <c r="N452" s="256"/>
      <c r="O452" s="247"/>
      <c r="P452" s="248"/>
      <c r="Q452" s="249"/>
      <c r="R452" s="174"/>
      <c r="S452" s="274"/>
      <c r="T452" s="275"/>
      <c r="AHV452" s="164"/>
      <c r="AHW452" s="164"/>
      <c r="AHX452" s="164"/>
      <c r="AHY452" s="164"/>
      <c r="AHZ452" s="164"/>
      <c r="AIA452" s="164"/>
      <c r="AIB452" s="164"/>
      <c r="AIC452" s="164"/>
      <c r="AID452" s="164"/>
      <c r="AIE452" s="164"/>
      <c r="AIF452" s="164"/>
      <c r="AIG452" s="164"/>
      <c r="AIH452" s="164"/>
      <c r="AII452" s="164"/>
      <c r="AIJ452" s="164"/>
      <c r="AIK452" s="164"/>
      <c r="AIL452" s="164"/>
      <c r="AIM452" s="164"/>
      <c r="AIN452" s="164"/>
      <c r="AIO452" s="164"/>
      <c r="AIP452" s="164"/>
      <c r="AIQ452" s="164"/>
      <c r="AIR452" s="164"/>
      <c r="AIS452" s="164"/>
      <c r="AIT452" s="164"/>
      <c r="AIU452" s="164"/>
      <c r="AIV452" s="164"/>
      <c r="AIW452" s="164"/>
      <c r="AIX452" s="164"/>
      <c r="AIY452" s="164"/>
      <c r="AIZ452" s="164"/>
      <c r="AJA452" s="164"/>
      <c r="AJB452" s="164"/>
      <c r="AJC452" s="164"/>
      <c r="AJD452" s="164"/>
      <c r="AJE452" s="164"/>
      <c r="AJF452" s="164"/>
      <c r="AJG452" s="164"/>
      <c r="AJH452" s="164"/>
      <c r="AJI452" s="164"/>
      <c r="AJJ452" s="164"/>
      <c r="AJK452" s="164"/>
      <c r="AJL452" s="164"/>
      <c r="AJM452" s="164"/>
      <c r="AJN452" s="164"/>
      <c r="AJO452" s="164"/>
      <c r="AJP452" s="164"/>
      <c r="AJQ452" s="164"/>
      <c r="AJR452" s="164"/>
      <c r="AJS452" s="164"/>
      <c r="AJT452" s="164"/>
      <c r="AJU452" s="164"/>
      <c r="AJV452" s="164"/>
      <c r="AJW452" s="164"/>
      <c r="AJX452" s="164"/>
      <c r="AJY452" s="164"/>
      <c r="AJZ452" s="164"/>
      <c r="AKA452" s="164"/>
      <c r="AKB452" s="164"/>
    </row>
    <row r="453" customFormat="false" ht="21" hidden="false" customHeight="true" outlineLevel="0" collapsed="false">
      <c r="A453" s="233"/>
      <c r="B453" s="234"/>
      <c r="C453" s="235"/>
      <c r="D453" s="236"/>
      <c r="E453" s="237"/>
      <c r="F453" s="237"/>
      <c r="G453" s="263"/>
      <c r="H453" s="268" t="str">
        <f aca="false">IF(COUNTIFS(Titulados!$A$3:$A$1000,"="&amp;K453)&lt;&gt;1,"","Titulado")</f>
        <v/>
      </c>
      <c r="I453" s="242"/>
      <c r="J453" s="242"/>
      <c r="K453" s="258"/>
      <c r="L453" s="259"/>
      <c r="M453" s="260"/>
      <c r="N453" s="261"/>
      <c r="O453" s="247"/>
      <c r="P453" s="248"/>
      <c r="Q453" s="249"/>
      <c r="R453" s="174"/>
      <c r="S453" s="274"/>
      <c r="T453" s="275"/>
      <c r="AHV453" s="164"/>
      <c r="AHW453" s="164"/>
      <c r="AHX453" s="164"/>
      <c r="AHY453" s="164"/>
      <c r="AHZ453" s="164"/>
      <c r="AIA453" s="164"/>
      <c r="AIB453" s="164"/>
      <c r="AIC453" s="164"/>
      <c r="AID453" s="164"/>
      <c r="AIE453" s="164"/>
      <c r="AIF453" s="164"/>
      <c r="AIG453" s="164"/>
      <c r="AIH453" s="164"/>
      <c r="AII453" s="164"/>
      <c r="AIJ453" s="164"/>
      <c r="AIK453" s="164"/>
      <c r="AIL453" s="164"/>
      <c r="AIM453" s="164"/>
      <c r="AIN453" s="164"/>
      <c r="AIO453" s="164"/>
      <c r="AIP453" s="164"/>
      <c r="AIQ453" s="164"/>
      <c r="AIR453" s="164"/>
      <c r="AIS453" s="164"/>
      <c r="AIT453" s="164"/>
      <c r="AIU453" s="164"/>
      <c r="AIV453" s="164"/>
      <c r="AIW453" s="164"/>
      <c r="AIX453" s="164"/>
      <c r="AIY453" s="164"/>
      <c r="AIZ453" s="164"/>
      <c r="AJA453" s="164"/>
      <c r="AJB453" s="164"/>
      <c r="AJC453" s="164"/>
      <c r="AJD453" s="164"/>
      <c r="AJE453" s="164"/>
      <c r="AJF453" s="164"/>
      <c r="AJG453" s="164"/>
      <c r="AJH453" s="164"/>
      <c r="AJI453" s="164"/>
      <c r="AJJ453" s="164"/>
      <c r="AJK453" s="164"/>
      <c r="AJL453" s="164"/>
      <c r="AJM453" s="164"/>
      <c r="AJN453" s="164"/>
      <c r="AJO453" s="164"/>
      <c r="AJP453" s="164"/>
      <c r="AJQ453" s="164"/>
      <c r="AJR453" s="164"/>
      <c r="AJS453" s="164"/>
      <c r="AJT453" s="164"/>
      <c r="AJU453" s="164"/>
      <c r="AJV453" s="164"/>
      <c r="AJW453" s="164"/>
      <c r="AJX453" s="164"/>
      <c r="AJY453" s="164"/>
      <c r="AJZ453" s="164"/>
      <c r="AKA453" s="164"/>
      <c r="AKB453" s="164"/>
    </row>
    <row r="454" customFormat="false" ht="27" hidden="false" customHeight="true" outlineLevel="0" collapsed="false">
      <c r="A454" s="233" t="n">
        <f aca="false">A447+1</f>
        <v>65</v>
      </c>
      <c r="B454" s="234"/>
      <c r="C454" s="235"/>
      <c r="D454" s="236"/>
      <c r="E454" s="237" t="str">
        <f aca="false">IF(P454&gt;0,"Docente do PPG coautor","")</f>
        <v/>
      </c>
      <c r="F454" s="238" t="str">
        <f aca="false">IF(COUNTIFS(L454:L460,"&lt;&gt;"&amp;"")&gt;0,"Graduando coautor","")</f>
        <v/>
      </c>
      <c r="G454" s="263" t="str">
        <f aca="false">IF(COUNTIFS(K454:K460,"&lt;&gt;"&amp;"")&gt;0,"Pos-graduando coautor","")</f>
        <v/>
      </c>
      <c r="H454" s="264" t="str">
        <f aca="false">IF(COUNTIFS(Titulados!$A$3:$A$1000,"="&amp;K454)&lt;&gt;1,"","Titulado")</f>
        <v/>
      </c>
      <c r="I454" s="242"/>
      <c r="J454" s="242"/>
      <c r="K454" s="243"/>
      <c r="L454" s="244"/>
      <c r="M454" s="245"/>
      <c r="N454" s="246"/>
      <c r="O454" s="247"/>
      <c r="P454" s="248" t="n">
        <v>0</v>
      </c>
      <c r="Q454" s="249"/>
      <c r="R454" s="174"/>
      <c r="S454" s="274" t="n">
        <f aca="false">IF(B454="",0,INDEX(pesosqualis,MATCH(D454,INDEX(Qualis,,MATCH(B454,Tipos_Produtos)),0),MATCH(B454,Tipos_Produtos,0)))</f>
        <v>0</v>
      </c>
      <c r="T454" s="275" t="n">
        <f aca="false">IF(E454="",0,S454/P454)</f>
        <v>0</v>
      </c>
      <c r="AHV454" s="164"/>
      <c r="AHW454" s="164"/>
      <c r="AHX454" s="164"/>
      <c r="AHY454" s="164"/>
      <c r="AHZ454" s="164"/>
      <c r="AIA454" s="164"/>
      <c r="AIB454" s="164"/>
      <c r="AIC454" s="164"/>
      <c r="AID454" s="164"/>
      <c r="AIE454" s="164"/>
      <c r="AIF454" s="164"/>
      <c r="AIG454" s="164"/>
      <c r="AIH454" s="164"/>
      <c r="AII454" s="164"/>
      <c r="AIJ454" s="164"/>
      <c r="AIK454" s="164"/>
      <c r="AIL454" s="164"/>
      <c r="AIM454" s="164"/>
      <c r="AIN454" s="164"/>
      <c r="AIO454" s="164"/>
      <c r="AIP454" s="164"/>
      <c r="AIQ454" s="164"/>
      <c r="AIR454" s="164"/>
      <c r="AIS454" s="164"/>
      <c r="AIT454" s="164"/>
      <c r="AIU454" s="164"/>
      <c r="AIV454" s="164"/>
      <c r="AIW454" s="164"/>
      <c r="AIX454" s="164"/>
      <c r="AIY454" s="164"/>
      <c r="AIZ454" s="164"/>
      <c r="AJA454" s="164"/>
      <c r="AJB454" s="164"/>
      <c r="AJC454" s="164"/>
      <c r="AJD454" s="164"/>
      <c r="AJE454" s="164"/>
      <c r="AJF454" s="164"/>
      <c r="AJG454" s="164"/>
      <c r="AJH454" s="164"/>
      <c r="AJI454" s="164"/>
      <c r="AJJ454" s="164"/>
      <c r="AJK454" s="164"/>
      <c r="AJL454" s="164"/>
      <c r="AJM454" s="164"/>
      <c r="AJN454" s="164"/>
      <c r="AJO454" s="164"/>
      <c r="AJP454" s="164"/>
      <c r="AJQ454" s="164"/>
      <c r="AJR454" s="164"/>
      <c r="AJS454" s="164"/>
      <c r="AJT454" s="164"/>
      <c r="AJU454" s="164"/>
      <c r="AJV454" s="164"/>
      <c r="AJW454" s="164"/>
      <c r="AJX454" s="164"/>
      <c r="AJY454" s="164"/>
      <c r="AJZ454" s="164"/>
      <c r="AKA454" s="164"/>
      <c r="AKB454" s="164"/>
    </row>
    <row r="455" customFormat="false" ht="21" hidden="false" customHeight="true" outlineLevel="0" collapsed="false">
      <c r="A455" s="233"/>
      <c r="B455" s="234"/>
      <c r="C455" s="235"/>
      <c r="D455" s="236"/>
      <c r="E455" s="237"/>
      <c r="F455" s="237"/>
      <c r="G455" s="263"/>
      <c r="H455" s="267" t="str">
        <f aca="false">IF(COUNTIFS(Titulados!$A$3:$A$1000,"="&amp;K455)&lt;&gt;1,"","Titulado")</f>
        <v/>
      </c>
      <c r="I455" s="242"/>
      <c r="J455" s="242"/>
      <c r="K455" s="253"/>
      <c r="L455" s="254"/>
      <c r="M455" s="255"/>
      <c r="N455" s="256"/>
      <c r="O455" s="247"/>
      <c r="P455" s="248"/>
      <c r="Q455" s="249"/>
      <c r="R455" s="174"/>
      <c r="S455" s="274"/>
      <c r="T455" s="275"/>
      <c r="AHV455" s="164"/>
      <c r="AHW455" s="164"/>
      <c r="AHX455" s="164"/>
      <c r="AHY455" s="164"/>
      <c r="AHZ455" s="164"/>
      <c r="AIA455" s="164"/>
      <c r="AIB455" s="164"/>
      <c r="AIC455" s="164"/>
      <c r="AID455" s="164"/>
      <c r="AIE455" s="164"/>
      <c r="AIF455" s="164"/>
      <c r="AIG455" s="164"/>
      <c r="AIH455" s="164"/>
      <c r="AII455" s="164"/>
      <c r="AIJ455" s="164"/>
      <c r="AIK455" s="164"/>
      <c r="AIL455" s="164"/>
      <c r="AIM455" s="164"/>
      <c r="AIN455" s="164"/>
      <c r="AIO455" s="164"/>
      <c r="AIP455" s="164"/>
      <c r="AIQ455" s="164"/>
      <c r="AIR455" s="164"/>
      <c r="AIS455" s="164"/>
      <c r="AIT455" s="164"/>
      <c r="AIU455" s="164"/>
      <c r="AIV455" s="164"/>
      <c r="AIW455" s="164"/>
      <c r="AIX455" s="164"/>
      <c r="AIY455" s="164"/>
      <c r="AIZ455" s="164"/>
      <c r="AJA455" s="164"/>
      <c r="AJB455" s="164"/>
      <c r="AJC455" s="164"/>
      <c r="AJD455" s="164"/>
      <c r="AJE455" s="164"/>
      <c r="AJF455" s="164"/>
      <c r="AJG455" s="164"/>
      <c r="AJH455" s="164"/>
      <c r="AJI455" s="164"/>
      <c r="AJJ455" s="164"/>
      <c r="AJK455" s="164"/>
      <c r="AJL455" s="164"/>
      <c r="AJM455" s="164"/>
      <c r="AJN455" s="164"/>
      <c r="AJO455" s="164"/>
      <c r="AJP455" s="164"/>
      <c r="AJQ455" s="164"/>
      <c r="AJR455" s="164"/>
      <c r="AJS455" s="164"/>
      <c r="AJT455" s="164"/>
      <c r="AJU455" s="164"/>
      <c r="AJV455" s="164"/>
      <c r="AJW455" s="164"/>
      <c r="AJX455" s="164"/>
      <c r="AJY455" s="164"/>
      <c r="AJZ455" s="164"/>
      <c r="AKA455" s="164"/>
      <c r="AKB455" s="164"/>
    </row>
    <row r="456" customFormat="false" ht="21" hidden="false" customHeight="true" outlineLevel="0" collapsed="false">
      <c r="A456" s="233"/>
      <c r="B456" s="234"/>
      <c r="C456" s="235"/>
      <c r="D456" s="236"/>
      <c r="E456" s="237"/>
      <c r="F456" s="237"/>
      <c r="G456" s="263"/>
      <c r="H456" s="267" t="str">
        <f aca="false">IF(COUNTIFS(Titulados!$A$3:$A$1000,"="&amp;K456)&lt;&gt;1,"","Titulado")</f>
        <v/>
      </c>
      <c r="I456" s="242"/>
      <c r="J456" s="242"/>
      <c r="K456" s="253"/>
      <c r="L456" s="254"/>
      <c r="M456" s="255"/>
      <c r="N456" s="256"/>
      <c r="O456" s="247"/>
      <c r="P456" s="248"/>
      <c r="Q456" s="249"/>
      <c r="R456" s="174"/>
      <c r="S456" s="274"/>
      <c r="T456" s="275"/>
      <c r="AHV456" s="164"/>
      <c r="AHW456" s="164"/>
      <c r="AHX456" s="164"/>
      <c r="AHY456" s="164"/>
      <c r="AHZ456" s="164"/>
      <c r="AIA456" s="164"/>
      <c r="AIB456" s="164"/>
      <c r="AIC456" s="164"/>
      <c r="AID456" s="164"/>
      <c r="AIE456" s="164"/>
      <c r="AIF456" s="164"/>
      <c r="AIG456" s="164"/>
      <c r="AIH456" s="164"/>
      <c r="AII456" s="164"/>
      <c r="AIJ456" s="164"/>
      <c r="AIK456" s="164"/>
      <c r="AIL456" s="164"/>
      <c r="AIM456" s="164"/>
      <c r="AIN456" s="164"/>
      <c r="AIO456" s="164"/>
      <c r="AIP456" s="164"/>
      <c r="AIQ456" s="164"/>
      <c r="AIR456" s="164"/>
      <c r="AIS456" s="164"/>
      <c r="AIT456" s="164"/>
      <c r="AIU456" s="164"/>
      <c r="AIV456" s="164"/>
      <c r="AIW456" s="164"/>
      <c r="AIX456" s="164"/>
      <c r="AIY456" s="164"/>
      <c r="AIZ456" s="164"/>
      <c r="AJA456" s="164"/>
      <c r="AJB456" s="164"/>
      <c r="AJC456" s="164"/>
      <c r="AJD456" s="164"/>
      <c r="AJE456" s="164"/>
      <c r="AJF456" s="164"/>
      <c r="AJG456" s="164"/>
      <c r="AJH456" s="164"/>
      <c r="AJI456" s="164"/>
      <c r="AJJ456" s="164"/>
      <c r="AJK456" s="164"/>
      <c r="AJL456" s="164"/>
      <c r="AJM456" s="164"/>
      <c r="AJN456" s="164"/>
      <c r="AJO456" s="164"/>
      <c r="AJP456" s="164"/>
      <c r="AJQ456" s="164"/>
      <c r="AJR456" s="164"/>
      <c r="AJS456" s="164"/>
      <c r="AJT456" s="164"/>
      <c r="AJU456" s="164"/>
      <c r="AJV456" s="164"/>
      <c r="AJW456" s="164"/>
      <c r="AJX456" s="164"/>
      <c r="AJY456" s="164"/>
      <c r="AJZ456" s="164"/>
      <c r="AKA456" s="164"/>
      <c r="AKB456" s="164"/>
    </row>
    <row r="457" customFormat="false" ht="21" hidden="false" customHeight="true" outlineLevel="0" collapsed="false">
      <c r="A457" s="233"/>
      <c r="B457" s="234"/>
      <c r="C457" s="235"/>
      <c r="D457" s="236"/>
      <c r="E457" s="237"/>
      <c r="F457" s="237"/>
      <c r="G457" s="263"/>
      <c r="H457" s="267" t="str">
        <f aca="false">IF(COUNTIFS(Titulados!$A$3:$A$1000,"="&amp;K457)&lt;&gt;1,"","Titulado")</f>
        <v/>
      </c>
      <c r="I457" s="242"/>
      <c r="J457" s="242"/>
      <c r="K457" s="253"/>
      <c r="L457" s="254"/>
      <c r="M457" s="255"/>
      <c r="N457" s="256"/>
      <c r="O457" s="247"/>
      <c r="P457" s="248"/>
      <c r="Q457" s="249"/>
      <c r="R457" s="174"/>
      <c r="S457" s="274"/>
      <c r="T457" s="275"/>
      <c r="AHV457" s="164"/>
      <c r="AHW457" s="164"/>
      <c r="AHX457" s="164"/>
      <c r="AHY457" s="164"/>
      <c r="AHZ457" s="164"/>
      <c r="AIA457" s="164"/>
      <c r="AIB457" s="164"/>
      <c r="AIC457" s="164"/>
      <c r="AID457" s="164"/>
      <c r="AIE457" s="164"/>
      <c r="AIF457" s="164"/>
      <c r="AIG457" s="164"/>
      <c r="AIH457" s="164"/>
      <c r="AII457" s="164"/>
      <c r="AIJ457" s="164"/>
      <c r="AIK457" s="164"/>
      <c r="AIL457" s="164"/>
      <c r="AIM457" s="164"/>
      <c r="AIN457" s="164"/>
      <c r="AIO457" s="164"/>
      <c r="AIP457" s="164"/>
      <c r="AIQ457" s="164"/>
      <c r="AIR457" s="164"/>
      <c r="AIS457" s="164"/>
      <c r="AIT457" s="164"/>
      <c r="AIU457" s="164"/>
      <c r="AIV457" s="164"/>
      <c r="AIW457" s="164"/>
      <c r="AIX457" s="164"/>
      <c r="AIY457" s="164"/>
      <c r="AIZ457" s="164"/>
      <c r="AJA457" s="164"/>
      <c r="AJB457" s="164"/>
      <c r="AJC457" s="164"/>
      <c r="AJD457" s="164"/>
      <c r="AJE457" s="164"/>
      <c r="AJF457" s="164"/>
      <c r="AJG457" s="164"/>
      <c r="AJH457" s="164"/>
      <c r="AJI457" s="164"/>
      <c r="AJJ457" s="164"/>
      <c r="AJK457" s="164"/>
      <c r="AJL457" s="164"/>
      <c r="AJM457" s="164"/>
      <c r="AJN457" s="164"/>
      <c r="AJO457" s="164"/>
      <c r="AJP457" s="164"/>
      <c r="AJQ457" s="164"/>
      <c r="AJR457" s="164"/>
      <c r="AJS457" s="164"/>
      <c r="AJT457" s="164"/>
      <c r="AJU457" s="164"/>
      <c r="AJV457" s="164"/>
      <c r="AJW457" s="164"/>
      <c r="AJX457" s="164"/>
      <c r="AJY457" s="164"/>
      <c r="AJZ457" s="164"/>
      <c r="AKA457" s="164"/>
      <c r="AKB457" s="164"/>
    </row>
    <row r="458" customFormat="false" ht="21" hidden="false" customHeight="true" outlineLevel="0" collapsed="false">
      <c r="A458" s="233"/>
      <c r="B458" s="234"/>
      <c r="C458" s="235"/>
      <c r="D458" s="236"/>
      <c r="E458" s="237"/>
      <c r="F458" s="237"/>
      <c r="G458" s="263"/>
      <c r="H458" s="267" t="str">
        <f aca="false">IF(COUNTIFS(Titulados!$A$3:$A$1000,"="&amp;K458)&lt;&gt;1,"","Titulado")</f>
        <v/>
      </c>
      <c r="I458" s="242"/>
      <c r="J458" s="242"/>
      <c r="K458" s="253"/>
      <c r="L458" s="254"/>
      <c r="M458" s="255"/>
      <c r="N458" s="256"/>
      <c r="O458" s="247"/>
      <c r="P458" s="248"/>
      <c r="Q458" s="249"/>
      <c r="R458" s="174"/>
      <c r="S458" s="274"/>
      <c r="T458" s="275"/>
      <c r="AHV458" s="164"/>
      <c r="AHW458" s="164"/>
      <c r="AHX458" s="164"/>
      <c r="AHY458" s="164"/>
      <c r="AHZ458" s="164"/>
      <c r="AIA458" s="164"/>
      <c r="AIB458" s="164"/>
      <c r="AIC458" s="164"/>
      <c r="AID458" s="164"/>
      <c r="AIE458" s="164"/>
      <c r="AIF458" s="164"/>
      <c r="AIG458" s="164"/>
      <c r="AIH458" s="164"/>
      <c r="AII458" s="164"/>
      <c r="AIJ458" s="164"/>
      <c r="AIK458" s="164"/>
      <c r="AIL458" s="164"/>
      <c r="AIM458" s="164"/>
      <c r="AIN458" s="164"/>
      <c r="AIO458" s="164"/>
      <c r="AIP458" s="164"/>
      <c r="AIQ458" s="164"/>
      <c r="AIR458" s="164"/>
      <c r="AIS458" s="164"/>
      <c r="AIT458" s="164"/>
      <c r="AIU458" s="164"/>
      <c r="AIV458" s="164"/>
      <c r="AIW458" s="164"/>
      <c r="AIX458" s="164"/>
      <c r="AIY458" s="164"/>
      <c r="AIZ458" s="164"/>
      <c r="AJA458" s="164"/>
      <c r="AJB458" s="164"/>
      <c r="AJC458" s="164"/>
      <c r="AJD458" s="164"/>
      <c r="AJE458" s="164"/>
      <c r="AJF458" s="164"/>
      <c r="AJG458" s="164"/>
      <c r="AJH458" s="164"/>
      <c r="AJI458" s="164"/>
      <c r="AJJ458" s="164"/>
      <c r="AJK458" s="164"/>
      <c r="AJL458" s="164"/>
      <c r="AJM458" s="164"/>
      <c r="AJN458" s="164"/>
      <c r="AJO458" s="164"/>
      <c r="AJP458" s="164"/>
      <c r="AJQ458" s="164"/>
      <c r="AJR458" s="164"/>
      <c r="AJS458" s="164"/>
      <c r="AJT458" s="164"/>
      <c r="AJU458" s="164"/>
      <c r="AJV458" s="164"/>
      <c r="AJW458" s="164"/>
      <c r="AJX458" s="164"/>
      <c r="AJY458" s="164"/>
      <c r="AJZ458" s="164"/>
      <c r="AKA458" s="164"/>
      <c r="AKB458" s="164"/>
    </row>
    <row r="459" customFormat="false" ht="21" hidden="false" customHeight="true" outlineLevel="0" collapsed="false">
      <c r="A459" s="233"/>
      <c r="B459" s="234"/>
      <c r="C459" s="235"/>
      <c r="D459" s="236"/>
      <c r="E459" s="237"/>
      <c r="F459" s="237"/>
      <c r="G459" s="263"/>
      <c r="H459" s="267" t="str">
        <f aca="false">IF(COUNTIFS(Titulados!$A$3:$A$1000,"="&amp;K459)&lt;&gt;1,"","Titulado")</f>
        <v/>
      </c>
      <c r="I459" s="242"/>
      <c r="J459" s="242"/>
      <c r="K459" s="253"/>
      <c r="L459" s="254"/>
      <c r="M459" s="255"/>
      <c r="N459" s="256"/>
      <c r="O459" s="247"/>
      <c r="P459" s="248"/>
      <c r="Q459" s="249"/>
      <c r="R459" s="174"/>
      <c r="S459" s="274"/>
      <c r="T459" s="275"/>
      <c r="AHV459" s="164"/>
      <c r="AHW459" s="164"/>
      <c r="AHX459" s="164"/>
      <c r="AHY459" s="164"/>
      <c r="AHZ459" s="164"/>
      <c r="AIA459" s="164"/>
      <c r="AIB459" s="164"/>
      <c r="AIC459" s="164"/>
      <c r="AID459" s="164"/>
      <c r="AIE459" s="164"/>
      <c r="AIF459" s="164"/>
      <c r="AIG459" s="164"/>
      <c r="AIH459" s="164"/>
      <c r="AII459" s="164"/>
      <c r="AIJ459" s="164"/>
      <c r="AIK459" s="164"/>
      <c r="AIL459" s="164"/>
      <c r="AIM459" s="164"/>
      <c r="AIN459" s="164"/>
      <c r="AIO459" s="164"/>
      <c r="AIP459" s="164"/>
      <c r="AIQ459" s="164"/>
      <c r="AIR459" s="164"/>
      <c r="AIS459" s="164"/>
      <c r="AIT459" s="164"/>
      <c r="AIU459" s="164"/>
      <c r="AIV459" s="164"/>
      <c r="AIW459" s="164"/>
      <c r="AIX459" s="164"/>
      <c r="AIY459" s="164"/>
      <c r="AIZ459" s="164"/>
      <c r="AJA459" s="164"/>
      <c r="AJB459" s="164"/>
      <c r="AJC459" s="164"/>
      <c r="AJD459" s="164"/>
      <c r="AJE459" s="164"/>
      <c r="AJF459" s="164"/>
      <c r="AJG459" s="164"/>
      <c r="AJH459" s="164"/>
      <c r="AJI459" s="164"/>
      <c r="AJJ459" s="164"/>
      <c r="AJK459" s="164"/>
      <c r="AJL459" s="164"/>
      <c r="AJM459" s="164"/>
      <c r="AJN459" s="164"/>
      <c r="AJO459" s="164"/>
      <c r="AJP459" s="164"/>
      <c r="AJQ459" s="164"/>
      <c r="AJR459" s="164"/>
      <c r="AJS459" s="164"/>
      <c r="AJT459" s="164"/>
      <c r="AJU459" s="164"/>
      <c r="AJV459" s="164"/>
      <c r="AJW459" s="164"/>
      <c r="AJX459" s="164"/>
      <c r="AJY459" s="164"/>
      <c r="AJZ459" s="164"/>
      <c r="AKA459" s="164"/>
      <c r="AKB459" s="164"/>
    </row>
    <row r="460" customFormat="false" ht="21" hidden="false" customHeight="true" outlineLevel="0" collapsed="false">
      <c r="A460" s="233"/>
      <c r="B460" s="234"/>
      <c r="C460" s="235"/>
      <c r="D460" s="236"/>
      <c r="E460" s="237"/>
      <c r="F460" s="237"/>
      <c r="G460" s="263"/>
      <c r="H460" s="268" t="str">
        <f aca="false">IF(COUNTIFS(Titulados!$A$3:$A$1000,"="&amp;K460)&lt;&gt;1,"","Titulado")</f>
        <v/>
      </c>
      <c r="I460" s="242"/>
      <c r="J460" s="242"/>
      <c r="K460" s="258"/>
      <c r="L460" s="259"/>
      <c r="M460" s="260"/>
      <c r="N460" s="261"/>
      <c r="O460" s="247"/>
      <c r="P460" s="248"/>
      <c r="Q460" s="249"/>
      <c r="R460" s="174"/>
      <c r="S460" s="274"/>
      <c r="T460" s="275"/>
      <c r="AHV460" s="164"/>
      <c r="AHW460" s="164"/>
      <c r="AHX460" s="164"/>
      <c r="AHY460" s="164"/>
      <c r="AHZ460" s="164"/>
      <c r="AIA460" s="164"/>
      <c r="AIB460" s="164"/>
      <c r="AIC460" s="164"/>
      <c r="AID460" s="164"/>
      <c r="AIE460" s="164"/>
      <c r="AIF460" s="164"/>
      <c r="AIG460" s="164"/>
      <c r="AIH460" s="164"/>
      <c r="AII460" s="164"/>
      <c r="AIJ460" s="164"/>
      <c r="AIK460" s="164"/>
      <c r="AIL460" s="164"/>
      <c r="AIM460" s="164"/>
      <c r="AIN460" s="164"/>
      <c r="AIO460" s="164"/>
      <c r="AIP460" s="164"/>
      <c r="AIQ460" s="164"/>
      <c r="AIR460" s="164"/>
      <c r="AIS460" s="164"/>
      <c r="AIT460" s="164"/>
      <c r="AIU460" s="164"/>
      <c r="AIV460" s="164"/>
      <c r="AIW460" s="164"/>
      <c r="AIX460" s="164"/>
      <c r="AIY460" s="164"/>
      <c r="AIZ460" s="164"/>
      <c r="AJA460" s="164"/>
      <c r="AJB460" s="164"/>
      <c r="AJC460" s="164"/>
      <c r="AJD460" s="164"/>
      <c r="AJE460" s="164"/>
      <c r="AJF460" s="164"/>
      <c r="AJG460" s="164"/>
      <c r="AJH460" s="164"/>
      <c r="AJI460" s="164"/>
      <c r="AJJ460" s="164"/>
      <c r="AJK460" s="164"/>
      <c r="AJL460" s="164"/>
      <c r="AJM460" s="164"/>
      <c r="AJN460" s="164"/>
      <c r="AJO460" s="164"/>
      <c r="AJP460" s="164"/>
      <c r="AJQ460" s="164"/>
      <c r="AJR460" s="164"/>
      <c r="AJS460" s="164"/>
      <c r="AJT460" s="164"/>
      <c r="AJU460" s="164"/>
      <c r="AJV460" s="164"/>
      <c r="AJW460" s="164"/>
      <c r="AJX460" s="164"/>
      <c r="AJY460" s="164"/>
      <c r="AJZ460" s="164"/>
      <c r="AKA460" s="164"/>
      <c r="AKB460" s="164"/>
    </row>
    <row r="461" customFormat="false" ht="27" hidden="false" customHeight="true" outlineLevel="0" collapsed="false">
      <c r="A461" s="233" t="n">
        <f aca="false">A454+1</f>
        <v>66</v>
      </c>
      <c r="B461" s="234"/>
      <c r="C461" s="235"/>
      <c r="D461" s="236"/>
      <c r="E461" s="237" t="str">
        <f aca="false">IF(P461&gt;0,"Docente do PPG coautor","")</f>
        <v/>
      </c>
      <c r="F461" s="238" t="str">
        <f aca="false">IF(COUNTIFS(L461:L467,"&lt;&gt;"&amp;"")&gt;0,"Graduando coautor","")</f>
        <v/>
      </c>
      <c r="G461" s="263" t="str">
        <f aca="false">IF(COUNTIFS(K461:K467,"&lt;&gt;"&amp;"")&gt;0,"Pos-graduando coautor","")</f>
        <v/>
      </c>
      <c r="H461" s="264" t="str">
        <f aca="false">IF(COUNTIFS(Titulados!$A$3:$A$1000,"="&amp;K461)&lt;&gt;1,"","Titulado")</f>
        <v/>
      </c>
      <c r="I461" s="242"/>
      <c r="J461" s="242"/>
      <c r="K461" s="243"/>
      <c r="L461" s="244"/>
      <c r="M461" s="245"/>
      <c r="N461" s="246"/>
      <c r="O461" s="247"/>
      <c r="P461" s="248" t="n">
        <v>0</v>
      </c>
      <c r="Q461" s="249"/>
      <c r="R461" s="174"/>
      <c r="S461" s="274" t="n">
        <f aca="false">IF(B461="",0,INDEX(pesosqualis,MATCH(D461,INDEX(Qualis,,MATCH(B461,Tipos_Produtos)),0),MATCH(B461,Tipos_Produtos,0)))</f>
        <v>0</v>
      </c>
      <c r="T461" s="275" t="n">
        <f aca="false">IF(E461="",0,S461/P461)</f>
        <v>0</v>
      </c>
      <c r="AHV461" s="164"/>
      <c r="AHW461" s="164"/>
      <c r="AHX461" s="164"/>
      <c r="AHY461" s="164"/>
      <c r="AHZ461" s="164"/>
      <c r="AIA461" s="164"/>
      <c r="AIB461" s="164"/>
      <c r="AIC461" s="164"/>
      <c r="AID461" s="164"/>
      <c r="AIE461" s="164"/>
      <c r="AIF461" s="164"/>
      <c r="AIG461" s="164"/>
      <c r="AIH461" s="164"/>
      <c r="AII461" s="164"/>
      <c r="AIJ461" s="164"/>
      <c r="AIK461" s="164"/>
      <c r="AIL461" s="164"/>
      <c r="AIM461" s="164"/>
      <c r="AIN461" s="164"/>
      <c r="AIO461" s="164"/>
      <c r="AIP461" s="164"/>
      <c r="AIQ461" s="164"/>
      <c r="AIR461" s="164"/>
      <c r="AIS461" s="164"/>
      <c r="AIT461" s="164"/>
      <c r="AIU461" s="164"/>
      <c r="AIV461" s="164"/>
      <c r="AIW461" s="164"/>
      <c r="AIX461" s="164"/>
      <c r="AIY461" s="164"/>
      <c r="AIZ461" s="164"/>
      <c r="AJA461" s="164"/>
      <c r="AJB461" s="164"/>
      <c r="AJC461" s="164"/>
      <c r="AJD461" s="164"/>
      <c r="AJE461" s="164"/>
      <c r="AJF461" s="164"/>
      <c r="AJG461" s="164"/>
      <c r="AJH461" s="164"/>
      <c r="AJI461" s="164"/>
      <c r="AJJ461" s="164"/>
      <c r="AJK461" s="164"/>
      <c r="AJL461" s="164"/>
      <c r="AJM461" s="164"/>
      <c r="AJN461" s="164"/>
      <c r="AJO461" s="164"/>
      <c r="AJP461" s="164"/>
      <c r="AJQ461" s="164"/>
      <c r="AJR461" s="164"/>
      <c r="AJS461" s="164"/>
      <c r="AJT461" s="164"/>
      <c r="AJU461" s="164"/>
      <c r="AJV461" s="164"/>
      <c r="AJW461" s="164"/>
      <c r="AJX461" s="164"/>
      <c r="AJY461" s="164"/>
      <c r="AJZ461" s="164"/>
      <c r="AKA461" s="164"/>
      <c r="AKB461" s="164"/>
    </row>
    <row r="462" customFormat="false" ht="21" hidden="false" customHeight="true" outlineLevel="0" collapsed="false">
      <c r="A462" s="233"/>
      <c r="B462" s="234"/>
      <c r="C462" s="235"/>
      <c r="D462" s="236"/>
      <c r="E462" s="237"/>
      <c r="F462" s="237"/>
      <c r="G462" s="263"/>
      <c r="H462" s="267" t="str">
        <f aca="false">IF(COUNTIFS(Titulados!$A$3:$A$1000,"="&amp;K462)&lt;&gt;1,"","Titulado")</f>
        <v/>
      </c>
      <c r="I462" s="242"/>
      <c r="J462" s="242"/>
      <c r="K462" s="253"/>
      <c r="L462" s="254"/>
      <c r="M462" s="255"/>
      <c r="N462" s="256"/>
      <c r="O462" s="247"/>
      <c r="P462" s="248"/>
      <c r="Q462" s="249"/>
      <c r="R462" s="174"/>
      <c r="S462" s="274"/>
      <c r="T462" s="275"/>
      <c r="AHV462" s="164"/>
      <c r="AHW462" s="164"/>
      <c r="AHX462" s="164"/>
      <c r="AHY462" s="164"/>
      <c r="AHZ462" s="164"/>
      <c r="AIA462" s="164"/>
      <c r="AIB462" s="164"/>
      <c r="AIC462" s="164"/>
      <c r="AID462" s="164"/>
      <c r="AIE462" s="164"/>
      <c r="AIF462" s="164"/>
      <c r="AIG462" s="164"/>
      <c r="AIH462" s="164"/>
      <c r="AII462" s="164"/>
      <c r="AIJ462" s="164"/>
      <c r="AIK462" s="164"/>
      <c r="AIL462" s="164"/>
      <c r="AIM462" s="164"/>
      <c r="AIN462" s="164"/>
      <c r="AIO462" s="164"/>
      <c r="AIP462" s="164"/>
      <c r="AIQ462" s="164"/>
      <c r="AIR462" s="164"/>
      <c r="AIS462" s="164"/>
      <c r="AIT462" s="164"/>
      <c r="AIU462" s="164"/>
      <c r="AIV462" s="164"/>
      <c r="AIW462" s="164"/>
      <c r="AIX462" s="164"/>
      <c r="AIY462" s="164"/>
      <c r="AIZ462" s="164"/>
      <c r="AJA462" s="164"/>
      <c r="AJB462" s="164"/>
      <c r="AJC462" s="164"/>
      <c r="AJD462" s="164"/>
      <c r="AJE462" s="164"/>
      <c r="AJF462" s="164"/>
      <c r="AJG462" s="164"/>
      <c r="AJH462" s="164"/>
      <c r="AJI462" s="164"/>
      <c r="AJJ462" s="164"/>
      <c r="AJK462" s="164"/>
      <c r="AJL462" s="164"/>
      <c r="AJM462" s="164"/>
      <c r="AJN462" s="164"/>
      <c r="AJO462" s="164"/>
      <c r="AJP462" s="164"/>
      <c r="AJQ462" s="164"/>
      <c r="AJR462" s="164"/>
      <c r="AJS462" s="164"/>
      <c r="AJT462" s="164"/>
      <c r="AJU462" s="164"/>
      <c r="AJV462" s="164"/>
      <c r="AJW462" s="164"/>
      <c r="AJX462" s="164"/>
      <c r="AJY462" s="164"/>
      <c r="AJZ462" s="164"/>
      <c r="AKA462" s="164"/>
      <c r="AKB462" s="164"/>
    </row>
    <row r="463" customFormat="false" ht="21" hidden="false" customHeight="true" outlineLevel="0" collapsed="false">
      <c r="A463" s="233"/>
      <c r="B463" s="234"/>
      <c r="C463" s="235"/>
      <c r="D463" s="236"/>
      <c r="E463" s="237"/>
      <c r="F463" s="237"/>
      <c r="G463" s="263"/>
      <c r="H463" s="267" t="str">
        <f aca="false">IF(COUNTIFS(Titulados!$A$3:$A$1000,"="&amp;K463)&lt;&gt;1,"","Titulado")</f>
        <v/>
      </c>
      <c r="I463" s="242"/>
      <c r="J463" s="242"/>
      <c r="K463" s="253"/>
      <c r="L463" s="254"/>
      <c r="M463" s="255"/>
      <c r="N463" s="256"/>
      <c r="O463" s="247"/>
      <c r="P463" s="248"/>
      <c r="Q463" s="249"/>
      <c r="R463" s="174"/>
      <c r="S463" s="274"/>
      <c r="T463" s="275"/>
      <c r="AHV463" s="164"/>
      <c r="AHW463" s="164"/>
      <c r="AHX463" s="164"/>
      <c r="AHY463" s="164"/>
      <c r="AHZ463" s="164"/>
      <c r="AIA463" s="164"/>
      <c r="AIB463" s="164"/>
      <c r="AIC463" s="164"/>
      <c r="AID463" s="164"/>
      <c r="AIE463" s="164"/>
      <c r="AIF463" s="164"/>
      <c r="AIG463" s="164"/>
      <c r="AIH463" s="164"/>
      <c r="AII463" s="164"/>
      <c r="AIJ463" s="164"/>
      <c r="AIK463" s="164"/>
      <c r="AIL463" s="164"/>
      <c r="AIM463" s="164"/>
      <c r="AIN463" s="164"/>
      <c r="AIO463" s="164"/>
      <c r="AIP463" s="164"/>
      <c r="AIQ463" s="164"/>
      <c r="AIR463" s="164"/>
      <c r="AIS463" s="164"/>
      <c r="AIT463" s="164"/>
      <c r="AIU463" s="164"/>
      <c r="AIV463" s="164"/>
      <c r="AIW463" s="164"/>
      <c r="AIX463" s="164"/>
      <c r="AIY463" s="164"/>
      <c r="AIZ463" s="164"/>
      <c r="AJA463" s="164"/>
      <c r="AJB463" s="164"/>
      <c r="AJC463" s="164"/>
      <c r="AJD463" s="164"/>
      <c r="AJE463" s="164"/>
      <c r="AJF463" s="164"/>
      <c r="AJG463" s="164"/>
      <c r="AJH463" s="164"/>
      <c r="AJI463" s="164"/>
      <c r="AJJ463" s="164"/>
      <c r="AJK463" s="164"/>
      <c r="AJL463" s="164"/>
      <c r="AJM463" s="164"/>
      <c r="AJN463" s="164"/>
      <c r="AJO463" s="164"/>
      <c r="AJP463" s="164"/>
      <c r="AJQ463" s="164"/>
      <c r="AJR463" s="164"/>
      <c r="AJS463" s="164"/>
      <c r="AJT463" s="164"/>
      <c r="AJU463" s="164"/>
      <c r="AJV463" s="164"/>
      <c r="AJW463" s="164"/>
      <c r="AJX463" s="164"/>
      <c r="AJY463" s="164"/>
      <c r="AJZ463" s="164"/>
      <c r="AKA463" s="164"/>
      <c r="AKB463" s="164"/>
    </row>
    <row r="464" customFormat="false" ht="21" hidden="false" customHeight="true" outlineLevel="0" collapsed="false">
      <c r="A464" s="233"/>
      <c r="B464" s="234"/>
      <c r="C464" s="235"/>
      <c r="D464" s="236"/>
      <c r="E464" s="237"/>
      <c r="F464" s="237"/>
      <c r="G464" s="263"/>
      <c r="H464" s="267" t="str">
        <f aca="false">IF(COUNTIFS(Titulados!$A$3:$A$1000,"="&amp;K464)&lt;&gt;1,"","Titulado")</f>
        <v/>
      </c>
      <c r="I464" s="242"/>
      <c r="J464" s="242"/>
      <c r="K464" s="253"/>
      <c r="L464" s="254"/>
      <c r="M464" s="255"/>
      <c r="N464" s="256"/>
      <c r="O464" s="247"/>
      <c r="P464" s="248"/>
      <c r="Q464" s="249"/>
      <c r="R464" s="174"/>
      <c r="S464" s="274"/>
      <c r="T464" s="275"/>
      <c r="AHV464" s="164"/>
      <c r="AHW464" s="164"/>
      <c r="AHX464" s="164"/>
      <c r="AHY464" s="164"/>
      <c r="AHZ464" s="164"/>
      <c r="AIA464" s="164"/>
      <c r="AIB464" s="164"/>
      <c r="AIC464" s="164"/>
      <c r="AID464" s="164"/>
      <c r="AIE464" s="164"/>
      <c r="AIF464" s="164"/>
      <c r="AIG464" s="164"/>
      <c r="AIH464" s="164"/>
      <c r="AII464" s="164"/>
      <c r="AIJ464" s="164"/>
      <c r="AIK464" s="164"/>
      <c r="AIL464" s="164"/>
      <c r="AIM464" s="164"/>
      <c r="AIN464" s="164"/>
      <c r="AIO464" s="164"/>
      <c r="AIP464" s="164"/>
      <c r="AIQ464" s="164"/>
      <c r="AIR464" s="164"/>
      <c r="AIS464" s="164"/>
      <c r="AIT464" s="164"/>
      <c r="AIU464" s="164"/>
      <c r="AIV464" s="164"/>
      <c r="AIW464" s="164"/>
      <c r="AIX464" s="164"/>
      <c r="AIY464" s="164"/>
      <c r="AIZ464" s="164"/>
      <c r="AJA464" s="164"/>
      <c r="AJB464" s="164"/>
      <c r="AJC464" s="164"/>
      <c r="AJD464" s="164"/>
      <c r="AJE464" s="164"/>
      <c r="AJF464" s="164"/>
      <c r="AJG464" s="164"/>
      <c r="AJH464" s="164"/>
      <c r="AJI464" s="164"/>
      <c r="AJJ464" s="164"/>
      <c r="AJK464" s="164"/>
      <c r="AJL464" s="164"/>
      <c r="AJM464" s="164"/>
      <c r="AJN464" s="164"/>
      <c r="AJO464" s="164"/>
      <c r="AJP464" s="164"/>
      <c r="AJQ464" s="164"/>
      <c r="AJR464" s="164"/>
      <c r="AJS464" s="164"/>
      <c r="AJT464" s="164"/>
      <c r="AJU464" s="164"/>
      <c r="AJV464" s="164"/>
      <c r="AJW464" s="164"/>
      <c r="AJX464" s="164"/>
      <c r="AJY464" s="164"/>
      <c r="AJZ464" s="164"/>
      <c r="AKA464" s="164"/>
      <c r="AKB464" s="164"/>
    </row>
    <row r="465" customFormat="false" ht="21" hidden="false" customHeight="true" outlineLevel="0" collapsed="false">
      <c r="A465" s="233"/>
      <c r="B465" s="234"/>
      <c r="C465" s="235"/>
      <c r="D465" s="236"/>
      <c r="E465" s="237"/>
      <c r="F465" s="237"/>
      <c r="G465" s="263"/>
      <c r="H465" s="267" t="str">
        <f aca="false">IF(COUNTIFS(Titulados!$A$3:$A$1000,"="&amp;K465)&lt;&gt;1,"","Titulado")</f>
        <v/>
      </c>
      <c r="I465" s="242"/>
      <c r="J465" s="242"/>
      <c r="K465" s="253"/>
      <c r="L465" s="254"/>
      <c r="M465" s="255"/>
      <c r="N465" s="256"/>
      <c r="O465" s="247"/>
      <c r="P465" s="248"/>
      <c r="Q465" s="249"/>
      <c r="R465" s="174"/>
      <c r="S465" s="274"/>
      <c r="T465" s="275"/>
      <c r="AHV465" s="164"/>
      <c r="AHW465" s="164"/>
      <c r="AHX465" s="164"/>
      <c r="AHY465" s="164"/>
      <c r="AHZ465" s="164"/>
      <c r="AIA465" s="164"/>
      <c r="AIB465" s="164"/>
      <c r="AIC465" s="164"/>
      <c r="AID465" s="164"/>
      <c r="AIE465" s="164"/>
      <c r="AIF465" s="164"/>
      <c r="AIG465" s="164"/>
      <c r="AIH465" s="164"/>
      <c r="AII465" s="164"/>
      <c r="AIJ465" s="164"/>
      <c r="AIK465" s="164"/>
      <c r="AIL465" s="164"/>
      <c r="AIM465" s="164"/>
      <c r="AIN465" s="164"/>
      <c r="AIO465" s="164"/>
      <c r="AIP465" s="164"/>
      <c r="AIQ465" s="164"/>
      <c r="AIR465" s="164"/>
      <c r="AIS465" s="164"/>
      <c r="AIT465" s="164"/>
      <c r="AIU465" s="164"/>
      <c r="AIV465" s="164"/>
      <c r="AIW465" s="164"/>
      <c r="AIX465" s="164"/>
      <c r="AIY465" s="164"/>
      <c r="AIZ465" s="164"/>
      <c r="AJA465" s="164"/>
      <c r="AJB465" s="164"/>
      <c r="AJC465" s="164"/>
      <c r="AJD465" s="164"/>
      <c r="AJE465" s="164"/>
      <c r="AJF465" s="164"/>
      <c r="AJG465" s="164"/>
      <c r="AJH465" s="164"/>
      <c r="AJI465" s="164"/>
      <c r="AJJ465" s="164"/>
      <c r="AJK465" s="164"/>
      <c r="AJL465" s="164"/>
      <c r="AJM465" s="164"/>
      <c r="AJN465" s="164"/>
      <c r="AJO465" s="164"/>
      <c r="AJP465" s="164"/>
      <c r="AJQ465" s="164"/>
      <c r="AJR465" s="164"/>
      <c r="AJS465" s="164"/>
      <c r="AJT465" s="164"/>
      <c r="AJU465" s="164"/>
      <c r="AJV465" s="164"/>
      <c r="AJW465" s="164"/>
      <c r="AJX465" s="164"/>
      <c r="AJY465" s="164"/>
      <c r="AJZ465" s="164"/>
      <c r="AKA465" s="164"/>
      <c r="AKB465" s="164"/>
    </row>
    <row r="466" customFormat="false" ht="21" hidden="false" customHeight="true" outlineLevel="0" collapsed="false">
      <c r="A466" s="233"/>
      <c r="B466" s="234"/>
      <c r="C466" s="235"/>
      <c r="D466" s="236"/>
      <c r="E466" s="237"/>
      <c r="F466" s="237"/>
      <c r="G466" s="263"/>
      <c r="H466" s="267" t="str">
        <f aca="false">IF(COUNTIFS(Titulados!$A$3:$A$1000,"="&amp;K466)&lt;&gt;1,"","Titulado")</f>
        <v/>
      </c>
      <c r="I466" s="242"/>
      <c r="J466" s="242"/>
      <c r="K466" s="253"/>
      <c r="L466" s="254"/>
      <c r="M466" s="255"/>
      <c r="N466" s="256"/>
      <c r="O466" s="247"/>
      <c r="P466" s="248"/>
      <c r="Q466" s="249"/>
      <c r="R466" s="174"/>
      <c r="S466" s="274"/>
      <c r="T466" s="275"/>
      <c r="AHV466" s="164"/>
      <c r="AHW466" s="164"/>
      <c r="AHX466" s="164"/>
      <c r="AHY466" s="164"/>
      <c r="AHZ466" s="164"/>
      <c r="AIA466" s="164"/>
      <c r="AIB466" s="164"/>
      <c r="AIC466" s="164"/>
      <c r="AID466" s="164"/>
      <c r="AIE466" s="164"/>
      <c r="AIF466" s="164"/>
      <c r="AIG466" s="164"/>
      <c r="AIH466" s="164"/>
      <c r="AII466" s="164"/>
      <c r="AIJ466" s="164"/>
      <c r="AIK466" s="164"/>
      <c r="AIL466" s="164"/>
      <c r="AIM466" s="164"/>
      <c r="AIN466" s="164"/>
      <c r="AIO466" s="164"/>
      <c r="AIP466" s="164"/>
      <c r="AIQ466" s="164"/>
      <c r="AIR466" s="164"/>
      <c r="AIS466" s="164"/>
      <c r="AIT466" s="164"/>
      <c r="AIU466" s="164"/>
      <c r="AIV466" s="164"/>
      <c r="AIW466" s="164"/>
      <c r="AIX466" s="164"/>
      <c r="AIY466" s="164"/>
      <c r="AIZ466" s="164"/>
      <c r="AJA466" s="164"/>
      <c r="AJB466" s="164"/>
      <c r="AJC466" s="164"/>
      <c r="AJD466" s="164"/>
      <c r="AJE466" s="164"/>
      <c r="AJF466" s="164"/>
      <c r="AJG466" s="164"/>
      <c r="AJH466" s="164"/>
      <c r="AJI466" s="164"/>
      <c r="AJJ466" s="164"/>
      <c r="AJK466" s="164"/>
      <c r="AJL466" s="164"/>
      <c r="AJM466" s="164"/>
      <c r="AJN466" s="164"/>
      <c r="AJO466" s="164"/>
      <c r="AJP466" s="164"/>
      <c r="AJQ466" s="164"/>
      <c r="AJR466" s="164"/>
      <c r="AJS466" s="164"/>
      <c r="AJT466" s="164"/>
      <c r="AJU466" s="164"/>
      <c r="AJV466" s="164"/>
      <c r="AJW466" s="164"/>
      <c r="AJX466" s="164"/>
      <c r="AJY466" s="164"/>
      <c r="AJZ466" s="164"/>
      <c r="AKA466" s="164"/>
      <c r="AKB466" s="164"/>
    </row>
    <row r="467" customFormat="false" ht="21" hidden="false" customHeight="true" outlineLevel="0" collapsed="false">
      <c r="A467" s="233"/>
      <c r="B467" s="234"/>
      <c r="C467" s="235"/>
      <c r="D467" s="236"/>
      <c r="E467" s="237"/>
      <c r="F467" s="237"/>
      <c r="G467" s="263"/>
      <c r="H467" s="268" t="str">
        <f aca="false">IF(COUNTIFS(Titulados!$A$3:$A$1000,"="&amp;K467)&lt;&gt;1,"","Titulado")</f>
        <v/>
      </c>
      <c r="I467" s="242"/>
      <c r="J467" s="242"/>
      <c r="K467" s="258"/>
      <c r="L467" s="259"/>
      <c r="M467" s="260"/>
      <c r="N467" s="261"/>
      <c r="O467" s="247"/>
      <c r="P467" s="248"/>
      <c r="Q467" s="249"/>
      <c r="R467" s="174"/>
      <c r="S467" s="274"/>
      <c r="T467" s="275"/>
      <c r="AHV467" s="164"/>
      <c r="AHW467" s="164"/>
      <c r="AHX467" s="164"/>
      <c r="AHY467" s="164"/>
      <c r="AHZ467" s="164"/>
      <c r="AIA467" s="164"/>
      <c r="AIB467" s="164"/>
      <c r="AIC467" s="164"/>
      <c r="AID467" s="164"/>
      <c r="AIE467" s="164"/>
      <c r="AIF467" s="164"/>
      <c r="AIG467" s="164"/>
      <c r="AIH467" s="164"/>
      <c r="AII467" s="164"/>
      <c r="AIJ467" s="164"/>
      <c r="AIK467" s="164"/>
      <c r="AIL467" s="164"/>
      <c r="AIM467" s="164"/>
      <c r="AIN467" s="164"/>
      <c r="AIO467" s="164"/>
      <c r="AIP467" s="164"/>
      <c r="AIQ467" s="164"/>
      <c r="AIR467" s="164"/>
      <c r="AIS467" s="164"/>
      <c r="AIT467" s="164"/>
      <c r="AIU467" s="164"/>
      <c r="AIV467" s="164"/>
      <c r="AIW467" s="164"/>
      <c r="AIX467" s="164"/>
      <c r="AIY467" s="164"/>
      <c r="AIZ467" s="164"/>
      <c r="AJA467" s="164"/>
      <c r="AJB467" s="164"/>
      <c r="AJC467" s="164"/>
      <c r="AJD467" s="164"/>
      <c r="AJE467" s="164"/>
      <c r="AJF467" s="164"/>
      <c r="AJG467" s="164"/>
      <c r="AJH467" s="164"/>
      <c r="AJI467" s="164"/>
      <c r="AJJ467" s="164"/>
      <c r="AJK467" s="164"/>
      <c r="AJL467" s="164"/>
      <c r="AJM467" s="164"/>
      <c r="AJN467" s="164"/>
      <c r="AJO467" s="164"/>
      <c r="AJP467" s="164"/>
      <c r="AJQ467" s="164"/>
      <c r="AJR467" s="164"/>
      <c r="AJS467" s="164"/>
      <c r="AJT467" s="164"/>
      <c r="AJU467" s="164"/>
      <c r="AJV467" s="164"/>
      <c r="AJW467" s="164"/>
      <c r="AJX467" s="164"/>
      <c r="AJY467" s="164"/>
      <c r="AJZ467" s="164"/>
      <c r="AKA467" s="164"/>
      <c r="AKB467" s="164"/>
    </row>
    <row r="468" customFormat="false" ht="27" hidden="false" customHeight="true" outlineLevel="0" collapsed="false">
      <c r="A468" s="233" t="n">
        <f aca="false">A461+1</f>
        <v>67</v>
      </c>
      <c r="B468" s="234"/>
      <c r="C468" s="235"/>
      <c r="D468" s="236"/>
      <c r="E468" s="237" t="str">
        <f aca="false">IF(P468&gt;0,"Docente do PPG coautor","")</f>
        <v/>
      </c>
      <c r="F468" s="238" t="str">
        <f aca="false">IF(COUNTIFS(L468:L474,"&lt;&gt;"&amp;"")&gt;0,"Graduando coautor","")</f>
        <v/>
      </c>
      <c r="G468" s="263" t="str">
        <f aca="false">IF(COUNTIFS(K468:K474,"&lt;&gt;"&amp;"")&gt;0,"Pos-graduando coautor","")</f>
        <v/>
      </c>
      <c r="H468" s="264" t="str">
        <f aca="false">IF(COUNTIFS(Titulados!$A$3:$A$1000,"="&amp;K468)&lt;&gt;1,"","Titulado")</f>
        <v/>
      </c>
      <c r="I468" s="242"/>
      <c r="J468" s="242"/>
      <c r="K468" s="243"/>
      <c r="L468" s="244"/>
      <c r="M468" s="245"/>
      <c r="N468" s="246"/>
      <c r="O468" s="247"/>
      <c r="P468" s="248" t="n">
        <v>0</v>
      </c>
      <c r="Q468" s="249"/>
      <c r="R468" s="174"/>
      <c r="S468" s="274" t="n">
        <f aca="false">IF(B468="",0,INDEX(pesosqualis,MATCH(D468,INDEX(Qualis,,MATCH(B468,Tipos_Produtos)),0),MATCH(B468,Tipos_Produtos,0)))</f>
        <v>0</v>
      </c>
      <c r="T468" s="275" t="n">
        <f aca="false">IF(E468="",0,S468/P468)</f>
        <v>0</v>
      </c>
      <c r="AHV468" s="164"/>
      <c r="AHW468" s="164"/>
      <c r="AHX468" s="164"/>
      <c r="AHY468" s="164"/>
      <c r="AHZ468" s="164"/>
      <c r="AIA468" s="164"/>
      <c r="AIB468" s="164"/>
      <c r="AIC468" s="164"/>
      <c r="AID468" s="164"/>
      <c r="AIE468" s="164"/>
      <c r="AIF468" s="164"/>
      <c r="AIG468" s="164"/>
      <c r="AIH468" s="164"/>
      <c r="AII468" s="164"/>
      <c r="AIJ468" s="164"/>
      <c r="AIK468" s="164"/>
      <c r="AIL468" s="164"/>
      <c r="AIM468" s="164"/>
      <c r="AIN468" s="164"/>
      <c r="AIO468" s="164"/>
      <c r="AIP468" s="164"/>
      <c r="AIQ468" s="164"/>
      <c r="AIR468" s="164"/>
      <c r="AIS468" s="164"/>
      <c r="AIT468" s="164"/>
      <c r="AIU468" s="164"/>
      <c r="AIV468" s="164"/>
      <c r="AIW468" s="164"/>
      <c r="AIX468" s="164"/>
      <c r="AIY468" s="164"/>
      <c r="AIZ468" s="164"/>
      <c r="AJA468" s="164"/>
      <c r="AJB468" s="164"/>
      <c r="AJC468" s="164"/>
      <c r="AJD468" s="164"/>
      <c r="AJE468" s="164"/>
      <c r="AJF468" s="164"/>
      <c r="AJG468" s="164"/>
      <c r="AJH468" s="164"/>
      <c r="AJI468" s="164"/>
      <c r="AJJ468" s="164"/>
      <c r="AJK468" s="164"/>
      <c r="AJL468" s="164"/>
      <c r="AJM468" s="164"/>
      <c r="AJN468" s="164"/>
      <c r="AJO468" s="164"/>
      <c r="AJP468" s="164"/>
      <c r="AJQ468" s="164"/>
      <c r="AJR468" s="164"/>
      <c r="AJS468" s="164"/>
      <c r="AJT468" s="164"/>
      <c r="AJU468" s="164"/>
      <c r="AJV468" s="164"/>
      <c r="AJW468" s="164"/>
      <c r="AJX468" s="164"/>
      <c r="AJY468" s="164"/>
      <c r="AJZ468" s="164"/>
      <c r="AKA468" s="164"/>
      <c r="AKB468" s="164"/>
    </row>
    <row r="469" customFormat="false" ht="21" hidden="false" customHeight="true" outlineLevel="0" collapsed="false">
      <c r="A469" s="233"/>
      <c r="B469" s="234"/>
      <c r="C469" s="235"/>
      <c r="D469" s="236"/>
      <c r="E469" s="237"/>
      <c r="F469" s="237"/>
      <c r="G469" s="263"/>
      <c r="H469" s="267" t="str">
        <f aca="false">IF(COUNTIFS(Titulados!$A$3:$A$1000,"="&amp;K469)&lt;&gt;1,"","Titulado")</f>
        <v/>
      </c>
      <c r="I469" s="242"/>
      <c r="J469" s="242"/>
      <c r="K469" s="253"/>
      <c r="L469" s="254"/>
      <c r="M469" s="255"/>
      <c r="N469" s="256"/>
      <c r="O469" s="247"/>
      <c r="P469" s="248"/>
      <c r="Q469" s="249"/>
      <c r="R469" s="174"/>
      <c r="S469" s="274"/>
      <c r="T469" s="275"/>
      <c r="AHV469" s="164"/>
      <c r="AHW469" s="164"/>
      <c r="AHX469" s="164"/>
      <c r="AHY469" s="164"/>
      <c r="AHZ469" s="164"/>
      <c r="AIA469" s="164"/>
      <c r="AIB469" s="164"/>
      <c r="AIC469" s="164"/>
      <c r="AID469" s="164"/>
      <c r="AIE469" s="164"/>
      <c r="AIF469" s="164"/>
      <c r="AIG469" s="164"/>
      <c r="AIH469" s="164"/>
      <c r="AII469" s="164"/>
      <c r="AIJ469" s="164"/>
      <c r="AIK469" s="164"/>
      <c r="AIL469" s="164"/>
      <c r="AIM469" s="164"/>
      <c r="AIN469" s="164"/>
      <c r="AIO469" s="164"/>
      <c r="AIP469" s="164"/>
      <c r="AIQ469" s="164"/>
      <c r="AIR469" s="164"/>
      <c r="AIS469" s="164"/>
      <c r="AIT469" s="164"/>
      <c r="AIU469" s="164"/>
      <c r="AIV469" s="164"/>
      <c r="AIW469" s="164"/>
      <c r="AIX469" s="164"/>
      <c r="AIY469" s="164"/>
      <c r="AIZ469" s="164"/>
      <c r="AJA469" s="164"/>
      <c r="AJB469" s="164"/>
      <c r="AJC469" s="164"/>
      <c r="AJD469" s="164"/>
      <c r="AJE469" s="164"/>
      <c r="AJF469" s="164"/>
      <c r="AJG469" s="164"/>
      <c r="AJH469" s="164"/>
      <c r="AJI469" s="164"/>
      <c r="AJJ469" s="164"/>
      <c r="AJK469" s="164"/>
      <c r="AJL469" s="164"/>
      <c r="AJM469" s="164"/>
      <c r="AJN469" s="164"/>
      <c r="AJO469" s="164"/>
      <c r="AJP469" s="164"/>
      <c r="AJQ469" s="164"/>
      <c r="AJR469" s="164"/>
      <c r="AJS469" s="164"/>
      <c r="AJT469" s="164"/>
      <c r="AJU469" s="164"/>
      <c r="AJV469" s="164"/>
      <c r="AJW469" s="164"/>
      <c r="AJX469" s="164"/>
      <c r="AJY469" s="164"/>
      <c r="AJZ469" s="164"/>
      <c r="AKA469" s="164"/>
      <c r="AKB469" s="164"/>
    </row>
    <row r="470" customFormat="false" ht="21" hidden="false" customHeight="true" outlineLevel="0" collapsed="false">
      <c r="A470" s="233"/>
      <c r="B470" s="234"/>
      <c r="C470" s="235"/>
      <c r="D470" s="236"/>
      <c r="E470" s="237"/>
      <c r="F470" s="237"/>
      <c r="G470" s="263"/>
      <c r="H470" s="267" t="str">
        <f aca="false">IF(COUNTIFS(Titulados!$A$3:$A$1000,"="&amp;K470)&lt;&gt;1,"","Titulado")</f>
        <v/>
      </c>
      <c r="I470" s="242"/>
      <c r="J470" s="242"/>
      <c r="K470" s="253"/>
      <c r="L470" s="254"/>
      <c r="M470" s="255"/>
      <c r="N470" s="256"/>
      <c r="O470" s="247"/>
      <c r="P470" s="248"/>
      <c r="Q470" s="249"/>
      <c r="R470" s="174"/>
      <c r="S470" s="274"/>
      <c r="T470" s="275"/>
      <c r="AHV470" s="164"/>
      <c r="AHW470" s="164"/>
      <c r="AHX470" s="164"/>
      <c r="AHY470" s="164"/>
      <c r="AHZ470" s="164"/>
      <c r="AIA470" s="164"/>
      <c r="AIB470" s="164"/>
      <c r="AIC470" s="164"/>
      <c r="AID470" s="164"/>
      <c r="AIE470" s="164"/>
      <c r="AIF470" s="164"/>
      <c r="AIG470" s="164"/>
      <c r="AIH470" s="164"/>
      <c r="AII470" s="164"/>
      <c r="AIJ470" s="164"/>
      <c r="AIK470" s="164"/>
      <c r="AIL470" s="164"/>
      <c r="AIM470" s="164"/>
      <c r="AIN470" s="164"/>
      <c r="AIO470" s="164"/>
      <c r="AIP470" s="164"/>
      <c r="AIQ470" s="164"/>
      <c r="AIR470" s="164"/>
      <c r="AIS470" s="164"/>
      <c r="AIT470" s="164"/>
      <c r="AIU470" s="164"/>
      <c r="AIV470" s="164"/>
      <c r="AIW470" s="164"/>
      <c r="AIX470" s="164"/>
      <c r="AIY470" s="164"/>
      <c r="AIZ470" s="164"/>
      <c r="AJA470" s="164"/>
      <c r="AJB470" s="164"/>
      <c r="AJC470" s="164"/>
      <c r="AJD470" s="164"/>
      <c r="AJE470" s="164"/>
      <c r="AJF470" s="164"/>
      <c r="AJG470" s="164"/>
      <c r="AJH470" s="164"/>
      <c r="AJI470" s="164"/>
      <c r="AJJ470" s="164"/>
      <c r="AJK470" s="164"/>
      <c r="AJL470" s="164"/>
      <c r="AJM470" s="164"/>
      <c r="AJN470" s="164"/>
      <c r="AJO470" s="164"/>
      <c r="AJP470" s="164"/>
      <c r="AJQ470" s="164"/>
      <c r="AJR470" s="164"/>
      <c r="AJS470" s="164"/>
      <c r="AJT470" s="164"/>
      <c r="AJU470" s="164"/>
      <c r="AJV470" s="164"/>
      <c r="AJW470" s="164"/>
      <c r="AJX470" s="164"/>
      <c r="AJY470" s="164"/>
      <c r="AJZ470" s="164"/>
      <c r="AKA470" s="164"/>
      <c r="AKB470" s="164"/>
    </row>
    <row r="471" customFormat="false" ht="21" hidden="false" customHeight="true" outlineLevel="0" collapsed="false">
      <c r="A471" s="233"/>
      <c r="B471" s="234"/>
      <c r="C471" s="235"/>
      <c r="D471" s="236"/>
      <c r="E471" s="237"/>
      <c r="F471" s="237"/>
      <c r="G471" s="263"/>
      <c r="H471" s="267" t="str">
        <f aca="false">IF(COUNTIFS(Titulados!$A$3:$A$1000,"="&amp;K471)&lt;&gt;1,"","Titulado")</f>
        <v/>
      </c>
      <c r="I471" s="242"/>
      <c r="J471" s="242"/>
      <c r="K471" s="253"/>
      <c r="L471" s="254"/>
      <c r="M471" s="255"/>
      <c r="N471" s="256"/>
      <c r="O471" s="247"/>
      <c r="P471" s="248"/>
      <c r="Q471" s="249"/>
      <c r="R471" s="174"/>
      <c r="S471" s="274"/>
      <c r="T471" s="275"/>
      <c r="AHV471" s="164"/>
      <c r="AHW471" s="164"/>
      <c r="AHX471" s="164"/>
      <c r="AHY471" s="164"/>
      <c r="AHZ471" s="164"/>
      <c r="AIA471" s="164"/>
      <c r="AIB471" s="164"/>
      <c r="AIC471" s="164"/>
      <c r="AID471" s="164"/>
      <c r="AIE471" s="164"/>
      <c r="AIF471" s="164"/>
      <c r="AIG471" s="164"/>
      <c r="AIH471" s="164"/>
      <c r="AII471" s="164"/>
      <c r="AIJ471" s="164"/>
      <c r="AIK471" s="164"/>
      <c r="AIL471" s="164"/>
      <c r="AIM471" s="164"/>
      <c r="AIN471" s="164"/>
      <c r="AIO471" s="164"/>
      <c r="AIP471" s="164"/>
      <c r="AIQ471" s="164"/>
      <c r="AIR471" s="164"/>
      <c r="AIS471" s="164"/>
      <c r="AIT471" s="164"/>
      <c r="AIU471" s="164"/>
      <c r="AIV471" s="164"/>
      <c r="AIW471" s="164"/>
      <c r="AIX471" s="164"/>
      <c r="AIY471" s="164"/>
      <c r="AIZ471" s="164"/>
      <c r="AJA471" s="164"/>
      <c r="AJB471" s="164"/>
      <c r="AJC471" s="164"/>
      <c r="AJD471" s="164"/>
      <c r="AJE471" s="164"/>
      <c r="AJF471" s="164"/>
      <c r="AJG471" s="164"/>
      <c r="AJH471" s="164"/>
      <c r="AJI471" s="164"/>
      <c r="AJJ471" s="164"/>
      <c r="AJK471" s="164"/>
      <c r="AJL471" s="164"/>
      <c r="AJM471" s="164"/>
      <c r="AJN471" s="164"/>
      <c r="AJO471" s="164"/>
      <c r="AJP471" s="164"/>
      <c r="AJQ471" s="164"/>
      <c r="AJR471" s="164"/>
      <c r="AJS471" s="164"/>
      <c r="AJT471" s="164"/>
      <c r="AJU471" s="164"/>
      <c r="AJV471" s="164"/>
      <c r="AJW471" s="164"/>
      <c r="AJX471" s="164"/>
      <c r="AJY471" s="164"/>
      <c r="AJZ471" s="164"/>
      <c r="AKA471" s="164"/>
      <c r="AKB471" s="164"/>
    </row>
    <row r="472" customFormat="false" ht="21" hidden="false" customHeight="true" outlineLevel="0" collapsed="false">
      <c r="A472" s="233"/>
      <c r="B472" s="234"/>
      <c r="C472" s="235"/>
      <c r="D472" s="236"/>
      <c r="E472" s="237"/>
      <c r="F472" s="237"/>
      <c r="G472" s="263"/>
      <c r="H472" s="267" t="str">
        <f aca="false">IF(COUNTIFS(Titulados!$A$3:$A$1000,"="&amp;K472)&lt;&gt;1,"","Titulado")</f>
        <v/>
      </c>
      <c r="I472" s="242"/>
      <c r="J472" s="242"/>
      <c r="K472" s="253"/>
      <c r="L472" s="254"/>
      <c r="M472" s="255"/>
      <c r="N472" s="256"/>
      <c r="O472" s="247"/>
      <c r="P472" s="248"/>
      <c r="Q472" s="249"/>
      <c r="R472" s="174"/>
      <c r="S472" s="274"/>
      <c r="T472" s="275"/>
      <c r="AHV472" s="164"/>
      <c r="AHW472" s="164"/>
      <c r="AHX472" s="164"/>
      <c r="AHY472" s="164"/>
      <c r="AHZ472" s="164"/>
      <c r="AIA472" s="164"/>
      <c r="AIB472" s="164"/>
      <c r="AIC472" s="164"/>
      <c r="AID472" s="164"/>
      <c r="AIE472" s="164"/>
      <c r="AIF472" s="164"/>
      <c r="AIG472" s="164"/>
      <c r="AIH472" s="164"/>
      <c r="AII472" s="164"/>
      <c r="AIJ472" s="164"/>
      <c r="AIK472" s="164"/>
      <c r="AIL472" s="164"/>
      <c r="AIM472" s="164"/>
      <c r="AIN472" s="164"/>
      <c r="AIO472" s="164"/>
      <c r="AIP472" s="164"/>
      <c r="AIQ472" s="164"/>
      <c r="AIR472" s="164"/>
      <c r="AIS472" s="164"/>
      <c r="AIT472" s="164"/>
      <c r="AIU472" s="164"/>
      <c r="AIV472" s="164"/>
      <c r="AIW472" s="164"/>
      <c r="AIX472" s="164"/>
      <c r="AIY472" s="164"/>
      <c r="AIZ472" s="164"/>
      <c r="AJA472" s="164"/>
      <c r="AJB472" s="164"/>
      <c r="AJC472" s="164"/>
      <c r="AJD472" s="164"/>
      <c r="AJE472" s="164"/>
      <c r="AJF472" s="164"/>
      <c r="AJG472" s="164"/>
      <c r="AJH472" s="164"/>
      <c r="AJI472" s="164"/>
      <c r="AJJ472" s="164"/>
      <c r="AJK472" s="164"/>
      <c r="AJL472" s="164"/>
      <c r="AJM472" s="164"/>
      <c r="AJN472" s="164"/>
      <c r="AJO472" s="164"/>
      <c r="AJP472" s="164"/>
      <c r="AJQ472" s="164"/>
      <c r="AJR472" s="164"/>
      <c r="AJS472" s="164"/>
      <c r="AJT472" s="164"/>
      <c r="AJU472" s="164"/>
      <c r="AJV472" s="164"/>
      <c r="AJW472" s="164"/>
      <c r="AJX472" s="164"/>
      <c r="AJY472" s="164"/>
      <c r="AJZ472" s="164"/>
      <c r="AKA472" s="164"/>
      <c r="AKB472" s="164"/>
    </row>
    <row r="473" customFormat="false" ht="21" hidden="false" customHeight="true" outlineLevel="0" collapsed="false">
      <c r="A473" s="233"/>
      <c r="B473" s="234"/>
      <c r="C473" s="235"/>
      <c r="D473" s="236"/>
      <c r="E473" s="237"/>
      <c r="F473" s="237"/>
      <c r="G473" s="263"/>
      <c r="H473" s="267" t="str">
        <f aca="false">IF(COUNTIFS(Titulados!$A$3:$A$1000,"="&amp;K473)&lt;&gt;1,"","Titulado")</f>
        <v/>
      </c>
      <c r="I473" s="242"/>
      <c r="J473" s="242"/>
      <c r="K473" s="253"/>
      <c r="L473" s="254"/>
      <c r="M473" s="255"/>
      <c r="N473" s="256"/>
      <c r="O473" s="247"/>
      <c r="P473" s="248"/>
      <c r="Q473" s="249"/>
      <c r="R473" s="174"/>
      <c r="S473" s="274"/>
      <c r="T473" s="275"/>
      <c r="AHV473" s="164"/>
      <c r="AHW473" s="164"/>
      <c r="AHX473" s="164"/>
      <c r="AHY473" s="164"/>
      <c r="AHZ473" s="164"/>
      <c r="AIA473" s="164"/>
      <c r="AIB473" s="164"/>
      <c r="AIC473" s="164"/>
      <c r="AID473" s="164"/>
      <c r="AIE473" s="164"/>
      <c r="AIF473" s="164"/>
      <c r="AIG473" s="164"/>
      <c r="AIH473" s="164"/>
      <c r="AII473" s="164"/>
      <c r="AIJ473" s="164"/>
      <c r="AIK473" s="164"/>
      <c r="AIL473" s="164"/>
      <c r="AIM473" s="164"/>
      <c r="AIN473" s="164"/>
      <c r="AIO473" s="164"/>
      <c r="AIP473" s="164"/>
      <c r="AIQ473" s="164"/>
      <c r="AIR473" s="164"/>
      <c r="AIS473" s="164"/>
      <c r="AIT473" s="164"/>
      <c r="AIU473" s="164"/>
      <c r="AIV473" s="164"/>
      <c r="AIW473" s="164"/>
      <c r="AIX473" s="164"/>
      <c r="AIY473" s="164"/>
      <c r="AIZ473" s="164"/>
      <c r="AJA473" s="164"/>
      <c r="AJB473" s="164"/>
      <c r="AJC473" s="164"/>
      <c r="AJD473" s="164"/>
      <c r="AJE473" s="164"/>
      <c r="AJF473" s="164"/>
      <c r="AJG473" s="164"/>
      <c r="AJH473" s="164"/>
      <c r="AJI473" s="164"/>
      <c r="AJJ473" s="164"/>
      <c r="AJK473" s="164"/>
      <c r="AJL473" s="164"/>
      <c r="AJM473" s="164"/>
      <c r="AJN473" s="164"/>
      <c r="AJO473" s="164"/>
      <c r="AJP473" s="164"/>
      <c r="AJQ473" s="164"/>
      <c r="AJR473" s="164"/>
      <c r="AJS473" s="164"/>
      <c r="AJT473" s="164"/>
      <c r="AJU473" s="164"/>
      <c r="AJV473" s="164"/>
      <c r="AJW473" s="164"/>
      <c r="AJX473" s="164"/>
      <c r="AJY473" s="164"/>
      <c r="AJZ473" s="164"/>
      <c r="AKA473" s="164"/>
      <c r="AKB473" s="164"/>
    </row>
    <row r="474" customFormat="false" ht="21" hidden="false" customHeight="true" outlineLevel="0" collapsed="false">
      <c r="A474" s="233"/>
      <c r="B474" s="234"/>
      <c r="C474" s="235"/>
      <c r="D474" s="236"/>
      <c r="E474" s="237"/>
      <c r="F474" s="237"/>
      <c r="G474" s="263"/>
      <c r="H474" s="268" t="str">
        <f aca="false">IF(COUNTIFS(Titulados!$A$3:$A$1000,"="&amp;K474)&lt;&gt;1,"","Titulado")</f>
        <v/>
      </c>
      <c r="I474" s="242"/>
      <c r="J474" s="242"/>
      <c r="K474" s="258"/>
      <c r="L474" s="259"/>
      <c r="M474" s="260"/>
      <c r="N474" s="261"/>
      <c r="O474" s="247"/>
      <c r="P474" s="248"/>
      <c r="Q474" s="249"/>
      <c r="R474" s="174"/>
      <c r="S474" s="274"/>
      <c r="T474" s="275"/>
      <c r="AHV474" s="164"/>
      <c r="AHW474" s="164"/>
      <c r="AHX474" s="164"/>
      <c r="AHY474" s="164"/>
      <c r="AHZ474" s="164"/>
      <c r="AIA474" s="164"/>
      <c r="AIB474" s="164"/>
      <c r="AIC474" s="164"/>
      <c r="AID474" s="164"/>
      <c r="AIE474" s="164"/>
      <c r="AIF474" s="164"/>
      <c r="AIG474" s="164"/>
      <c r="AIH474" s="164"/>
      <c r="AII474" s="164"/>
      <c r="AIJ474" s="164"/>
      <c r="AIK474" s="164"/>
      <c r="AIL474" s="164"/>
      <c r="AIM474" s="164"/>
      <c r="AIN474" s="164"/>
      <c r="AIO474" s="164"/>
      <c r="AIP474" s="164"/>
      <c r="AIQ474" s="164"/>
      <c r="AIR474" s="164"/>
      <c r="AIS474" s="164"/>
      <c r="AIT474" s="164"/>
      <c r="AIU474" s="164"/>
      <c r="AIV474" s="164"/>
      <c r="AIW474" s="164"/>
      <c r="AIX474" s="164"/>
      <c r="AIY474" s="164"/>
      <c r="AIZ474" s="164"/>
      <c r="AJA474" s="164"/>
      <c r="AJB474" s="164"/>
      <c r="AJC474" s="164"/>
      <c r="AJD474" s="164"/>
      <c r="AJE474" s="164"/>
      <c r="AJF474" s="164"/>
      <c r="AJG474" s="164"/>
      <c r="AJH474" s="164"/>
      <c r="AJI474" s="164"/>
      <c r="AJJ474" s="164"/>
      <c r="AJK474" s="164"/>
      <c r="AJL474" s="164"/>
      <c r="AJM474" s="164"/>
      <c r="AJN474" s="164"/>
      <c r="AJO474" s="164"/>
      <c r="AJP474" s="164"/>
      <c r="AJQ474" s="164"/>
      <c r="AJR474" s="164"/>
      <c r="AJS474" s="164"/>
      <c r="AJT474" s="164"/>
      <c r="AJU474" s="164"/>
      <c r="AJV474" s="164"/>
      <c r="AJW474" s="164"/>
      <c r="AJX474" s="164"/>
      <c r="AJY474" s="164"/>
      <c r="AJZ474" s="164"/>
      <c r="AKA474" s="164"/>
      <c r="AKB474" s="164"/>
    </row>
    <row r="475" customFormat="false" ht="27" hidden="false" customHeight="true" outlineLevel="0" collapsed="false">
      <c r="A475" s="233" t="n">
        <f aca="false">A468+1</f>
        <v>68</v>
      </c>
      <c r="B475" s="234"/>
      <c r="C475" s="235"/>
      <c r="D475" s="236"/>
      <c r="E475" s="237" t="str">
        <f aca="false">IF(P475&gt;0,"Docente do PPG coautor","")</f>
        <v/>
      </c>
      <c r="F475" s="238" t="str">
        <f aca="false">IF(COUNTIFS(L475:L481,"&lt;&gt;"&amp;"")&gt;0,"Graduando coautor","")</f>
        <v/>
      </c>
      <c r="G475" s="263" t="str">
        <f aca="false">IF(COUNTIFS(K475:K481,"&lt;&gt;"&amp;"")&gt;0,"Pos-graduando coautor","")</f>
        <v/>
      </c>
      <c r="H475" s="264" t="str">
        <f aca="false">IF(COUNTIFS(Titulados!$A$3:$A$1000,"="&amp;K475)&lt;&gt;1,"","Titulado")</f>
        <v/>
      </c>
      <c r="I475" s="242"/>
      <c r="J475" s="242"/>
      <c r="K475" s="243"/>
      <c r="L475" s="244"/>
      <c r="M475" s="245"/>
      <c r="N475" s="246"/>
      <c r="O475" s="247"/>
      <c r="P475" s="248" t="n">
        <v>0</v>
      </c>
      <c r="Q475" s="249"/>
      <c r="R475" s="174"/>
      <c r="S475" s="274" t="n">
        <f aca="false">IF(B475="",0,INDEX(pesosqualis,MATCH(D475,INDEX(Qualis,,MATCH(B475,Tipos_Produtos)),0),MATCH(B475,Tipos_Produtos,0)))</f>
        <v>0</v>
      </c>
      <c r="T475" s="275" t="n">
        <f aca="false">IF(E475="",0,S475/P475)</f>
        <v>0</v>
      </c>
      <c r="AHV475" s="164"/>
      <c r="AHW475" s="164"/>
      <c r="AHX475" s="164"/>
      <c r="AHY475" s="164"/>
      <c r="AHZ475" s="164"/>
      <c r="AIA475" s="164"/>
      <c r="AIB475" s="164"/>
      <c r="AIC475" s="164"/>
      <c r="AID475" s="164"/>
      <c r="AIE475" s="164"/>
      <c r="AIF475" s="164"/>
      <c r="AIG475" s="164"/>
      <c r="AIH475" s="164"/>
      <c r="AII475" s="164"/>
      <c r="AIJ475" s="164"/>
      <c r="AIK475" s="164"/>
      <c r="AIL475" s="164"/>
      <c r="AIM475" s="164"/>
      <c r="AIN475" s="164"/>
      <c r="AIO475" s="164"/>
      <c r="AIP475" s="164"/>
      <c r="AIQ475" s="164"/>
      <c r="AIR475" s="164"/>
      <c r="AIS475" s="164"/>
      <c r="AIT475" s="164"/>
      <c r="AIU475" s="164"/>
      <c r="AIV475" s="164"/>
      <c r="AIW475" s="164"/>
      <c r="AIX475" s="164"/>
      <c r="AIY475" s="164"/>
      <c r="AIZ475" s="164"/>
      <c r="AJA475" s="164"/>
      <c r="AJB475" s="164"/>
      <c r="AJC475" s="164"/>
      <c r="AJD475" s="164"/>
      <c r="AJE475" s="164"/>
      <c r="AJF475" s="164"/>
      <c r="AJG475" s="164"/>
      <c r="AJH475" s="164"/>
      <c r="AJI475" s="164"/>
      <c r="AJJ475" s="164"/>
      <c r="AJK475" s="164"/>
      <c r="AJL475" s="164"/>
      <c r="AJM475" s="164"/>
      <c r="AJN475" s="164"/>
      <c r="AJO475" s="164"/>
      <c r="AJP475" s="164"/>
      <c r="AJQ475" s="164"/>
      <c r="AJR475" s="164"/>
      <c r="AJS475" s="164"/>
      <c r="AJT475" s="164"/>
      <c r="AJU475" s="164"/>
      <c r="AJV475" s="164"/>
      <c r="AJW475" s="164"/>
      <c r="AJX475" s="164"/>
      <c r="AJY475" s="164"/>
      <c r="AJZ475" s="164"/>
      <c r="AKA475" s="164"/>
      <c r="AKB475" s="164"/>
    </row>
    <row r="476" customFormat="false" ht="21" hidden="false" customHeight="true" outlineLevel="0" collapsed="false">
      <c r="A476" s="233"/>
      <c r="B476" s="234"/>
      <c r="C476" s="235"/>
      <c r="D476" s="236"/>
      <c r="E476" s="237"/>
      <c r="F476" s="237"/>
      <c r="G476" s="263"/>
      <c r="H476" s="267" t="str">
        <f aca="false">IF(COUNTIFS(Titulados!$A$3:$A$1000,"="&amp;K476)&lt;&gt;1,"","Titulado")</f>
        <v/>
      </c>
      <c r="I476" s="242"/>
      <c r="J476" s="242"/>
      <c r="K476" s="253"/>
      <c r="L476" s="254"/>
      <c r="M476" s="255"/>
      <c r="N476" s="256"/>
      <c r="O476" s="247"/>
      <c r="P476" s="248"/>
      <c r="Q476" s="249"/>
      <c r="R476" s="174"/>
      <c r="S476" s="274"/>
      <c r="T476" s="275"/>
      <c r="AHV476" s="164"/>
      <c r="AHW476" s="164"/>
      <c r="AHX476" s="164"/>
      <c r="AHY476" s="164"/>
      <c r="AHZ476" s="164"/>
      <c r="AIA476" s="164"/>
      <c r="AIB476" s="164"/>
      <c r="AIC476" s="164"/>
      <c r="AID476" s="164"/>
      <c r="AIE476" s="164"/>
      <c r="AIF476" s="164"/>
      <c r="AIG476" s="164"/>
      <c r="AIH476" s="164"/>
      <c r="AII476" s="164"/>
      <c r="AIJ476" s="164"/>
      <c r="AIK476" s="164"/>
      <c r="AIL476" s="164"/>
      <c r="AIM476" s="164"/>
      <c r="AIN476" s="164"/>
      <c r="AIO476" s="164"/>
      <c r="AIP476" s="164"/>
      <c r="AIQ476" s="164"/>
      <c r="AIR476" s="164"/>
      <c r="AIS476" s="164"/>
      <c r="AIT476" s="164"/>
      <c r="AIU476" s="164"/>
      <c r="AIV476" s="164"/>
      <c r="AIW476" s="164"/>
      <c r="AIX476" s="164"/>
      <c r="AIY476" s="164"/>
      <c r="AIZ476" s="164"/>
      <c r="AJA476" s="164"/>
      <c r="AJB476" s="164"/>
      <c r="AJC476" s="164"/>
      <c r="AJD476" s="164"/>
      <c r="AJE476" s="164"/>
      <c r="AJF476" s="164"/>
      <c r="AJG476" s="164"/>
      <c r="AJH476" s="164"/>
      <c r="AJI476" s="164"/>
      <c r="AJJ476" s="164"/>
      <c r="AJK476" s="164"/>
      <c r="AJL476" s="164"/>
      <c r="AJM476" s="164"/>
      <c r="AJN476" s="164"/>
      <c r="AJO476" s="164"/>
      <c r="AJP476" s="164"/>
      <c r="AJQ476" s="164"/>
      <c r="AJR476" s="164"/>
      <c r="AJS476" s="164"/>
      <c r="AJT476" s="164"/>
      <c r="AJU476" s="164"/>
      <c r="AJV476" s="164"/>
      <c r="AJW476" s="164"/>
      <c r="AJX476" s="164"/>
      <c r="AJY476" s="164"/>
      <c r="AJZ476" s="164"/>
      <c r="AKA476" s="164"/>
      <c r="AKB476" s="164"/>
    </row>
    <row r="477" customFormat="false" ht="21" hidden="false" customHeight="true" outlineLevel="0" collapsed="false">
      <c r="A477" s="233"/>
      <c r="B477" s="234"/>
      <c r="C477" s="235"/>
      <c r="D477" s="236"/>
      <c r="E477" s="237"/>
      <c r="F477" s="237"/>
      <c r="G477" s="263"/>
      <c r="H477" s="267" t="str">
        <f aca="false">IF(COUNTIFS(Titulados!$A$3:$A$1000,"="&amp;K477)&lt;&gt;1,"","Titulado")</f>
        <v/>
      </c>
      <c r="I477" s="242"/>
      <c r="J477" s="242"/>
      <c r="K477" s="253"/>
      <c r="L477" s="254"/>
      <c r="M477" s="255"/>
      <c r="N477" s="256"/>
      <c r="O477" s="247"/>
      <c r="P477" s="248"/>
      <c r="Q477" s="249"/>
      <c r="R477" s="174"/>
      <c r="S477" s="274"/>
      <c r="T477" s="275"/>
      <c r="AHV477" s="164"/>
      <c r="AHW477" s="164"/>
      <c r="AHX477" s="164"/>
      <c r="AHY477" s="164"/>
      <c r="AHZ477" s="164"/>
      <c r="AIA477" s="164"/>
      <c r="AIB477" s="164"/>
      <c r="AIC477" s="164"/>
      <c r="AID477" s="164"/>
      <c r="AIE477" s="164"/>
      <c r="AIF477" s="164"/>
      <c r="AIG477" s="164"/>
      <c r="AIH477" s="164"/>
      <c r="AII477" s="164"/>
      <c r="AIJ477" s="164"/>
      <c r="AIK477" s="164"/>
      <c r="AIL477" s="164"/>
      <c r="AIM477" s="164"/>
      <c r="AIN477" s="164"/>
      <c r="AIO477" s="164"/>
      <c r="AIP477" s="164"/>
      <c r="AIQ477" s="164"/>
      <c r="AIR477" s="164"/>
      <c r="AIS477" s="164"/>
      <c r="AIT477" s="164"/>
      <c r="AIU477" s="164"/>
      <c r="AIV477" s="164"/>
      <c r="AIW477" s="164"/>
      <c r="AIX477" s="164"/>
      <c r="AIY477" s="164"/>
      <c r="AIZ477" s="164"/>
      <c r="AJA477" s="164"/>
      <c r="AJB477" s="164"/>
      <c r="AJC477" s="164"/>
      <c r="AJD477" s="164"/>
      <c r="AJE477" s="164"/>
      <c r="AJF477" s="164"/>
      <c r="AJG477" s="164"/>
      <c r="AJH477" s="164"/>
      <c r="AJI477" s="164"/>
      <c r="AJJ477" s="164"/>
      <c r="AJK477" s="164"/>
      <c r="AJL477" s="164"/>
      <c r="AJM477" s="164"/>
      <c r="AJN477" s="164"/>
      <c r="AJO477" s="164"/>
      <c r="AJP477" s="164"/>
      <c r="AJQ477" s="164"/>
      <c r="AJR477" s="164"/>
      <c r="AJS477" s="164"/>
      <c r="AJT477" s="164"/>
      <c r="AJU477" s="164"/>
      <c r="AJV477" s="164"/>
      <c r="AJW477" s="164"/>
      <c r="AJX477" s="164"/>
      <c r="AJY477" s="164"/>
      <c r="AJZ477" s="164"/>
      <c r="AKA477" s="164"/>
      <c r="AKB477" s="164"/>
    </row>
    <row r="478" customFormat="false" ht="21" hidden="false" customHeight="true" outlineLevel="0" collapsed="false">
      <c r="A478" s="233"/>
      <c r="B478" s="234"/>
      <c r="C478" s="235"/>
      <c r="D478" s="236"/>
      <c r="E478" s="237"/>
      <c r="F478" s="237"/>
      <c r="G478" s="263"/>
      <c r="H478" s="267" t="str">
        <f aca="false">IF(COUNTIFS(Titulados!$A$3:$A$1000,"="&amp;K478)&lt;&gt;1,"","Titulado")</f>
        <v/>
      </c>
      <c r="I478" s="242"/>
      <c r="J478" s="242"/>
      <c r="K478" s="253"/>
      <c r="L478" s="254"/>
      <c r="M478" s="255"/>
      <c r="N478" s="256"/>
      <c r="O478" s="247"/>
      <c r="P478" s="248"/>
      <c r="Q478" s="249"/>
      <c r="R478" s="174"/>
      <c r="S478" s="274"/>
      <c r="T478" s="275"/>
      <c r="AHV478" s="164"/>
      <c r="AHW478" s="164"/>
      <c r="AHX478" s="164"/>
      <c r="AHY478" s="164"/>
      <c r="AHZ478" s="164"/>
      <c r="AIA478" s="164"/>
      <c r="AIB478" s="164"/>
      <c r="AIC478" s="164"/>
      <c r="AID478" s="164"/>
      <c r="AIE478" s="164"/>
      <c r="AIF478" s="164"/>
      <c r="AIG478" s="164"/>
      <c r="AIH478" s="164"/>
      <c r="AII478" s="164"/>
      <c r="AIJ478" s="164"/>
      <c r="AIK478" s="164"/>
      <c r="AIL478" s="164"/>
      <c r="AIM478" s="164"/>
      <c r="AIN478" s="164"/>
      <c r="AIO478" s="164"/>
      <c r="AIP478" s="164"/>
      <c r="AIQ478" s="164"/>
      <c r="AIR478" s="164"/>
      <c r="AIS478" s="164"/>
      <c r="AIT478" s="164"/>
      <c r="AIU478" s="164"/>
      <c r="AIV478" s="164"/>
      <c r="AIW478" s="164"/>
      <c r="AIX478" s="164"/>
      <c r="AIY478" s="164"/>
      <c r="AIZ478" s="164"/>
      <c r="AJA478" s="164"/>
      <c r="AJB478" s="164"/>
      <c r="AJC478" s="164"/>
      <c r="AJD478" s="164"/>
      <c r="AJE478" s="164"/>
      <c r="AJF478" s="164"/>
      <c r="AJG478" s="164"/>
      <c r="AJH478" s="164"/>
      <c r="AJI478" s="164"/>
      <c r="AJJ478" s="164"/>
      <c r="AJK478" s="164"/>
      <c r="AJL478" s="164"/>
      <c r="AJM478" s="164"/>
      <c r="AJN478" s="164"/>
      <c r="AJO478" s="164"/>
      <c r="AJP478" s="164"/>
      <c r="AJQ478" s="164"/>
      <c r="AJR478" s="164"/>
      <c r="AJS478" s="164"/>
      <c r="AJT478" s="164"/>
      <c r="AJU478" s="164"/>
      <c r="AJV478" s="164"/>
      <c r="AJW478" s="164"/>
      <c r="AJX478" s="164"/>
      <c r="AJY478" s="164"/>
      <c r="AJZ478" s="164"/>
      <c r="AKA478" s="164"/>
      <c r="AKB478" s="164"/>
    </row>
    <row r="479" customFormat="false" ht="21" hidden="false" customHeight="true" outlineLevel="0" collapsed="false">
      <c r="A479" s="233"/>
      <c r="B479" s="234"/>
      <c r="C479" s="235"/>
      <c r="D479" s="236"/>
      <c r="E479" s="237"/>
      <c r="F479" s="237"/>
      <c r="G479" s="263"/>
      <c r="H479" s="267" t="str">
        <f aca="false">IF(COUNTIFS(Titulados!$A$3:$A$1000,"="&amp;K479)&lt;&gt;1,"","Titulado")</f>
        <v/>
      </c>
      <c r="I479" s="242"/>
      <c r="J479" s="242"/>
      <c r="K479" s="253"/>
      <c r="L479" s="254"/>
      <c r="M479" s="255"/>
      <c r="N479" s="256"/>
      <c r="O479" s="247"/>
      <c r="P479" s="248"/>
      <c r="Q479" s="249"/>
      <c r="R479" s="174"/>
      <c r="S479" s="274"/>
      <c r="T479" s="275"/>
      <c r="AHV479" s="164"/>
      <c r="AHW479" s="164"/>
      <c r="AHX479" s="164"/>
      <c r="AHY479" s="164"/>
      <c r="AHZ479" s="164"/>
      <c r="AIA479" s="164"/>
      <c r="AIB479" s="164"/>
      <c r="AIC479" s="164"/>
      <c r="AID479" s="164"/>
      <c r="AIE479" s="164"/>
      <c r="AIF479" s="164"/>
      <c r="AIG479" s="164"/>
      <c r="AIH479" s="164"/>
      <c r="AII479" s="164"/>
      <c r="AIJ479" s="164"/>
      <c r="AIK479" s="164"/>
      <c r="AIL479" s="164"/>
      <c r="AIM479" s="164"/>
      <c r="AIN479" s="164"/>
      <c r="AIO479" s="164"/>
      <c r="AIP479" s="164"/>
      <c r="AIQ479" s="164"/>
      <c r="AIR479" s="164"/>
      <c r="AIS479" s="164"/>
      <c r="AIT479" s="164"/>
      <c r="AIU479" s="164"/>
      <c r="AIV479" s="164"/>
      <c r="AIW479" s="164"/>
      <c r="AIX479" s="164"/>
      <c r="AIY479" s="164"/>
      <c r="AIZ479" s="164"/>
      <c r="AJA479" s="164"/>
      <c r="AJB479" s="164"/>
      <c r="AJC479" s="164"/>
      <c r="AJD479" s="164"/>
      <c r="AJE479" s="164"/>
      <c r="AJF479" s="164"/>
      <c r="AJG479" s="164"/>
      <c r="AJH479" s="164"/>
      <c r="AJI479" s="164"/>
      <c r="AJJ479" s="164"/>
      <c r="AJK479" s="164"/>
      <c r="AJL479" s="164"/>
      <c r="AJM479" s="164"/>
      <c r="AJN479" s="164"/>
      <c r="AJO479" s="164"/>
      <c r="AJP479" s="164"/>
      <c r="AJQ479" s="164"/>
      <c r="AJR479" s="164"/>
      <c r="AJS479" s="164"/>
      <c r="AJT479" s="164"/>
      <c r="AJU479" s="164"/>
      <c r="AJV479" s="164"/>
      <c r="AJW479" s="164"/>
      <c r="AJX479" s="164"/>
      <c r="AJY479" s="164"/>
      <c r="AJZ479" s="164"/>
      <c r="AKA479" s="164"/>
      <c r="AKB479" s="164"/>
    </row>
    <row r="480" customFormat="false" ht="21" hidden="false" customHeight="true" outlineLevel="0" collapsed="false">
      <c r="A480" s="233"/>
      <c r="B480" s="234"/>
      <c r="C480" s="235"/>
      <c r="D480" s="236"/>
      <c r="E480" s="237"/>
      <c r="F480" s="237"/>
      <c r="G480" s="263"/>
      <c r="H480" s="267" t="str">
        <f aca="false">IF(COUNTIFS(Titulados!$A$3:$A$1000,"="&amp;K480)&lt;&gt;1,"","Titulado")</f>
        <v/>
      </c>
      <c r="I480" s="242"/>
      <c r="J480" s="242"/>
      <c r="K480" s="253"/>
      <c r="L480" s="254"/>
      <c r="M480" s="255"/>
      <c r="N480" s="256"/>
      <c r="O480" s="247"/>
      <c r="P480" s="248"/>
      <c r="Q480" s="249"/>
      <c r="R480" s="174"/>
      <c r="S480" s="274"/>
      <c r="T480" s="275"/>
      <c r="AHV480" s="164"/>
      <c r="AHW480" s="164"/>
      <c r="AHX480" s="164"/>
      <c r="AHY480" s="164"/>
      <c r="AHZ480" s="164"/>
      <c r="AIA480" s="164"/>
      <c r="AIB480" s="164"/>
      <c r="AIC480" s="164"/>
      <c r="AID480" s="164"/>
      <c r="AIE480" s="164"/>
      <c r="AIF480" s="164"/>
      <c r="AIG480" s="164"/>
      <c r="AIH480" s="164"/>
      <c r="AII480" s="164"/>
      <c r="AIJ480" s="164"/>
      <c r="AIK480" s="164"/>
      <c r="AIL480" s="164"/>
      <c r="AIM480" s="164"/>
      <c r="AIN480" s="164"/>
      <c r="AIO480" s="164"/>
      <c r="AIP480" s="164"/>
      <c r="AIQ480" s="164"/>
      <c r="AIR480" s="164"/>
      <c r="AIS480" s="164"/>
      <c r="AIT480" s="164"/>
      <c r="AIU480" s="164"/>
      <c r="AIV480" s="164"/>
      <c r="AIW480" s="164"/>
      <c r="AIX480" s="164"/>
      <c r="AIY480" s="164"/>
      <c r="AIZ480" s="164"/>
      <c r="AJA480" s="164"/>
      <c r="AJB480" s="164"/>
      <c r="AJC480" s="164"/>
      <c r="AJD480" s="164"/>
      <c r="AJE480" s="164"/>
      <c r="AJF480" s="164"/>
      <c r="AJG480" s="164"/>
      <c r="AJH480" s="164"/>
      <c r="AJI480" s="164"/>
      <c r="AJJ480" s="164"/>
      <c r="AJK480" s="164"/>
      <c r="AJL480" s="164"/>
      <c r="AJM480" s="164"/>
      <c r="AJN480" s="164"/>
      <c r="AJO480" s="164"/>
      <c r="AJP480" s="164"/>
      <c r="AJQ480" s="164"/>
      <c r="AJR480" s="164"/>
      <c r="AJS480" s="164"/>
      <c r="AJT480" s="164"/>
      <c r="AJU480" s="164"/>
      <c r="AJV480" s="164"/>
      <c r="AJW480" s="164"/>
      <c r="AJX480" s="164"/>
      <c r="AJY480" s="164"/>
      <c r="AJZ480" s="164"/>
      <c r="AKA480" s="164"/>
      <c r="AKB480" s="164"/>
    </row>
    <row r="481" customFormat="false" ht="21" hidden="false" customHeight="true" outlineLevel="0" collapsed="false">
      <c r="A481" s="233"/>
      <c r="B481" s="234"/>
      <c r="C481" s="235"/>
      <c r="D481" s="236"/>
      <c r="E481" s="237"/>
      <c r="F481" s="237"/>
      <c r="G481" s="263"/>
      <c r="H481" s="268" t="str">
        <f aca="false">IF(COUNTIFS(Titulados!$A$3:$A$1000,"="&amp;K481)&lt;&gt;1,"","Titulado")</f>
        <v/>
      </c>
      <c r="I481" s="242"/>
      <c r="J481" s="242"/>
      <c r="K481" s="258"/>
      <c r="L481" s="259"/>
      <c r="M481" s="260"/>
      <c r="N481" s="261"/>
      <c r="O481" s="247"/>
      <c r="P481" s="248"/>
      <c r="Q481" s="249"/>
      <c r="R481" s="174"/>
      <c r="S481" s="274"/>
      <c r="T481" s="275"/>
      <c r="AHV481" s="164"/>
      <c r="AHW481" s="164"/>
      <c r="AHX481" s="164"/>
      <c r="AHY481" s="164"/>
      <c r="AHZ481" s="164"/>
      <c r="AIA481" s="164"/>
      <c r="AIB481" s="164"/>
      <c r="AIC481" s="164"/>
      <c r="AID481" s="164"/>
      <c r="AIE481" s="164"/>
      <c r="AIF481" s="164"/>
      <c r="AIG481" s="164"/>
      <c r="AIH481" s="164"/>
      <c r="AII481" s="164"/>
      <c r="AIJ481" s="164"/>
      <c r="AIK481" s="164"/>
      <c r="AIL481" s="164"/>
      <c r="AIM481" s="164"/>
      <c r="AIN481" s="164"/>
      <c r="AIO481" s="164"/>
      <c r="AIP481" s="164"/>
      <c r="AIQ481" s="164"/>
      <c r="AIR481" s="164"/>
      <c r="AIS481" s="164"/>
      <c r="AIT481" s="164"/>
      <c r="AIU481" s="164"/>
      <c r="AIV481" s="164"/>
      <c r="AIW481" s="164"/>
      <c r="AIX481" s="164"/>
      <c r="AIY481" s="164"/>
      <c r="AIZ481" s="164"/>
      <c r="AJA481" s="164"/>
      <c r="AJB481" s="164"/>
      <c r="AJC481" s="164"/>
      <c r="AJD481" s="164"/>
      <c r="AJE481" s="164"/>
      <c r="AJF481" s="164"/>
      <c r="AJG481" s="164"/>
      <c r="AJH481" s="164"/>
      <c r="AJI481" s="164"/>
      <c r="AJJ481" s="164"/>
      <c r="AJK481" s="164"/>
      <c r="AJL481" s="164"/>
      <c r="AJM481" s="164"/>
      <c r="AJN481" s="164"/>
      <c r="AJO481" s="164"/>
      <c r="AJP481" s="164"/>
      <c r="AJQ481" s="164"/>
      <c r="AJR481" s="164"/>
      <c r="AJS481" s="164"/>
      <c r="AJT481" s="164"/>
      <c r="AJU481" s="164"/>
      <c r="AJV481" s="164"/>
      <c r="AJW481" s="164"/>
      <c r="AJX481" s="164"/>
      <c r="AJY481" s="164"/>
      <c r="AJZ481" s="164"/>
      <c r="AKA481" s="164"/>
      <c r="AKB481" s="164"/>
    </row>
    <row r="482" customFormat="false" ht="27" hidden="false" customHeight="true" outlineLevel="0" collapsed="false">
      <c r="A482" s="233" t="n">
        <f aca="false">A475+1</f>
        <v>69</v>
      </c>
      <c r="B482" s="234"/>
      <c r="C482" s="235"/>
      <c r="D482" s="236"/>
      <c r="E482" s="237" t="str">
        <f aca="false">IF(P482&gt;0,"Docente do PPG coautor","")</f>
        <v/>
      </c>
      <c r="F482" s="238" t="str">
        <f aca="false">IF(COUNTIFS(L482:L488,"&lt;&gt;"&amp;"")&gt;0,"Graduando coautor","")</f>
        <v/>
      </c>
      <c r="G482" s="263" t="str">
        <f aca="false">IF(COUNTIFS(K482:K488,"&lt;&gt;"&amp;"")&gt;0,"Pos-graduando coautor","")</f>
        <v/>
      </c>
      <c r="H482" s="264" t="str">
        <f aca="false">IF(COUNTIFS(Titulados!$A$3:$A$1000,"="&amp;K482)&lt;&gt;1,"","Titulado")</f>
        <v/>
      </c>
      <c r="I482" s="242"/>
      <c r="J482" s="242"/>
      <c r="K482" s="243"/>
      <c r="L482" s="244"/>
      <c r="M482" s="245"/>
      <c r="N482" s="246"/>
      <c r="O482" s="247"/>
      <c r="P482" s="248" t="n">
        <v>0</v>
      </c>
      <c r="Q482" s="249"/>
      <c r="R482" s="174"/>
      <c r="S482" s="274" t="n">
        <f aca="false">IF(B482="",0,INDEX(pesosqualis,MATCH(D482,INDEX(Qualis,,MATCH(B482,Tipos_Produtos)),0),MATCH(B482,Tipos_Produtos,0)))</f>
        <v>0</v>
      </c>
      <c r="T482" s="275" t="n">
        <f aca="false">IF(E482="",0,S482/P482)</f>
        <v>0</v>
      </c>
      <c r="AHV482" s="164"/>
      <c r="AHW482" s="164"/>
      <c r="AHX482" s="164"/>
      <c r="AHY482" s="164"/>
      <c r="AHZ482" s="164"/>
      <c r="AIA482" s="164"/>
      <c r="AIB482" s="164"/>
      <c r="AIC482" s="164"/>
      <c r="AID482" s="164"/>
      <c r="AIE482" s="164"/>
      <c r="AIF482" s="164"/>
      <c r="AIG482" s="164"/>
      <c r="AIH482" s="164"/>
      <c r="AII482" s="164"/>
      <c r="AIJ482" s="164"/>
      <c r="AIK482" s="164"/>
      <c r="AIL482" s="164"/>
      <c r="AIM482" s="164"/>
      <c r="AIN482" s="164"/>
      <c r="AIO482" s="164"/>
      <c r="AIP482" s="164"/>
      <c r="AIQ482" s="164"/>
      <c r="AIR482" s="164"/>
      <c r="AIS482" s="164"/>
      <c r="AIT482" s="164"/>
      <c r="AIU482" s="164"/>
      <c r="AIV482" s="164"/>
      <c r="AIW482" s="164"/>
      <c r="AIX482" s="164"/>
      <c r="AIY482" s="164"/>
      <c r="AIZ482" s="164"/>
      <c r="AJA482" s="164"/>
      <c r="AJB482" s="164"/>
      <c r="AJC482" s="164"/>
      <c r="AJD482" s="164"/>
      <c r="AJE482" s="164"/>
      <c r="AJF482" s="164"/>
      <c r="AJG482" s="164"/>
      <c r="AJH482" s="164"/>
      <c r="AJI482" s="164"/>
      <c r="AJJ482" s="164"/>
      <c r="AJK482" s="164"/>
      <c r="AJL482" s="164"/>
      <c r="AJM482" s="164"/>
      <c r="AJN482" s="164"/>
      <c r="AJO482" s="164"/>
      <c r="AJP482" s="164"/>
      <c r="AJQ482" s="164"/>
      <c r="AJR482" s="164"/>
      <c r="AJS482" s="164"/>
      <c r="AJT482" s="164"/>
      <c r="AJU482" s="164"/>
      <c r="AJV482" s="164"/>
      <c r="AJW482" s="164"/>
      <c r="AJX482" s="164"/>
      <c r="AJY482" s="164"/>
      <c r="AJZ482" s="164"/>
      <c r="AKA482" s="164"/>
      <c r="AKB482" s="164"/>
    </row>
    <row r="483" customFormat="false" ht="21" hidden="false" customHeight="true" outlineLevel="0" collapsed="false">
      <c r="A483" s="233"/>
      <c r="B483" s="234"/>
      <c r="C483" s="235"/>
      <c r="D483" s="236"/>
      <c r="E483" s="237"/>
      <c r="F483" s="237"/>
      <c r="G483" s="263"/>
      <c r="H483" s="267" t="str">
        <f aca="false">IF(COUNTIFS(Titulados!$A$3:$A$1000,"="&amp;K483)&lt;&gt;1,"","Titulado")</f>
        <v/>
      </c>
      <c r="I483" s="242"/>
      <c r="J483" s="242"/>
      <c r="K483" s="253"/>
      <c r="L483" s="254"/>
      <c r="M483" s="255"/>
      <c r="N483" s="256"/>
      <c r="O483" s="247"/>
      <c r="P483" s="248"/>
      <c r="Q483" s="249"/>
      <c r="R483" s="174"/>
      <c r="S483" s="274"/>
      <c r="T483" s="275"/>
      <c r="AHV483" s="164"/>
      <c r="AHW483" s="164"/>
      <c r="AHX483" s="164"/>
      <c r="AHY483" s="164"/>
      <c r="AHZ483" s="164"/>
      <c r="AIA483" s="164"/>
      <c r="AIB483" s="164"/>
      <c r="AIC483" s="164"/>
      <c r="AID483" s="164"/>
      <c r="AIE483" s="164"/>
      <c r="AIF483" s="164"/>
      <c r="AIG483" s="164"/>
      <c r="AIH483" s="164"/>
      <c r="AII483" s="164"/>
      <c r="AIJ483" s="164"/>
      <c r="AIK483" s="164"/>
      <c r="AIL483" s="164"/>
      <c r="AIM483" s="164"/>
      <c r="AIN483" s="164"/>
      <c r="AIO483" s="164"/>
      <c r="AIP483" s="164"/>
      <c r="AIQ483" s="164"/>
      <c r="AIR483" s="164"/>
      <c r="AIS483" s="164"/>
      <c r="AIT483" s="164"/>
      <c r="AIU483" s="164"/>
      <c r="AIV483" s="164"/>
      <c r="AIW483" s="164"/>
      <c r="AIX483" s="164"/>
      <c r="AIY483" s="164"/>
      <c r="AIZ483" s="164"/>
      <c r="AJA483" s="164"/>
      <c r="AJB483" s="164"/>
      <c r="AJC483" s="164"/>
      <c r="AJD483" s="164"/>
      <c r="AJE483" s="164"/>
      <c r="AJF483" s="164"/>
      <c r="AJG483" s="164"/>
      <c r="AJH483" s="164"/>
      <c r="AJI483" s="164"/>
      <c r="AJJ483" s="164"/>
      <c r="AJK483" s="164"/>
      <c r="AJL483" s="164"/>
      <c r="AJM483" s="164"/>
      <c r="AJN483" s="164"/>
      <c r="AJO483" s="164"/>
      <c r="AJP483" s="164"/>
      <c r="AJQ483" s="164"/>
      <c r="AJR483" s="164"/>
      <c r="AJS483" s="164"/>
      <c r="AJT483" s="164"/>
      <c r="AJU483" s="164"/>
      <c r="AJV483" s="164"/>
      <c r="AJW483" s="164"/>
      <c r="AJX483" s="164"/>
      <c r="AJY483" s="164"/>
      <c r="AJZ483" s="164"/>
      <c r="AKA483" s="164"/>
      <c r="AKB483" s="164"/>
    </row>
    <row r="484" customFormat="false" ht="21" hidden="false" customHeight="true" outlineLevel="0" collapsed="false">
      <c r="A484" s="233"/>
      <c r="B484" s="234"/>
      <c r="C484" s="235"/>
      <c r="D484" s="236"/>
      <c r="E484" s="237"/>
      <c r="F484" s="237"/>
      <c r="G484" s="263"/>
      <c r="H484" s="267" t="str">
        <f aca="false">IF(COUNTIFS(Titulados!$A$3:$A$1000,"="&amp;K484)&lt;&gt;1,"","Titulado")</f>
        <v/>
      </c>
      <c r="I484" s="242"/>
      <c r="J484" s="242"/>
      <c r="K484" s="253"/>
      <c r="L484" s="254"/>
      <c r="M484" s="255"/>
      <c r="N484" s="256"/>
      <c r="O484" s="247"/>
      <c r="P484" s="248"/>
      <c r="Q484" s="249"/>
      <c r="R484" s="174"/>
      <c r="S484" s="274"/>
      <c r="T484" s="275"/>
      <c r="AHV484" s="164"/>
      <c r="AHW484" s="164"/>
      <c r="AHX484" s="164"/>
      <c r="AHY484" s="164"/>
      <c r="AHZ484" s="164"/>
      <c r="AIA484" s="164"/>
      <c r="AIB484" s="164"/>
      <c r="AIC484" s="164"/>
      <c r="AID484" s="164"/>
      <c r="AIE484" s="164"/>
      <c r="AIF484" s="164"/>
      <c r="AIG484" s="164"/>
      <c r="AIH484" s="164"/>
      <c r="AII484" s="164"/>
      <c r="AIJ484" s="164"/>
      <c r="AIK484" s="164"/>
      <c r="AIL484" s="164"/>
      <c r="AIM484" s="164"/>
      <c r="AIN484" s="164"/>
      <c r="AIO484" s="164"/>
      <c r="AIP484" s="164"/>
      <c r="AIQ484" s="164"/>
      <c r="AIR484" s="164"/>
      <c r="AIS484" s="164"/>
      <c r="AIT484" s="164"/>
      <c r="AIU484" s="164"/>
      <c r="AIV484" s="164"/>
      <c r="AIW484" s="164"/>
      <c r="AIX484" s="164"/>
      <c r="AIY484" s="164"/>
      <c r="AIZ484" s="164"/>
      <c r="AJA484" s="164"/>
      <c r="AJB484" s="164"/>
      <c r="AJC484" s="164"/>
      <c r="AJD484" s="164"/>
      <c r="AJE484" s="164"/>
      <c r="AJF484" s="164"/>
      <c r="AJG484" s="164"/>
      <c r="AJH484" s="164"/>
      <c r="AJI484" s="164"/>
      <c r="AJJ484" s="164"/>
      <c r="AJK484" s="164"/>
      <c r="AJL484" s="164"/>
      <c r="AJM484" s="164"/>
      <c r="AJN484" s="164"/>
      <c r="AJO484" s="164"/>
      <c r="AJP484" s="164"/>
      <c r="AJQ484" s="164"/>
      <c r="AJR484" s="164"/>
      <c r="AJS484" s="164"/>
      <c r="AJT484" s="164"/>
      <c r="AJU484" s="164"/>
      <c r="AJV484" s="164"/>
      <c r="AJW484" s="164"/>
      <c r="AJX484" s="164"/>
      <c r="AJY484" s="164"/>
      <c r="AJZ484" s="164"/>
      <c r="AKA484" s="164"/>
      <c r="AKB484" s="164"/>
    </row>
    <row r="485" customFormat="false" ht="21" hidden="false" customHeight="true" outlineLevel="0" collapsed="false">
      <c r="A485" s="233"/>
      <c r="B485" s="234"/>
      <c r="C485" s="235"/>
      <c r="D485" s="236"/>
      <c r="E485" s="237"/>
      <c r="F485" s="237"/>
      <c r="G485" s="263"/>
      <c r="H485" s="267" t="str">
        <f aca="false">IF(COUNTIFS(Titulados!$A$3:$A$1000,"="&amp;K485)&lt;&gt;1,"","Titulado")</f>
        <v/>
      </c>
      <c r="I485" s="242"/>
      <c r="J485" s="242"/>
      <c r="K485" s="253"/>
      <c r="L485" s="254"/>
      <c r="M485" s="255"/>
      <c r="N485" s="256"/>
      <c r="O485" s="247"/>
      <c r="P485" s="248"/>
      <c r="Q485" s="249"/>
      <c r="R485" s="174"/>
      <c r="S485" s="274"/>
      <c r="T485" s="275"/>
      <c r="AHV485" s="164"/>
      <c r="AHW485" s="164"/>
      <c r="AHX485" s="164"/>
      <c r="AHY485" s="164"/>
      <c r="AHZ485" s="164"/>
      <c r="AIA485" s="164"/>
      <c r="AIB485" s="164"/>
      <c r="AIC485" s="164"/>
      <c r="AID485" s="164"/>
      <c r="AIE485" s="164"/>
      <c r="AIF485" s="164"/>
      <c r="AIG485" s="164"/>
      <c r="AIH485" s="164"/>
      <c r="AII485" s="164"/>
      <c r="AIJ485" s="164"/>
      <c r="AIK485" s="164"/>
      <c r="AIL485" s="164"/>
      <c r="AIM485" s="164"/>
      <c r="AIN485" s="164"/>
      <c r="AIO485" s="164"/>
      <c r="AIP485" s="164"/>
      <c r="AIQ485" s="164"/>
      <c r="AIR485" s="164"/>
      <c r="AIS485" s="164"/>
      <c r="AIT485" s="164"/>
      <c r="AIU485" s="164"/>
      <c r="AIV485" s="164"/>
      <c r="AIW485" s="164"/>
      <c r="AIX485" s="164"/>
      <c r="AIY485" s="164"/>
      <c r="AIZ485" s="164"/>
      <c r="AJA485" s="164"/>
      <c r="AJB485" s="164"/>
      <c r="AJC485" s="164"/>
      <c r="AJD485" s="164"/>
      <c r="AJE485" s="164"/>
      <c r="AJF485" s="164"/>
      <c r="AJG485" s="164"/>
      <c r="AJH485" s="164"/>
      <c r="AJI485" s="164"/>
      <c r="AJJ485" s="164"/>
      <c r="AJK485" s="164"/>
      <c r="AJL485" s="164"/>
      <c r="AJM485" s="164"/>
      <c r="AJN485" s="164"/>
      <c r="AJO485" s="164"/>
      <c r="AJP485" s="164"/>
      <c r="AJQ485" s="164"/>
      <c r="AJR485" s="164"/>
      <c r="AJS485" s="164"/>
      <c r="AJT485" s="164"/>
      <c r="AJU485" s="164"/>
      <c r="AJV485" s="164"/>
      <c r="AJW485" s="164"/>
      <c r="AJX485" s="164"/>
      <c r="AJY485" s="164"/>
      <c r="AJZ485" s="164"/>
      <c r="AKA485" s="164"/>
      <c r="AKB485" s="164"/>
    </row>
    <row r="486" customFormat="false" ht="21" hidden="false" customHeight="true" outlineLevel="0" collapsed="false">
      <c r="A486" s="233"/>
      <c r="B486" s="234"/>
      <c r="C486" s="235"/>
      <c r="D486" s="236"/>
      <c r="E486" s="237"/>
      <c r="F486" s="237"/>
      <c r="G486" s="263"/>
      <c r="H486" s="267" t="str">
        <f aca="false">IF(COUNTIFS(Titulados!$A$3:$A$1000,"="&amp;K486)&lt;&gt;1,"","Titulado")</f>
        <v/>
      </c>
      <c r="I486" s="242"/>
      <c r="J486" s="242"/>
      <c r="K486" s="253"/>
      <c r="L486" s="254"/>
      <c r="M486" s="255"/>
      <c r="N486" s="256"/>
      <c r="O486" s="247"/>
      <c r="P486" s="248"/>
      <c r="Q486" s="249"/>
      <c r="R486" s="174"/>
      <c r="S486" s="274"/>
      <c r="T486" s="275"/>
      <c r="AHV486" s="164"/>
      <c r="AHW486" s="164"/>
      <c r="AHX486" s="164"/>
      <c r="AHY486" s="164"/>
      <c r="AHZ486" s="164"/>
      <c r="AIA486" s="164"/>
      <c r="AIB486" s="164"/>
      <c r="AIC486" s="164"/>
      <c r="AID486" s="164"/>
      <c r="AIE486" s="164"/>
      <c r="AIF486" s="164"/>
      <c r="AIG486" s="164"/>
      <c r="AIH486" s="164"/>
      <c r="AII486" s="164"/>
      <c r="AIJ486" s="164"/>
      <c r="AIK486" s="164"/>
      <c r="AIL486" s="164"/>
      <c r="AIM486" s="164"/>
      <c r="AIN486" s="164"/>
      <c r="AIO486" s="164"/>
      <c r="AIP486" s="164"/>
      <c r="AIQ486" s="164"/>
      <c r="AIR486" s="164"/>
      <c r="AIS486" s="164"/>
      <c r="AIT486" s="164"/>
      <c r="AIU486" s="164"/>
      <c r="AIV486" s="164"/>
      <c r="AIW486" s="164"/>
      <c r="AIX486" s="164"/>
      <c r="AIY486" s="164"/>
      <c r="AIZ486" s="164"/>
      <c r="AJA486" s="164"/>
      <c r="AJB486" s="164"/>
      <c r="AJC486" s="164"/>
      <c r="AJD486" s="164"/>
      <c r="AJE486" s="164"/>
      <c r="AJF486" s="164"/>
      <c r="AJG486" s="164"/>
      <c r="AJH486" s="164"/>
      <c r="AJI486" s="164"/>
      <c r="AJJ486" s="164"/>
      <c r="AJK486" s="164"/>
      <c r="AJL486" s="164"/>
      <c r="AJM486" s="164"/>
      <c r="AJN486" s="164"/>
      <c r="AJO486" s="164"/>
      <c r="AJP486" s="164"/>
      <c r="AJQ486" s="164"/>
      <c r="AJR486" s="164"/>
      <c r="AJS486" s="164"/>
      <c r="AJT486" s="164"/>
      <c r="AJU486" s="164"/>
      <c r="AJV486" s="164"/>
      <c r="AJW486" s="164"/>
      <c r="AJX486" s="164"/>
      <c r="AJY486" s="164"/>
      <c r="AJZ486" s="164"/>
      <c r="AKA486" s="164"/>
      <c r="AKB486" s="164"/>
    </row>
    <row r="487" customFormat="false" ht="21" hidden="false" customHeight="true" outlineLevel="0" collapsed="false">
      <c r="A487" s="233"/>
      <c r="B487" s="234"/>
      <c r="C487" s="235"/>
      <c r="D487" s="236"/>
      <c r="E487" s="237"/>
      <c r="F487" s="237"/>
      <c r="G487" s="263"/>
      <c r="H487" s="267" t="str">
        <f aca="false">IF(COUNTIFS(Titulados!$A$3:$A$1000,"="&amp;K487)&lt;&gt;1,"","Titulado")</f>
        <v/>
      </c>
      <c r="I487" s="242"/>
      <c r="J487" s="242"/>
      <c r="K487" s="253"/>
      <c r="L487" s="254"/>
      <c r="M487" s="255"/>
      <c r="N487" s="256"/>
      <c r="O487" s="247"/>
      <c r="P487" s="248"/>
      <c r="Q487" s="249"/>
      <c r="R487" s="174"/>
      <c r="S487" s="274"/>
      <c r="T487" s="275"/>
      <c r="AHV487" s="164"/>
      <c r="AHW487" s="164"/>
      <c r="AHX487" s="164"/>
      <c r="AHY487" s="164"/>
      <c r="AHZ487" s="164"/>
      <c r="AIA487" s="164"/>
      <c r="AIB487" s="164"/>
      <c r="AIC487" s="164"/>
      <c r="AID487" s="164"/>
      <c r="AIE487" s="164"/>
      <c r="AIF487" s="164"/>
      <c r="AIG487" s="164"/>
      <c r="AIH487" s="164"/>
      <c r="AII487" s="164"/>
      <c r="AIJ487" s="164"/>
      <c r="AIK487" s="164"/>
      <c r="AIL487" s="164"/>
      <c r="AIM487" s="164"/>
      <c r="AIN487" s="164"/>
      <c r="AIO487" s="164"/>
      <c r="AIP487" s="164"/>
      <c r="AIQ487" s="164"/>
      <c r="AIR487" s="164"/>
      <c r="AIS487" s="164"/>
      <c r="AIT487" s="164"/>
      <c r="AIU487" s="164"/>
      <c r="AIV487" s="164"/>
      <c r="AIW487" s="164"/>
      <c r="AIX487" s="164"/>
      <c r="AIY487" s="164"/>
      <c r="AIZ487" s="164"/>
      <c r="AJA487" s="164"/>
      <c r="AJB487" s="164"/>
      <c r="AJC487" s="164"/>
      <c r="AJD487" s="164"/>
      <c r="AJE487" s="164"/>
      <c r="AJF487" s="164"/>
      <c r="AJG487" s="164"/>
      <c r="AJH487" s="164"/>
      <c r="AJI487" s="164"/>
      <c r="AJJ487" s="164"/>
      <c r="AJK487" s="164"/>
      <c r="AJL487" s="164"/>
      <c r="AJM487" s="164"/>
      <c r="AJN487" s="164"/>
      <c r="AJO487" s="164"/>
      <c r="AJP487" s="164"/>
      <c r="AJQ487" s="164"/>
      <c r="AJR487" s="164"/>
      <c r="AJS487" s="164"/>
      <c r="AJT487" s="164"/>
      <c r="AJU487" s="164"/>
      <c r="AJV487" s="164"/>
      <c r="AJW487" s="164"/>
      <c r="AJX487" s="164"/>
      <c r="AJY487" s="164"/>
      <c r="AJZ487" s="164"/>
      <c r="AKA487" s="164"/>
      <c r="AKB487" s="164"/>
    </row>
    <row r="488" customFormat="false" ht="21" hidden="false" customHeight="true" outlineLevel="0" collapsed="false">
      <c r="A488" s="233"/>
      <c r="B488" s="234"/>
      <c r="C488" s="235"/>
      <c r="D488" s="236"/>
      <c r="E488" s="237"/>
      <c r="F488" s="237"/>
      <c r="G488" s="263"/>
      <c r="H488" s="268" t="str">
        <f aca="false">IF(COUNTIFS(Titulados!$A$3:$A$1000,"="&amp;K488)&lt;&gt;1,"","Titulado")</f>
        <v/>
      </c>
      <c r="I488" s="242"/>
      <c r="J488" s="242"/>
      <c r="K488" s="258"/>
      <c r="L488" s="259"/>
      <c r="M488" s="260"/>
      <c r="N488" s="261"/>
      <c r="O488" s="247"/>
      <c r="P488" s="248"/>
      <c r="Q488" s="249"/>
      <c r="R488" s="174"/>
      <c r="S488" s="274"/>
      <c r="T488" s="275"/>
      <c r="AHV488" s="164"/>
      <c r="AHW488" s="164"/>
      <c r="AHX488" s="164"/>
      <c r="AHY488" s="164"/>
      <c r="AHZ488" s="164"/>
      <c r="AIA488" s="164"/>
      <c r="AIB488" s="164"/>
      <c r="AIC488" s="164"/>
      <c r="AID488" s="164"/>
      <c r="AIE488" s="164"/>
      <c r="AIF488" s="164"/>
      <c r="AIG488" s="164"/>
      <c r="AIH488" s="164"/>
      <c r="AII488" s="164"/>
      <c r="AIJ488" s="164"/>
      <c r="AIK488" s="164"/>
      <c r="AIL488" s="164"/>
      <c r="AIM488" s="164"/>
      <c r="AIN488" s="164"/>
      <c r="AIO488" s="164"/>
      <c r="AIP488" s="164"/>
      <c r="AIQ488" s="164"/>
      <c r="AIR488" s="164"/>
      <c r="AIS488" s="164"/>
      <c r="AIT488" s="164"/>
      <c r="AIU488" s="164"/>
      <c r="AIV488" s="164"/>
      <c r="AIW488" s="164"/>
      <c r="AIX488" s="164"/>
      <c r="AIY488" s="164"/>
      <c r="AIZ488" s="164"/>
      <c r="AJA488" s="164"/>
      <c r="AJB488" s="164"/>
      <c r="AJC488" s="164"/>
      <c r="AJD488" s="164"/>
      <c r="AJE488" s="164"/>
      <c r="AJF488" s="164"/>
      <c r="AJG488" s="164"/>
      <c r="AJH488" s="164"/>
      <c r="AJI488" s="164"/>
      <c r="AJJ488" s="164"/>
      <c r="AJK488" s="164"/>
      <c r="AJL488" s="164"/>
      <c r="AJM488" s="164"/>
      <c r="AJN488" s="164"/>
      <c r="AJO488" s="164"/>
      <c r="AJP488" s="164"/>
      <c r="AJQ488" s="164"/>
      <c r="AJR488" s="164"/>
      <c r="AJS488" s="164"/>
      <c r="AJT488" s="164"/>
      <c r="AJU488" s="164"/>
      <c r="AJV488" s="164"/>
      <c r="AJW488" s="164"/>
      <c r="AJX488" s="164"/>
      <c r="AJY488" s="164"/>
      <c r="AJZ488" s="164"/>
      <c r="AKA488" s="164"/>
      <c r="AKB488" s="164"/>
    </row>
    <row r="489" customFormat="false" ht="27" hidden="false" customHeight="true" outlineLevel="0" collapsed="false">
      <c r="A489" s="233" t="n">
        <f aca="false">A482+1</f>
        <v>70</v>
      </c>
      <c r="B489" s="234"/>
      <c r="C489" s="235"/>
      <c r="D489" s="236"/>
      <c r="E489" s="237" t="str">
        <f aca="false">IF(P489&gt;0,"Docente do PPG coautor","")</f>
        <v/>
      </c>
      <c r="F489" s="238" t="str">
        <f aca="false">IF(COUNTIFS(L489:L495,"&lt;&gt;"&amp;"")&gt;0,"Graduando coautor","")</f>
        <v/>
      </c>
      <c r="G489" s="263" t="str">
        <f aca="false">IF(COUNTIFS(K489:K495,"&lt;&gt;"&amp;"")&gt;0,"Pos-graduando coautor","")</f>
        <v/>
      </c>
      <c r="H489" s="264" t="str">
        <f aca="false">IF(COUNTIFS(Titulados!$A$3:$A$1000,"="&amp;K489)&lt;&gt;1,"","Titulado")</f>
        <v/>
      </c>
      <c r="I489" s="242"/>
      <c r="J489" s="242"/>
      <c r="K489" s="243"/>
      <c r="L489" s="244"/>
      <c r="M489" s="245"/>
      <c r="N489" s="246"/>
      <c r="O489" s="247"/>
      <c r="P489" s="248" t="n">
        <v>0</v>
      </c>
      <c r="Q489" s="249"/>
      <c r="R489" s="174"/>
      <c r="S489" s="274" t="n">
        <f aca="false">IF(B489="",0,INDEX(pesosqualis,MATCH(D489,INDEX(Qualis,,MATCH(B489,Tipos_Produtos)),0),MATCH(B489,Tipos_Produtos,0)))</f>
        <v>0</v>
      </c>
      <c r="T489" s="275" t="n">
        <f aca="false">IF(E489="",0,S489/P489)</f>
        <v>0</v>
      </c>
      <c r="AHV489" s="164"/>
      <c r="AHW489" s="164"/>
      <c r="AHX489" s="164"/>
      <c r="AHY489" s="164"/>
      <c r="AHZ489" s="164"/>
      <c r="AIA489" s="164"/>
      <c r="AIB489" s="164"/>
      <c r="AIC489" s="164"/>
      <c r="AID489" s="164"/>
      <c r="AIE489" s="164"/>
      <c r="AIF489" s="164"/>
      <c r="AIG489" s="164"/>
      <c r="AIH489" s="164"/>
      <c r="AII489" s="164"/>
      <c r="AIJ489" s="164"/>
      <c r="AIK489" s="164"/>
      <c r="AIL489" s="164"/>
      <c r="AIM489" s="164"/>
      <c r="AIN489" s="164"/>
      <c r="AIO489" s="164"/>
      <c r="AIP489" s="164"/>
      <c r="AIQ489" s="164"/>
      <c r="AIR489" s="164"/>
      <c r="AIS489" s="164"/>
      <c r="AIT489" s="164"/>
      <c r="AIU489" s="164"/>
      <c r="AIV489" s="164"/>
      <c r="AIW489" s="164"/>
      <c r="AIX489" s="164"/>
      <c r="AIY489" s="164"/>
      <c r="AIZ489" s="164"/>
      <c r="AJA489" s="164"/>
      <c r="AJB489" s="164"/>
      <c r="AJC489" s="164"/>
      <c r="AJD489" s="164"/>
      <c r="AJE489" s="164"/>
      <c r="AJF489" s="164"/>
      <c r="AJG489" s="164"/>
      <c r="AJH489" s="164"/>
      <c r="AJI489" s="164"/>
      <c r="AJJ489" s="164"/>
      <c r="AJK489" s="164"/>
      <c r="AJL489" s="164"/>
      <c r="AJM489" s="164"/>
      <c r="AJN489" s="164"/>
      <c r="AJO489" s="164"/>
      <c r="AJP489" s="164"/>
      <c r="AJQ489" s="164"/>
      <c r="AJR489" s="164"/>
      <c r="AJS489" s="164"/>
      <c r="AJT489" s="164"/>
      <c r="AJU489" s="164"/>
      <c r="AJV489" s="164"/>
      <c r="AJW489" s="164"/>
      <c r="AJX489" s="164"/>
      <c r="AJY489" s="164"/>
      <c r="AJZ489" s="164"/>
      <c r="AKA489" s="164"/>
      <c r="AKB489" s="164"/>
    </row>
    <row r="490" customFormat="false" ht="21" hidden="false" customHeight="true" outlineLevel="0" collapsed="false">
      <c r="A490" s="233"/>
      <c r="B490" s="234"/>
      <c r="C490" s="235"/>
      <c r="D490" s="236"/>
      <c r="E490" s="237"/>
      <c r="F490" s="237"/>
      <c r="G490" s="263"/>
      <c r="H490" s="267" t="str">
        <f aca="false">IF(COUNTIFS(Titulados!$A$3:$A$1000,"="&amp;K490)&lt;&gt;1,"","Titulado")</f>
        <v/>
      </c>
      <c r="I490" s="242"/>
      <c r="J490" s="242"/>
      <c r="K490" s="253"/>
      <c r="L490" s="254"/>
      <c r="M490" s="255"/>
      <c r="N490" s="256"/>
      <c r="O490" s="247"/>
      <c r="P490" s="248"/>
      <c r="Q490" s="249"/>
      <c r="R490" s="174"/>
      <c r="S490" s="274"/>
      <c r="T490" s="275"/>
      <c r="AHV490" s="164"/>
      <c r="AHW490" s="164"/>
      <c r="AHX490" s="164"/>
      <c r="AHY490" s="164"/>
      <c r="AHZ490" s="164"/>
      <c r="AIA490" s="164"/>
      <c r="AIB490" s="164"/>
      <c r="AIC490" s="164"/>
      <c r="AID490" s="164"/>
      <c r="AIE490" s="164"/>
      <c r="AIF490" s="164"/>
      <c r="AIG490" s="164"/>
      <c r="AIH490" s="164"/>
      <c r="AII490" s="164"/>
      <c r="AIJ490" s="164"/>
      <c r="AIK490" s="164"/>
      <c r="AIL490" s="164"/>
      <c r="AIM490" s="164"/>
      <c r="AIN490" s="164"/>
      <c r="AIO490" s="164"/>
      <c r="AIP490" s="164"/>
      <c r="AIQ490" s="164"/>
      <c r="AIR490" s="164"/>
      <c r="AIS490" s="164"/>
      <c r="AIT490" s="164"/>
      <c r="AIU490" s="164"/>
      <c r="AIV490" s="164"/>
      <c r="AIW490" s="164"/>
      <c r="AIX490" s="164"/>
      <c r="AIY490" s="164"/>
      <c r="AIZ490" s="164"/>
      <c r="AJA490" s="164"/>
      <c r="AJB490" s="164"/>
      <c r="AJC490" s="164"/>
      <c r="AJD490" s="164"/>
      <c r="AJE490" s="164"/>
      <c r="AJF490" s="164"/>
      <c r="AJG490" s="164"/>
      <c r="AJH490" s="164"/>
      <c r="AJI490" s="164"/>
      <c r="AJJ490" s="164"/>
      <c r="AJK490" s="164"/>
      <c r="AJL490" s="164"/>
      <c r="AJM490" s="164"/>
      <c r="AJN490" s="164"/>
      <c r="AJO490" s="164"/>
      <c r="AJP490" s="164"/>
      <c r="AJQ490" s="164"/>
      <c r="AJR490" s="164"/>
      <c r="AJS490" s="164"/>
      <c r="AJT490" s="164"/>
      <c r="AJU490" s="164"/>
      <c r="AJV490" s="164"/>
      <c r="AJW490" s="164"/>
      <c r="AJX490" s="164"/>
      <c r="AJY490" s="164"/>
      <c r="AJZ490" s="164"/>
      <c r="AKA490" s="164"/>
      <c r="AKB490" s="164"/>
    </row>
    <row r="491" customFormat="false" ht="21" hidden="false" customHeight="true" outlineLevel="0" collapsed="false">
      <c r="A491" s="233"/>
      <c r="B491" s="234"/>
      <c r="C491" s="235"/>
      <c r="D491" s="236"/>
      <c r="E491" s="237"/>
      <c r="F491" s="237"/>
      <c r="G491" s="263"/>
      <c r="H491" s="267" t="str">
        <f aca="false">IF(COUNTIFS(Titulados!$A$3:$A$1000,"="&amp;K491)&lt;&gt;1,"","Titulado")</f>
        <v/>
      </c>
      <c r="I491" s="242"/>
      <c r="J491" s="242"/>
      <c r="K491" s="253"/>
      <c r="L491" s="254"/>
      <c r="M491" s="255"/>
      <c r="N491" s="256"/>
      <c r="O491" s="247"/>
      <c r="P491" s="248"/>
      <c r="Q491" s="249"/>
      <c r="R491" s="174"/>
      <c r="S491" s="274"/>
      <c r="T491" s="275"/>
      <c r="AHV491" s="164"/>
      <c r="AHW491" s="164"/>
      <c r="AHX491" s="164"/>
      <c r="AHY491" s="164"/>
      <c r="AHZ491" s="164"/>
      <c r="AIA491" s="164"/>
      <c r="AIB491" s="164"/>
      <c r="AIC491" s="164"/>
      <c r="AID491" s="164"/>
      <c r="AIE491" s="164"/>
      <c r="AIF491" s="164"/>
      <c r="AIG491" s="164"/>
      <c r="AIH491" s="164"/>
      <c r="AII491" s="164"/>
      <c r="AIJ491" s="164"/>
      <c r="AIK491" s="164"/>
      <c r="AIL491" s="164"/>
      <c r="AIM491" s="164"/>
      <c r="AIN491" s="164"/>
      <c r="AIO491" s="164"/>
      <c r="AIP491" s="164"/>
      <c r="AIQ491" s="164"/>
      <c r="AIR491" s="164"/>
      <c r="AIS491" s="164"/>
      <c r="AIT491" s="164"/>
      <c r="AIU491" s="164"/>
      <c r="AIV491" s="164"/>
      <c r="AIW491" s="164"/>
      <c r="AIX491" s="164"/>
      <c r="AIY491" s="164"/>
      <c r="AIZ491" s="164"/>
      <c r="AJA491" s="164"/>
      <c r="AJB491" s="164"/>
      <c r="AJC491" s="164"/>
      <c r="AJD491" s="164"/>
      <c r="AJE491" s="164"/>
      <c r="AJF491" s="164"/>
      <c r="AJG491" s="164"/>
      <c r="AJH491" s="164"/>
      <c r="AJI491" s="164"/>
      <c r="AJJ491" s="164"/>
      <c r="AJK491" s="164"/>
      <c r="AJL491" s="164"/>
      <c r="AJM491" s="164"/>
      <c r="AJN491" s="164"/>
      <c r="AJO491" s="164"/>
      <c r="AJP491" s="164"/>
      <c r="AJQ491" s="164"/>
      <c r="AJR491" s="164"/>
      <c r="AJS491" s="164"/>
      <c r="AJT491" s="164"/>
      <c r="AJU491" s="164"/>
      <c r="AJV491" s="164"/>
      <c r="AJW491" s="164"/>
      <c r="AJX491" s="164"/>
      <c r="AJY491" s="164"/>
      <c r="AJZ491" s="164"/>
      <c r="AKA491" s="164"/>
      <c r="AKB491" s="164"/>
    </row>
    <row r="492" customFormat="false" ht="21" hidden="false" customHeight="true" outlineLevel="0" collapsed="false">
      <c r="A492" s="233"/>
      <c r="B492" s="234"/>
      <c r="C492" s="235"/>
      <c r="D492" s="236"/>
      <c r="E492" s="237"/>
      <c r="F492" s="237"/>
      <c r="G492" s="263"/>
      <c r="H492" s="267" t="str">
        <f aca="false">IF(COUNTIFS(Titulados!$A$3:$A$1000,"="&amp;K492)&lt;&gt;1,"","Titulado")</f>
        <v/>
      </c>
      <c r="I492" s="242"/>
      <c r="J492" s="242"/>
      <c r="K492" s="253"/>
      <c r="L492" s="254"/>
      <c r="M492" s="255"/>
      <c r="N492" s="256"/>
      <c r="O492" s="247"/>
      <c r="P492" s="248"/>
      <c r="Q492" s="249"/>
      <c r="R492" s="174"/>
      <c r="S492" s="274"/>
      <c r="T492" s="275"/>
      <c r="AHV492" s="164"/>
      <c r="AHW492" s="164"/>
      <c r="AHX492" s="164"/>
      <c r="AHY492" s="164"/>
      <c r="AHZ492" s="164"/>
      <c r="AIA492" s="164"/>
      <c r="AIB492" s="164"/>
      <c r="AIC492" s="164"/>
      <c r="AID492" s="164"/>
      <c r="AIE492" s="164"/>
      <c r="AIF492" s="164"/>
      <c r="AIG492" s="164"/>
      <c r="AIH492" s="164"/>
      <c r="AII492" s="164"/>
      <c r="AIJ492" s="164"/>
      <c r="AIK492" s="164"/>
      <c r="AIL492" s="164"/>
      <c r="AIM492" s="164"/>
      <c r="AIN492" s="164"/>
      <c r="AIO492" s="164"/>
      <c r="AIP492" s="164"/>
      <c r="AIQ492" s="164"/>
      <c r="AIR492" s="164"/>
      <c r="AIS492" s="164"/>
      <c r="AIT492" s="164"/>
      <c r="AIU492" s="164"/>
      <c r="AIV492" s="164"/>
      <c r="AIW492" s="164"/>
      <c r="AIX492" s="164"/>
      <c r="AIY492" s="164"/>
      <c r="AIZ492" s="164"/>
      <c r="AJA492" s="164"/>
      <c r="AJB492" s="164"/>
      <c r="AJC492" s="164"/>
      <c r="AJD492" s="164"/>
      <c r="AJE492" s="164"/>
      <c r="AJF492" s="164"/>
      <c r="AJG492" s="164"/>
      <c r="AJH492" s="164"/>
      <c r="AJI492" s="164"/>
      <c r="AJJ492" s="164"/>
      <c r="AJK492" s="164"/>
      <c r="AJL492" s="164"/>
      <c r="AJM492" s="164"/>
      <c r="AJN492" s="164"/>
      <c r="AJO492" s="164"/>
      <c r="AJP492" s="164"/>
      <c r="AJQ492" s="164"/>
      <c r="AJR492" s="164"/>
      <c r="AJS492" s="164"/>
      <c r="AJT492" s="164"/>
      <c r="AJU492" s="164"/>
      <c r="AJV492" s="164"/>
      <c r="AJW492" s="164"/>
      <c r="AJX492" s="164"/>
      <c r="AJY492" s="164"/>
      <c r="AJZ492" s="164"/>
      <c r="AKA492" s="164"/>
      <c r="AKB492" s="164"/>
    </row>
    <row r="493" customFormat="false" ht="21" hidden="false" customHeight="true" outlineLevel="0" collapsed="false">
      <c r="A493" s="233"/>
      <c r="B493" s="234"/>
      <c r="C493" s="235"/>
      <c r="D493" s="236"/>
      <c r="E493" s="237"/>
      <c r="F493" s="237"/>
      <c r="G493" s="263"/>
      <c r="H493" s="267" t="str">
        <f aca="false">IF(COUNTIFS(Titulados!$A$3:$A$1000,"="&amp;K493)&lt;&gt;1,"","Titulado")</f>
        <v/>
      </c>
      <c r="I493" s="242"/>
      <c r="J493" s="242"/>
      <c r="K493" s="253"/>
      <c r="L493" s="254"/>
      <c r="M493" s="255"/>
      <c r="N493" s="256"/>
      <c r="O493" s="247"/>
      <c r="P493" s="248"/>
      <c r="Q493" s="249"/>
      <c r="R493" s="174"/>
      <c r="S493" s="274"/>
      <c r="T493" s="275"/>
      <c r="AHV493" s="164"/>
      <c r="AHW493" s="164"/>
      <c r="AHX493" s="164"/>
      <c r="AHY493" s="164"/>
      <c r="AHZ493" s="164"/>
      <c r="AIA493" s="164"/>
      <c r="AIB493" s="164"/>
      <c r="AIC493" s="164"/>
      <c r="AID493" s="164"/>
      <c r="AIE493" s="164"/>
      <c r="AIF493" s="164"/>
      <c r="AIG493" s="164"/>
      <c r="AIH493" s="164"/>
      <c r="AII493" s="164"/>
      <c r="AIJ493" s="164"/>
      <c r="AIK493" s="164"/>
      <c r="AIL493" s="164"/>
      <c r="AIM493" s="164"/>
      <c r="AIN493" s="164"/>
      <c r="AIO493" s="164"/>
      <c r="AIP493" s="164"/>
      <c r="AIQ493" s="164"/>
      <c r="AIR493" s="164"/>
      <c r="AIS493" s="164"/>
      <c r="AIT493" s="164"/>
      <c r="AIU493" s="164"/>
      <c r="AIV493" s="164"/>
      <c r="AIW493" s="164"/>
      <c r="AIX493" s="164"/>
      <c r="AIY493" s="164"/>
      <c r="AIZ493" s="164"/>
      <c r="AJA493" s="164"/>
      <c r="AJB493" s="164"/>
      <c r="AJC493" s="164"/>
      <c r="AJD493" s="164"/>
      <c r="AJE493" s="164"/>
      <c r="AJF493" s="164"/>
      <c r="AJG493" s="164"/>
      <c r="AJH493" s="164"/>
      <c r="AJI493" s="164"/>
      <c r="AJJ493" s="164"/>
      <c r="AJK493" s="164"/>
      <c r="AJL493" s="164"/>
      <c r="AJM493" s="164"/>
      <c r="AJN493" s="164"/>
      <c r="AJO493" s="164"/>
      <c r="AJP493" s="164"/>
      <c r="AJQ493" s="164"/>
      <c r="AJR493" s="164"/>
      <c r="AJS493" s="164"/>
      <c r="AJT493" s="164"/>
      <c r="AJU493" s="164"/>
      <c r="AJV493" s="164"/>
      <c r="AJW493" s="164"/>
      <c r="AJX493" s="164"/>
      <c r="AJY493" s="164"/>
      <c r="AJZ493" s="164"/>
      <c r="AKA493" s="164"/>
      <c r="AKB493" s="164"/>
    </row>
    <row r="494" customFormat="false" ht="21" hidden="false" customHeight="true" outlineLevel="0" collapsed="false">
      <c r="A494" s="233"/>
      <c r="B494" s="234"/>
      <c r="C494" s="235"/>
      <c r="D494" s="236"/>
      <c r="E494" s="237"/>
      <c r="F494" s="237"/>
      <c r="G494" s="263"/>
      <c r="H494" s="267" t="str">
        <f aca="false">IF(COUNTIFS(Titulados!$A$3:$A$1000,"="&amp;K494)&lt;&gt;1,"","Titulado")</f>
        <v/>
      </c>
      <c r="I494" s="242"/>
      <c r="J494" s="242"/>
      <c r="K494" s="253"/>
      <c r="L494" s="254"/>
      <c r="M494" s="255"/>
      <c r="N494" s="256"/>
      <c r="O494" s="247"/>
      <c r="P494" s="248"/>
      <c r="Q494" s="249"/>
      <c r="R494" s="174"/>
      <c r="S494" s="274"/>
      <c r="T494" s="275"/>
      <c r="AHV494" s="164"/>
      <c r="AHW494" s="164"/>
      <c r="AHX494" s="164"/>
      <c r="AHY494" s="164"/>
      <c r="AHZ494" s="164"/>
      <c r="AIA494" s="164"/>
      <c r="AIB494" s="164"/>
      <c r="AIC494" s="164"/>
      <c r="AID494" s="164"/>
      <c r="AIE494" s="164"/>
      <c r="AIF494" s="164"/>
      <c r="AIG494" s="164"/>
      <c r="AIH494" s="164"/>
      <c r="AII494" s="164"/>
      <c r="AIJ494" s="164"/>
      <c r="AIK494" s="164"/>
      <c r="AIL494" s="164"/>
      <c r="AIM494" s="164"/>
      <c r="AIN494" s="164"/>
      <c r="AIO494" s="164"/>
      <c r="AIP494" s="164"/>
      <c r="AIQ494" s="164"/>
      <c r="AIR494" s="164"/>
      <c r="AIS494" s="164"/>
      <c r="AIT494" s="164"/>
      <c r="AIU494" s="164"/>
      <c r="AIV494" s="164"/>
      <c r="AIW494" s="164"/>
      <c r="AIX494" s="164"/>
      <c r="AIY494" s="164"/>
      <c r="AIZ494" s="164"/>
      <c r="AJA494" s="164"/>
      <c r="AJB494" s="164"/>
      <c r="AJC494" s="164"/>
      <c r="AJD494" s="164"/>
      <c r="AJE494" s="164"/>
      <c r="AJF494" s="164"/>
      <c r="AJG494" s="164"/>
      <c r="AJH494" s="164"/>
      <c r="AJI494" s="164"/>
      <c r="AJJ494" s="164"/>
      <c r="AJK494" s="164"/>
      <c r="AJL494" s="164"/>
      <c r="AJM494" s="164"/>
      <c r="AJN494" s="164"/>
      <c r="AJO494" s="164"/>
      <c r="AJP494" s="164"/>
      <c r="AJQ494" s="164"/>
      <c r="AJR494" s="164"/>
      <c r="AJS494" s="164"/>
      <c r="AJT494" s="164"/>
      <c r="AJU494" s="164"/>
      <c r="AJV494" s="164"/>
      <c r="AJW494" s="164"/>
      <c r="AJX494" s="164"/>
      <c r="AJY494" s="164"/>
      <c r="AJZ494" s="164"/>
      <c r="AKA494" s="164"/>
      <c r="AKB494" s="164"/>
    </row>
    <row r="495" customFormat="false" ht="21" hidden="false" customHeight="true" outlineLevel="0" collapsed="false">
      <c r="A495" s="233"/>
      <c r="B495" s="234"/>
      <c r="C495" s="235"/>
      <c r="D495" s="236"/>
      <c r="E495" s="237"/>
      <c r="F495" s="237"/>
      <c r="G495" s="263"/>
      <c r="H495" s="268" t="str">
        <f aca="false">IF(COUNTIFS(Titulados!$A$3:$A$1000,"="&amp;K495)&lt;&gt;1,"","Titulado")</f>
        <v/>
      </c>
      <c r="I495" s="242"/>
      <c r="J495" s="242"/>
      <c r="K495" s="258"/>
      <c r="L495" s="259"/>
      <c r="M495" s="260"/>
      <c r="N495" s="261"/>
      <c r="O495" s="247"/>
      <c r="P495" s="248"/>
      <c r="Q495" s="249"/>
      <c r="R495" s="174"/>
      <c r="S495" s="274"/>
      <c r="T495" s="275"/>
      <c r="AHV495" s="164"/>
      <c r="AHW495" s="164"/>
      <c r="AHX495" s="164"/>
      <c r="AHY495" s="164"/>
      <c r="AHZ495" s="164"/>
      <c r="AIA495" s="164"/>
      <c r="AIB495" s="164"/>
      <c r="AIC495" s="164"/>
      <c r="AID495" s="164"/>
      <c r="AIE495" s="164"/>
      <c r="AIF495" s="164"/>
      <c r="AIG495" s="164"/>
      <c r="AIH495" s="164"/>
      <c r="AII495" s="164"/>
      <c r="AIJ495" s="164"/>
      <c r="AIK495" s="164"/>
      <c r="AIL495" s="164"/>
      <c r="AIM495" s="164"/>
      <c r="AIN495" s="164"/>
      <c r="AIO495" s="164"/>
      <c r="AIP495" s="164"/>
      <c r="AIQ495" s="164"/>
      <c r="AIR495" s="164"/>
      <c r="AIS495" s="164"/>
      <c r="AIT495" s="164"/>
      <c r="AIU495" s="164"/>
      <c r="AIV495" s="164"/>
      <c r="AIW495" s="164"/>
      <c r="AIX495" s="164"/>
      <c r="AIY495" s="164"/>
      <c r="AIZ495" s="164"/>
      <c r="AJA495" s="164"/>
      <c r="AJB495" s="164"/>
      <c r="AJC495" s="164"/>
      <c r="AJD495" s="164"/>
      <c r="AJE495" s="164"/>
      <c r="AJF495" s="164"/>
      <c r="AJG495" s="164"/>
      <c r="AJH495" s="164"/>
      <c r="AJI495" s="164"/>
      <c r="AJJ495" s="164"/>
      <c r="AJK495" s="164"/>
      <c r="AJL495" s="164"/>
      <c r="AJM495" s="164"/>
      <c r="AJN495" s="164"/>
      <c r="AJO495" s="164"/>
      <c r="AJP495" s="164"/>
      <c r="AJQ495" s="164"/>
      <c r="AJR495" s="164"/>
      <c r="AJS495" s="164"/>
      <c r="AJT495" s="164"/>
      <c r="AJU495" s="164"/>
      <c r="AJV495" s="164"/>
      <c r="AJW495" s="164"/>
      <c r="AJX495" s="164"/>
      <c r="AJY495" s="164"/>
      <c r="AJZ495" s="164"/>
      <c r="AKA495" s="164"/>
      <c r="AKB495" s="164"/>
    </row>
    <row r="496" customFormat="false" ht="27" hidden="false" customHeight="true" outlineLevel="0" collapsed="false">
      <c r="A496" s="233" t="n">
        <f aca="false">A489+1</f>
        <v>71</v>
      </c>
      <c r="B496" s="234"/>
      <c r="C496" s="235"/>
      <c r="D496" s="236"/>
      <c r="E496" s="237" t="str">
        <f aca="false">IF(P496&gt;0,"Docente do PPG coautor","")</f>
        <v/>
      </c>
      <c r="F496" s="238" t="str">
        <f aca="false">IF(COUNTIFS(L496:L502,"&lt;&gt;"&amp;"")&gt;0,"Graduando coautor","")</f>
        <v/>
      </c>
      <c r="G496" s="263" t="str">
        <f aca="false">IF(COUNTIFS(K496:K502,"&lt;&gt;"&amp;"")&gt;0,"Pos-graduando coautor","")</f>
        <v/>
      </c>
      <c r="H496" s="264" t="str">
        <f aca="false">IF(COUNTIFS(Titulados!$A$3:$A$1000,"="&amp;K496)&lt;&gt;1,"","Titulado")</f>
        <v/>
      </c>
      <c r="I496" s="242"/>
      <c r="J496" s="242"/>
      <c r="K496" s="243"/>
      <c r="L496" s="244"/>
      <c r="M496" s="245"/>
      <c r="N496" s="246"/>
      <c r="O496" s="247"/>
      <c r="P496" s="248" t="n">
        <v>0</v>
      </c>
      <c r="Q496" s="249"/>
      <c r="R496" s="174"/>
      <c r="S496" s="274" t="n">
        <f aca="false">IF(B496="",0,INDEX(pesosqualis,MATCH(D496,INDEX(Qualis,,MATCH(B496,Tipos_Produtos)),0),MATCH(B496,Tipos_Produtos,0)))</f>
        <v>0</v>
      </c>
      <c r="T496" s="275" t="n">
        <f aca="false">IF(E496="",0,S496/P496)</f>
        <v>0</v>
      </c>
      <c r="AHV496" s="164"/>
      <c r="AHW496" s="164"/>
      <c r="AHX496" s="164"/>
      <c r="AHY496" s="164"/>
      <c r="AHZ496" s="164"/>
      <c r="AIA496" s="164"/>
      <c r="AIB496" s="164"/>
      <c r="AIC496" s="164"/>
      <c r="AID496" s="164"/>
      <c r="AIE496" s="164"/>
      <c r="AIF496" s="164"/>
      <c r="AIG496" s="164"/>
      <c r="AIH496" s="164"/>
      <c r="AII496" s="164"/>
      <c r="AIJ496" s="164"/>
      <c r="AIK496" s="164"/>
      <c r="AIL496" s="164"/>
      <c r="AIM496" s="164"/>
      <c r="AIN496" s="164"/>
      <c r="AIO496" s="164"/>
      <c r="AIP496" s="164"/>
      <c r="AIQ496" s="164"/>
      <c r="AIR496" s="164"/>
      <c r="AIS496" s="164"/>
      <c r="AIT496" s="164"/>
      <c r="AIU496" s="164"/>
      <c r="AIV496" s="164"/>
      <c r="AIW496" s="164"/>
      <c r="AIX496" s="164"/>
      <c r="AIY496" s="164"/>
      <c r="AIZ496" s="164"/>
      <c r="AJA496" s="164"/>
      <c r="AJB496" s="164"/>
      <c r="AJC496" s="164"/>
      <c r="AJD496" s="164"/>
      <c r="AJE496" s="164"/>
      <c r="AJF496" s="164"/>
      <c r="AJG496" s="164"/>
      <c r="AJH496" s="164"/>
      <c r="AJI496" s="164"/>
      <c r="AJJ496" s="164"/>
      <c r="AJK496" s="164"/>
      <c r="AJL496" s="164"/>
      <c r="AJM496" s="164"/>
      <c r="AJN496" s="164"/>
      <c r="AJO496" s="164"/>
      <c r="AJP496" s="164"/>
      <c r="AJQ496" s="164"/>
      <c r="AJR496" s="164"/>
      <c r="AJS496" s="164"/>
      <c r="AJT496" s="164"/>
      <c r="AJU496" s="164"/>
      <c r="AJV496" s="164"/>
      <c r="AJW496" s="164"/>
      <c r="AJX496" s="164"/>
      <c r="AJY496" s="164"/>
      <c r="AJZ496" s="164"/>
      <c r="AKA496" s="164"/>
      <c r="AKB496" s="164"/>
    </row>
    <row r="497" customFormat="false" ht="21" hidden="false" customHeight="true" outlineLevel="0" collapsed="false">
      <c r="A497" s="233"/>
      <c r="B497" s="234"/>
      <c r="C497" s="235"/>
      <c r="D497" s="236"/>
      <c r="E497" s="237"/>
      <c r="F497" s="237"/>
      <c r="G497" s="263"/>
      <c r="H497" s="267" t="str">
        <f aca="false">IF(COUNTIFS(Titulados!$A$3:$A$1000,"="&amp;K497)&lt;&gt;1,"","Titulado")</f>
        <v/>
      </c>
      <c r="I497" s="242"/>
      <c r="J497" s="242"/>
      <c r="K497" s="253"/>
      <c r="L497" s="254"/>
      <c r="M497" s="255"/>
      <c r="N497" s="256"/>
      <c r="O497" s="247"/>
      <c r="P497" s="248"/>
      <c r="Q497" s="249"/>
      <c r="R497" s="174"/>
      <c r="S497" s="274"/>
      <c r="T497" s="275"/>
      <c r="AHV497" s="164"/>
      <c r="AHW497" s="164"/>
      <c r="AHX497" s="164"/>
      <c r="AHY497" s="164"/>
      <c r="AHZ497" s="164"/>
      <c r="AIA497" s="164"/>
      <c r="AIB497" s="164"/>
      <c r="AIC497" s="164"/>
      <c r="AID497" s="164"/>
      <c r="AIE497" s="164"/>
      <c r="AIF497" s="164"/>
      <c r="AIG497" s="164"/>
      <c r="AIH497" s="164"/>
      <c r="AII497" s="164"/>
      <c r="AIJ497" s="164"/>
      <c r="AIK497" s="164"/>
      <c r="AIL497" s="164"/>
      <c r="AIM497" s="164"/>
      <c r="AIN497" s="164"/>
      <c r="AIO497" s="164"/>
      <c r="AIP497" s="164"/>
      <c r="AIQ497" s="164"/>
      <c r="AIR497" s="164"/>
      <c r="AIS497" s="164"/>
      <c r="AIT497" s="164"/>
      <c r="AIU497" s="164"/>
      <c r="AIV497" s="164"/>
      <c r="AIW497" s="164"/>
      <c r="AIX497" s="164"/>
      <c r="AIY497" s="164"/>
      <c r="AIZ497" s="164"/>
      <c r="AJA497" s="164"/>
      <c r="AJB497" s="164"/>
      <c r="AJC497" s="164"/>
      <c r="AJD497" s="164"/>
      <c r="AJE497" s="164"/>
      <c r="AJF497" s="164"/>
      <c r="AJG497" s="164"/>
      <c r="AJH497" s="164"/>
      <c r="AJI497" s="164"/>
      <c r="AJJ497" s="164"/>
      <c r="AJK497" s="164"/>
      <c r="AJL497" s="164"/>
      <c r="AJM497" s="164"/>
      <c r="AJN497" s="164"/>
      <c r="AJO497" s="164"/>
      <c r="AJP497" s="164"/>
      <c r="AJQ497" s="164"/>
      <c r="AJR497" s="164"/>
      <c r="AJS497" s="164"/>
      <c r="AJT497" s="164"/>
      <c r="AJU497" s="164"/>
      <c r="AJV497" s="164"/>
      <c r="AJW497" s="164"/>
      <c r="AJX497" s="164"/>
      <c r="AJY497" s="164"/>
      <c r="AJZ497" s="164"/>
      <c r="AKA497" s="164"/>
      <c r="AKB497" s="164"/>
    </row>
    <row r="498" customFormat="false" ht="21" hidden="false" customHeight="true" outlineLevel="0" collapsed="false">
      <c r="A498" s="233"/>
      <c r="B498" s="234"/>
      <c r="C498" s="235"/>
      <c r="D498" s="236"/>
      <c r="E498" s="237"/>
      <c r="F498" s="237"/>
      <c r="G498" s="263"/>
      <c r="H498" s="267" t="str">
        <f aca="false">IF(COUNTIFS(Titulados!$A$3:$A$1000,"="&amp;K498)&lt;&gt;1,"","Titulado")</f>
        <v/>
      </c>
      <c r="I498" s="242"/>
      <c r="J498" s="242"/>
      <c r="K498" s="253"/>
      <c r="L498" s="254"/>
      <c r="M498" s="255"/>
      <c r="N498" s="256"/>
      <c r="O498" s="247"/>
      <c r="P498" s="248"/>
      <c r="Q498" s="249"/>
      <c r="R498" s="174"/>
      <c r="S498" s="274"/>
      <c r="T498" s="275"/>
      <c r="AHV498" s="164"/>
      <c r="AHW498" s="164"/>
      <c r="AHX498" s="164"/>
      <c r="AHY498" s="164"/>
      <c r="AHZ498" s="164"/>
      <c r="AIA498" s="164"/>
      <c r="AIB498" s="164"/>
      <c r="AIC498" s="164"/>
      <c r="AID498" s="164"/>
      <c r="AIE498" s="164"/>
      <c r="AIF498" s="164"/>
      <c r="AIG498" s="164"/>
      <c r="AIH498" s="164"/>
      <c r="AII498" s="164"/>
      <c r="AIJ498" s="164"/>
      <c r="AIK498" s="164"/>
      <c r="AIL498" s="164"/>
      <c r="AIM498" s="164"/>
      <c r="AIN498" s="164"/>
      <c r="AIO498" s="164"/>
      <c r="AIP498" s="164"/>
      <c r="AIQ498" s="164"/>
      <c r="AIR498" s="164"/>
      <c r="AIS498" s="164"/>
      <c r="AIT498" s="164"/>
      <c r="AIU498" s="164"/>
      <c r="AIV498" s="164"/>
      <c r="AIW498" s="164"/>
      <c r="AIX498" s="164"/>
      <c r="AIY498" s="164"/>
      <c r="AIZ498" s="164"/>
      <c r="AJA498" s="164"/>
      <c r="AJB498" s="164"/>
      <c r="AJC498" s="164"/>
      <c r="AJD498" s="164"/>
      <c r="AJE498" s="164"/>
      <c r="AJF498" s="164"/>
      <c r="AJG498" s="164"/>
      <c r="AJH498" s="164"/>
      <c r="AJI498" s="164"/>
      <c r="AJJ498" s="164"/>
      <c r="AJK498" s="164"/>
      <c r="AJL498" s="164"/>
      <c r="AJM498" s="164"/>
      <c r="AJN498" s="164"/>
      <c r="AJO498" s="164"/>
      <c r="AJP498" s="164"/>
      <c r="AJQ498" s="164"/>
      <c r="AJR498" s="164"/>
      <c r="AJS498" s="164"/>
      <c r="AJT498" s="164"/>
      <c r="AJU498" s="164"/>
      <c r="AJV498" s="164"/>
      <c r="AJW498" s="164"/>
      <c r="AJX498" s="164"/>
      <c r="AJY498" s="164"/>
      <c r="AJZ498" s="164"/>
      <c r="AKA498" s="164"/>
      <c r="AKB498" s="164"/>
    </row>
    <row r="499" customFormat="false" ht="21" hidden="false" customHeight="true" outlineLevel="0" collapsed="false">
      <c r="A499" s="233"/>
      <c r="B499" s="234"/>
      <c r="C499" s="235"/>
      <c r="D499" s="236"/>
      <c r="E499" s="237"/>
      <c r="F499" s="237"/>
      <c r="G499" s="263"/>
      <c r="H499" s="267" t="str">
        <f aca="false">IF(COUNTIFS(Titulados!$A$3:$A$1000,"="&amp;K499)&lt;&gt;1,"","Titulado")</f>
        <v/>
      </c>
      <c r="I499" s="242"/>
      <c r="J499" s="242"/>
      <c r="K499" s="253"/>
      <c r="L499" s="254"/>
      <c r="M499" s="255"/>
      <c r="N499" s="256"/>
      <c r="O499" s="247"/>
      <c r="P499" s="248"/>
      <c r="Q499" s="249"/>
      <c r="R499" s="174"/>
      <c r="S499" s="274"/>
      <c r="T499" s="275"/>
      <c r="AHV499" s="164"/>
      <c r="AHW499" s="164"/>
      <c r="AHX499" s="164"/>
      <c r="AHY499" s="164"/>
      <c r="AHZ499" s="164"/>
      <c r="AIA499" s="164"/>
      <c r="AIB499" s="164"/>
      <c r="AIC499" s="164"/>
      <c r="AID499" s="164"/>
      <c r="AIE499" s="164"/>
      <c r="AIF499" s="164"/>
      <c r="AIG499" s="164"/>
      <c r="AIH499" s="164"/>
      <c r="AII499" s="164"/>
      <c r="AIJ499" s="164"/>
      <c r="AIK499" s="164"/>
      <c r="AIL499" s="164"/>
      <c r="AIM499" s="164"/>
      <c r="AIN499" s="164"/>
      <c r="AIO499" s="164"/>
      <c r="AIP499" s="164"/>
      <c r="AIQ499" s="164"/>
      <c r="AIR499" s="164"/>
      <c r="AIS499" s="164"/>
      <c r="AIT499" s="164"/>
      <c r="AIU499" s="164"/>
      <c r="AIV499" s="164"/>
      <c r="AIW499" s="164"/>
      <c r="AIX499" s="164"/>
      <c r="AIY499" s="164"/>
      <c r="AIZ499" s="164"/>
      <c r="AJA499" s="164"/>
      <c r="AJB499" s="164"/>
      <c r="AJC499" s="164"/>
      <c r="AJD499" s="164"/>
      <c r="AJE499" s="164"/>
      <c r="AJF499" s="164"/>
      <c r="AJG499" s="164"/>
      <c r="AJH499" s="164"/>
      <c r="AJI499" s="164"/>
      <c r="AJJ499" s="164"/>
      <c r="AJK499" s="164"/>
      <c r="AJL499" s="164"/>
      <c r="AJM499" s="164"/>
      <c r="AJN499" s="164"/>
      <c r="AJO499" s="164"/>
      <c r="AJP499" s="164"/>
      <c r="AJQ499" s="164"/>
      <c r="AJR499" s="164"/>
      <c r="AJS499" s="164"/>
      <c r="AJT499" s="164"/>
      <c r="AJU499" s="164"/>
      <c r="AJV499" s="164"/>
      <c r="AJW499" s="164"/>
      <c r="AJX499" s="164"/>
      <c r="AJY499" s="164"/>
      <c r="AJZ499" s="164"/>
      <c r="AKA499" s="164"/>
      <c r="AKB499" s="164"/>
    </row>
    <row r="500" customFormat="false" ht="21" hidden="false" customHeight="true" outlineLevel="0" collapsed="false">
      <c r="A500" s="233"/>
      <c r="B500" s="234"/>
      <c r="C500" s="235"/>
      <c r="D500" s="236"/>
      <c r="E500" s="237"/>
      <c r="F500" s="237"/>
      <c r="G500" s="263"/>
      <c r="H500" s="267" t="str">
        <f aca="false">IF(COUNTIFS(Titulados!$A$3:$A$1000,"="&amp;K500)&lt;&gt;1,"","Titulado")</f>
        <v/>
      </c>
      <c r="I500" s="242"/>
      <c r="J500" s="242"/>
      <c r="K500" s="253"/>
      <c r="L500" s="254"/>
      <c r="M500" s="255"/>
      <c r="N500" s="256"/>
      <c r="O500" s="247"/>
      <c r="P500" s="248"/>
      <c r="Q500" s="249"/>
      <c r="R500" s="174"/>
      <c r="S500" s="274"/>
      <c r="T500" s="275"/>
      <c r="AHV500" s="164"/>
      <c r="AHW500" s="164"/>
      <c r="AHX500" s="164"/>
      <c r="AHY500" s="164"/>
      <c r="AHZ500" s="164"/>
      <c r="AIA500" s="164"/>
      <c r="AIB500" s="164"/>
      <c r="AIC500" s="164"/>
      <c r="AID500" s="164"/>
      <c r="AIE500" s="164"/>
      <c r="AIF500" s="164"/>
      <c r="AIG500" s="164"/>
      <c r="AIH500" s="164"/>
      <c r="AII500" s="164"/>
      <c r="AIJ500" s="164"/>
      <c r="AIK500" s="164"/>
      <c r="AIL500" s="164"/>
      <c r="AIM500" s="164"/>
      <c r="AIN500" s="164"/>
      <c r="AIO500" s="164"/>
      <c r="AIP500" s="164"/>
      <c r="AIQ500" s="164"/>
      <c r="AIR500" s="164"/>
      <c r="AIS500" s="164"/>
      <c r="AIT500" s="164"/>
      <c r="AIU500" s="164"/>
      <c r="AIV500" s="164"/>
      <c r="AIW500" s="164"/>
      <c r="AIX500" s="164"/>
      <c r="AIY500" s="164"/>
      <c r="AIZ500" s="164"/>
      <c r="AJA500" s="164"/>
      <c r="AJB500" s="164"/>
      <c r="AJC500" s="164"/>
      <c r="AJD500" s="164"/>
      <c r="AJE500" s="164"/>
      <c r="AJF500" s="164"/>
      <c r="AJG500" s="164"/>
      <c r="AJH500" s="164"/>
      <c r="AJI500" s="164"/>
      <c r="AJJ500" s="164"/>
      <c r="AJK500" s="164"/>
      <c r="AJL500" s="164"/>
      <c r="AJM500" s="164"/>
      <c r="AJN500" s="164"/>
      <c r="AJO500" s="164"/>
      <c r="AJP500" s="164"/>
      <c r="AJQ500" s="164"/>
      <c r="AJR500" s="164"/>
      <c r="AJS500" s="164"/>
      <c r="AJT500" s="164"/>
      <c r="AJU500" s="164"/>
      <c r="AJV500" s="164"/>
      <c r="AJW500" s="164"/>
      <c r="AJX500" s="164"/>
      <c r="AJY500" s="164"/>
      <c r="AJZ500" s="164"/>
      <c r="AKA500" s="164"/>
      <c r="AKB500" s="164"/>
    </row>
    <row r="501" customFormat="false" ht="21" hidden="false" customHeight="true" outlineLevel="0" collapsed="false">
      <c r="A501" s="233"/>
      <c r="B501" s="234"/>
      <c r="C501" s="235"/>
      <c r="D501" s="236"/>
      <c r="E501" s="237"/>
      <c r="F501" s="237"/>
      <c r="G501" s="263"/>
      <c r="H501" s="267" t="str">
        <f aca="false">IF(COUNTIFS(Titulados!$A$3:$A$1000,"="&amp;K501)&lt;&gt;1,"","Titulado")</f>
        <v/>
      </c>
      <c r="I501" s="242"/>
      <c r="J501" s="242"/>
      <c r="K501" s="253"/>
      <c r="L501" s="254"/>
      <c r="M501" s="255"/>
      <c r="N501" s="256"/>
      <c r="O501" s="247"/>
      <c r="P501" s="248"/>
      <c r="Q501" s="249"/>
      <c r="R501" s="174"/>
      <c r="S501" s="274"/>
      <c r="T501" s="275"/>
      <c r="AHV501" s="164"/>
      <c r="AHW501" s="164"/>
      <c r="AHX501" s="164"/>
      <c r="AHY501" s="164"/>
      <c r="AHZ501" s="164"/>
      <c r="AIA501" s="164"/>
      <c r="AIB501" s="164"/>
      <c r="AIC501" s="164"/>
      <c r="AID501" s="164"/>
      <c r="AIE501" s="164"/>
      <c r="AIF501" s="164"/>
      <c r="AIG501" s="164"/>
      <c r="AIH501" s="164"/>
      <c r="AII501" s="164"/>
      <c r="AIJ501" s="164"/>
      <c r="AIK501" s="164"/>
      <c r="AIL501" s="164"/>
      <c r="AIM501" s="164"/>
      <c r="AIN501" s="164"/>
      <c r="AIO501" s="164"/>
      <c r="AIP501" s="164"/>
      <c r="AIQ501" s="164"/>
      <c r="AIR501" s="164"/>
      <c r="AIS501" s="164"/>
      <c r="AIT501" s="164"/>
      <c r="AIU501" s="164"/>
      <c r="AIV501" s="164"/>
      <c r="AIW501" s="164"/>
      <c r="AIX501" s="164"/>
      <c r="AIY501" s="164"/>
      <c r="AIZ501" s="164"/>
      <c r="AJA501" s="164"/>
      <c r="AJB501" s="164"/>
      <c r="AJC501" s="164"/>
      <c r="AJD501" s="164"/>
      <c r="AJE501" s="164"/>
      <c r="AJF501" s="164"/>
      <c r="AJG501" s="164"/>
      <c r="AJH501" s="164"/>
      <c r="AJI501" s="164"/>
      <c r="AJJ501" s="164"/>
      <c r="AJK501" s="164"/>
      <c r="AJL501" s="164"/>
      <c r="AJM501" s="164"/>
      <c r="AJN501" s="164"/>
      <c r="AJO501" s="164"/>
      <c r="AJP501" s="164"/>
      <c r="AJQ501" s="164"/>
      <c r="AJR501" s="164"/>
      <c r="AJS501" s="164"/>
      <c r="AJT501" s="164"/>
      <c r="AJU501" s="164"/>
      <c r="AJV501" s="164"/>
      <c r="AJW501" s="164"/>
      <c r="AJX501" s="164"/>
      <c r="AJY501" s="164"/>
      <c r="AJZ501" s="164"/>
      <c r="AKA501" s="164"/>
      <c r="AKB501" s="164"/>
    </row>
    <row r="502" customFormat="false" ht="21" hidden="false" customHeight="true" outlineLevel="0" collapsed="false">
      <c r="A502" s="233"/>
      <c r="B502" s="234"/>
      <c r="C502" s="235"/>
      <c r="D502" s="236"/>
      <c r="E502" s="237"/>
      <c r="F502" s="237"/>
      <c r="G502" s="263"/>
      <c r="H502" s="268" t="str">
        <f aca="false">IF(COUNTIFS(Titulados!$A$3:$A$1000,"="&amp;K502)&lt;&gt;1,"","Titulado")</f>
        <v/>
      </c>
      <c r="I502" s="242"/>
      <c r="J502" s="242"/>
      <c r="K502" s="258"/>
      <c r="L502" s="259"/>
      <c r="M502" s="260"/>
      <c r="N502" s="261"/>
      <c r="O502" s="247"/>
      <c r="P502" s="248"/>
      <c r="Q502" s="249"/>
      <c r="R502" s="174"/>
      <c r="S502" s="274"/>
      <c r="T502" s="275"/>
      <c r="AHV502" s="164"/>
      <c r="AHW502" s="164"/>
      <c r="AHX502" s="164"/>
      <c r="AHY502" s="164"/>
      <c r="AHZ502" s="164"/>
      <c r="AIA502" s="164"/>
      <c r="AIB502" s="164"/>
      <c r="AIC502" s="164"/>
      <c r="AID502" s="164"/>
      <c r="AIE502" s="164"/>
      <c r="AIF502" s="164"/>
      <c r="AIG502" s="164"/>
      <c r="AIH502" s="164"/>
      <c r="AII502" s="164"/>
      <c r="AIJ502" s="164"/>
      <c r="AIK502" s="164"/>
      <c r="AIL502" s="164"/>
      <c r="AIM502" s="164"/>
      <c r="AIN502" s="164"/>
      <c r="AIO502" s="164"/>
      <c r="AIP502" s="164"/>
      <c r="AIQ502" s="164"/>
      <c r="AIR502" s="164"/>
      <c r="AIS502" s="164"/>
      <c r="AIT502" s="164"/>
      <c r="AIU502" s="164"/>
      <c r="AIV502" s="164"/>
      <c r="AIW502" s="164"/>
      <c r="AIX502" s="164"/>
      <c r="AIY502" s="164"/>
      <c r="AIZ502" s="164"/>
      <c r="AJA502" s="164"/>
      <c r="AJB502" s="164"/>
      <c r="AJC502" s="164"/>
      <c r="AJD502" s="164"/>
      <c r="AJE502" s="164"/>
      <c r="AJF502" s="164"/>
      <c r="AJG502" s="164"/>
      <c r="AJH502" s="164"/>
      <c r="AJI502" s="164"/>
      <c r="AJJ502" s="164"/>
      <c r="AJK502" s="164"/>
      <c r="AJL502" s="164"/>
      <c r="AJM502" s="164"/>
      <c r="AJN502" s="164"/>
      <c r="AJO502" s="164"/>
      <c r="AJP502" s="164"/>
      <c r="AJQ502" s="164"/>
      <c r="AJR502" s="164"/>
      <c r="AJS502" s="164"/>
      <c r="AJT502" s="164"/>
      <c r="AJU502" s="164"/>
      <c r="AJV502" s="164"/>
      <c r="AJW502" s="164"/>
      <c r="AJX502" s="164"/>
      <c r="AJY502" s="164"/>
      <c r="AJZ502" s="164"/>
      <c r="AKA502" s="164"/>
      <c r="AKB502" s="164"/>
    </row>
    <row r="503" customFormat="false" ht="27" hidden="false" customHeight="true" outlineLevel="0" collapsed="false">
      <c r="A503" s="233" t="n">
        <f aca="false">A496+1</f>
        <v>72</v>
      </c>
      <c r="B503" s="234"/>
      <c r="C503" s="235"/>
      <c r="D503" s="236"/>
      <c r="E503" s="237" t="str">
        <f aca="false">IF(P503&gt;0,"Docente do PPG coautor","")</f>
        <v/>
      </c>
      <c r="F503" s="238" t="str">
        <f aca="false">IF(COUNTIFS(L503:L509,"&lt;&gt;"&amp;"")&gt;0,"Graduando coautor","")</f>
        <v/>
      </c>
      <c r="G503" s="263" t="str">
        <f aca="false">IF(COUNTIFS(K503:K509,"&lt;&gt;"&amp;"")&gt;0,"Pos-graduando coautor","")</f>
        <v/>
      </c>
      <c r="H503" s="264" t="str">
        <f aca="false">IF(COUNTIFS(Titulados!$A$3:$A$1000,"="&amp;K503)&lt;&gt;1,"","Titulado")</f>
        <v/>
      </c>
      <c r="I503" s="242"/>
      <c r="J503" s="242"/>
      <c r="K503" s="243"/>
      <c r="L503" s="244"/>
      <c r="M503" s="245"/>
      <c r="N503" s="246"/>
      <c r="O503" s="247"/>
      <c r="P503" s="248" t="n">
        <v>0</v>
      </c>
      <c r="Q503" s="249"/>
      <c r="R503" s="174"/>
      <c r="S503" s="274" t="n">
        <f aca="false">IF(B503="",0,INDEX(pesosqualis,MATCH(D503,INDEX(Qualis,,MATCH(B503,Tipos_Produtos)),0),MATCH(B503,Tipos_Produtos,0)))</f>
        <v>0</v>
      </c>
      <c r="T503" s="275" t="n">
        <f aca="false">IF(E503="",0,S503/P503)</f>
        <v>0</v>
      </c>
      <c r="AHV503" s="164"/>
      <c r="AHW503" s="164"/>
      <c r="AHX503" s="164"/>
      <c r="AHY503" s="164"/>
      <c r="AHZ503" s="164"/>
      <c r="AIA503" s="164"/>
      <c r="AIB503" s="164"/>
      <c r="AIC503" s="164"/>
      <c r="AID503" s="164"/>
      <c r="AIE503" s="164"/>
      <c r="AIF503" s="164"/>
      <c r="AIG503" s="164"/>
      <c r="AIH503" s="164"/>
      <c r="AII503" s="164"/>
      <c r="AIJ503" s="164"/>
      <c r="AIK503" s="164"/>
      <c r="AIL503" s="164"/>
      <c r="AIM503" s="164"/>
      <c r="AIN503" s="164"/>
      <c r="AIO503" s="164"/>
      <c r="AIP503" s="164"/>
      <c r="AIQ503" s="164"/>
      <c r="AIR503" s="164"/>
      <c r="AIS503" s="164"/>
      <c r="AIT503" s="164"/>
      <c r="AIU503" s="164"/>
      <c r="AIV503" s="164"/>
      <c r="AIW503" s="164"/>
      <c r="AIX503" s="164"/>
      <c r="AIY503" s="164"/>
      <c r="AIZ503" s="164"/>
      <c r="AJA503" s="164"/>
      <c r="AJB503" s="164"/>
      <c r="AJC503" s="164"/>
      <c r="AJD503" s="164"/>
      <c r="AJE503" s="164"/>
      <c r="AJF503" s="164"/>
      <c r="AJG503" s="164"/>
      <c r="AJH503" s="164"/>
      <c r="AJI503" s="164"/>
      <c r="AJJ503" s="164"/>
      <c r="AJK503" s="164"/>
      <c r="AJL503" s="164"/>
      <c r="AJM503" s="164"/>
      <c r="AJN503" s="164"/>
      <c r="AJO503" s="164"/>
      <c r="AJP503" s="164"/>
      <c r="AJQ503" s="164"/>
      <c r="AJR503" s="164"/>
      <c r="AJS503" s="164"/>
      <c r="AJT503" s="164"/>
      <c r="AJU503" s="164"/>
      <c r="AJV503" s="164"/>
      <c r="AJW503" s="164"/>
      <c r="AJX503" s="164"/>
      <c r="AJY503" s="164"/>
      <c r="AJZ503" s="164"/>
      <c r="AKA503" s="164"/>
      <c r="AKB503" s="164"/>
    </row>
    <row r="504" customFormat="false" ht="21" hidden="false" customHeight="true" outlineLevel="0" collapsed="false">
      <c r="A504" s="233"/>
      <c r="B504" s="234"/>
      <c r="C504" s="235"/>
      <c r="D504" s="236"/>
      <c r="E504" s="237"/>
      <c r="F504" s="237"/>
      <c r="G504" s="263"/>
      <c r="H504" s="267" t="str">
        <f aca="false">IF(COUNTIFS(Titulados!$A$3:$A$1000,"="&amp;K504)&lt;&gt;1,"","Titulado")</f>
        <v/>
      </c>
      <c r="I504" s="242"/>
      <c r="J504" s="242"/>
      <c r="K504" s="253"/>
      <c r="L504" s="254"/>
      <c r="M504" s="255"/>
      <c r="N504" s="256"/>
      <c r="O504" s="247"/>
      <c r="P504" s="248"/>
      <c r="Q504" s="249"/>
      <c r="R504" s="174"/>
      <c r="S504" s="274"/>
      <c r="T504" s="275"/>
      <c r="AHV504" s="164"/>
      <c r="AHW504" s="164"/>
      <c r="AHX504" s="164"/>
      <c r="AHY504" s="164"/>
      <c r="AHZ504" s="164"/>
      <c r="AIA504" s="164"/>
      <c r="AIB504" s="164"/>
      <c r="AIC504" s="164"/>
      <c r="AID504" s="164"/>
      <c r="AIE504" s="164"/>
      <c r="AIF504" s="164"/>
      <c r="AIG504" s="164"/>
      <c r="AIH504" s="164"/>
      <c r="AII504" s="164"/>
      <c r="AIJ504" s="164"/>
      <c r="AIK504" s="164"/>
      <c r="AIL504" s="164"/>
      <c r="AIM504" s="164"/>
      <c r="AIN504" s="164"/>
      <c r="AIO504" s="164"/>
      <c r="AIP504" s="164"/>
      <c r="AIQ504" s="164"/>
      <c r="AIR504" s="164"/>
      <c r="AIS504" s="164"/>
      <c r="AIT504" s="164"/>
      <c r="AIU504" s="164"/>
      <c r="AIV504" s="164"/>
      <c r="AIW504" s="164"/>
      <c r="AIX504" s="164"/>
      <c r="AIY504" s="164"/>
      <c r="AIZ504" s="164"/>
      <c r="AJA504" s="164"/>
      <c r="AJB504" s="164"/>
      <c r="AJC504" s="164"/>
      <c r="AJD504" s="164"/>
      <c r="AJE504" s="164"/>
      <c r="AJF504" s="164"/>
      <c r="AJG504" s="164"/>
      <c r="AJH504" s="164"/>
      <c r="AJI504" s="164"/>
      <c r="AJJ504" s="164"/>
      <c r="AJK504" s="164"/>
      <c r="AJL504" s="164"/>
      <c r="AJM504" s="164"/>
      <c r="AJN504" s="164"/>
      <c r="AJO504" s="164"/>
      <c r="AJP504" s="164"/>
      <c r="AJQ504" s="164"/>
      <c r="AJR504" s="164"/>
      <c r="AJS504" s="164"/>
      <c r="AJT504" s="164"/>
      <c r="AJU504" s="164"/>
      <c r="AJV504" s="164"/>
      <c r="AJW504" s="164"/>
      <c r="AJX504" s="164"/>
      <c r="AJY504" s="164"/>
      <c r="AJZ504" s="164"/>
      <c r="AKA504" s="164"/>
      <c r="AKB504" s="164"/>
    </row>
    <row r="505" customFormat="false" ht="21" hidden="false" customHeight="true" outlineLevel="0" collapsed="false">
      <c r="A505" s="233"/>
      <c r="B505" s="234"/>
      <c r="C505" s="235"/>
      <c r="D505" s="236"/>
      <c r="E505" s="237"/>
      <c r="F505" s="237"/>
      <c r="G505" s="263"/>
      <c r="H505" s="267" t="str">
        <f aca="false">IF(COUNTIFS(Titulados!$A$3:$A$1000,"="&amp;K505)&lt;&gt;1,"","Titulado")</f>
        <v/>
      </c>
      <c r="I505" s="242"/>
      <c r="J505" s="242"/>
      <c r="K505" s="253"/>
      <c r="L505" s="254"/>
      <c r="M505" s="255"/>
      <c r="N505" s="256"/>
      <c r="O505" s="247"/>
      <c r="P505" s="248"/>
      <c r="Q505" s="249"/>
      <c r="R505" s="174"/>
      <c r="S505" s="274"/>
      <c r="T505" s="275"/>
      <c r="AHV505" s="164"/>
      <c r="AHW505" s="164"/>
      <c r="AHX505" s="164"/>
      <c r="AHY505" s="164"/>
      <c r="AHZ505" s="164"/>
      <c r="AIA505" s="164"/>
      <c r="AIB505" s="164"/>
      <c r="AIC505" s="164"/>
      <c r="AID505" s="164"/>
      <c r="AIE505" s="164"/>
      <c r="AIF505" s="164"/>
      <c r="AIG505" s="164"/>
      <c r="AIH505" s="164"/>
      <c r="AII505" s="164"/>
      <c r="AIJ505" s="164"/>
      <c r="AIK505" s="164"/>
      <c r="AIL505" s="164"/>
      <c r="AIM505" s="164"/>
      <c r="AIN505" s="164"/>
      <c r="AIO505" s="164"/>
      <c r="AIP505" s="164"/>
      <c r="AIQ505" s="164"/>
      <c r="AIR505" s="164"/>
      <c r="AIS505" s="164"/>
      <c r="AIT505" s="164"/>
      <c r="AIU505" s="164"/>
      <c r="AIV505" s="164"/>
      <c r="AIW505" s="164"/>
      <c r="AIX505" s="164"/>
      <c r="AIY505" s="164"/>
      <c r="AIZ505" s="164"/>
      <c r="AJA505" s="164"/>
      <c r="AJB505" s="164"/>
      <c r="AJC505" s="164"/>
      <c r="AJD505" s="164"/>
      <c r="AJE505" s="164"/>
      <c r="AJF505" s="164"/>
      <c r="AJG505" s="164"/>
      <c r="AJH505" s="164"/>
      <c r="AJI505" s="164"/>
      <c r="AJJ505" s="164"/>
      <c r="AJK505" s="164"/>
      <c r="AJL505" s="164"/>
      <c r="AJM505" s="164"/>
      <c r="AJN505" s="164"/>
      <c r="AJO505" s="164"/>
      <c r="AJP505" s="164"/>
      <c r="AJQ505" s="164"/>
      <c r="AJR505" s="164"/>
      <c r="AJS505" s="164"/>
      <c r="AJT505" s="164"/>
      <c r="AJU505" s="164"/>
      <c r="AJV505" s="164"/>
      <c r="AJW505" s="164"/>
      <c r="AJX505" s="164"/>
      <c r="AJY505" s="164"/>
      <c r="AJZ505" s="164"/>
      <c r="AKA505" s="164"/>
      <c r="AKB505" s="164"/>
    </row>
    <row r="506" customFormat="false" ht="21" hidden="false" customHeight="true" outlineLevel="0" collapsed="false">
      <c r="A506" s="233"/>
      <c r="B506" s="234"/>
      <c r="C506" s="235"/>
      <c r="D506" s="236"/>
      <c r="E506" s="237"/>
      <c r="F506" s="237"/>
      <c r="G506" s="263"/>
      <c r="H506" s="267" t="str">
        <f aca="false">IF(COUNTIFS(Titulados!$A$3:$A$1000,"="&amp;K506)&lt;&gt;1,"","Titulado")</f>
        <v/>
      </c>
      <c r="I506" s="242"/>
      <c r="J506" s="242"/>
      <c r="K506" s="253"/>
      <c r="L506" s="254"/>
      <c r="M506" s="255"/>
      <c r="N506" s="256"/>
      <c r="O506" s="247"/>
      <c r="P506" s="248"/>
      <c r="Q506" s="249"/>
      <c r="R506" s="174"/>
      <c r="S506" s="274"/>
      <c r="T506" s="275"/>
      <c r="AHV506" s="164"/>
      <c r="AHW506" s="164"/>
      <c r="AHX506" s="164"/>
      <c r="AHY506" s="164"/>
      <c r="AHZ506" s="164"/>
      <c r="AIA506" s="164"/>
      <c r="AIB506" s="164"/>
      <c r="AIC506" s="164"/>
      <c r="AID506" s="164"/>
      <c r="AIE506" s="164"/>
      <c r="AIF506" s="164"/>
      <c r="AIG506" s="164"/>
      <c r="AIH506" s="164"/>
      <c r="AII506" s="164"/>
      <c r="AIJ506" s="164"/>
      <c r="AIK506" s="164"/>
      <c r="AIL506" s="164"/>
      <c r="AIM506" s="164"/>
      <c r="AIN506" s="164"/>
      <c r="AIO506" s="164"/>
      <c r="AIP506" s="164"/>
      <c r="AIQ506" s="164"/>
      <c r="AIR506" s="164"/>
      <c r="AIS506" s="164"/>
      <c r="AIT506" s="164"/>
      <c r="AIU506" s="164"/>
      <c r="AIV506" s="164"/>
      <c r="AIW506" s="164"/>
      <c r="AIX506" s="164"/>
      <c r="AIY506" s="164"/>
      <c r="AIZ506" s="164"/>
      <c r="AJA506" s="164"/>
      <c r="AJB506" s="164"/>
      <c r="AJC506" s="164"/>
      <c r="AJD506" s="164"/>
      <c r="AJE506" s="164"/>
      <c r="AJF506" s="164"/>
      <c r="AJG506" s="164"/>
      <c r="AJH506" s="164"/>
      <c r="AJI506" s="164"/>
      <c r="AJJ506" s="164"/>
      <c r="AJK506" s="164"/>
      <c r="AJL506" s="164"/>
      <c r="AJM506" s="164"/>
      <c r="AJN506" s="164"/>
      <c r="AJO506" s="164"/>
      <c r="AJP506" s="164"/>
      <c r="AJQ506" s="164"/>
      <c r="AJR506" s="164"/>
      <c r="AJS506" s="164"/>
      <c r="AJT506" s="164"/>
      <c r="AJU506" s="164"/>
      <c r="AJV506" s="164"/>
      <c r="AJW506" s="164"/>
      <c r="AJX506" s="164"/>
      <c r="AJY506" s="164"/>
      <c r="AJZ506" s="164"/>
      <c r="AKA506" s="164"/>
      <c r="AKB506" s="164"/>
    </row>
    <row r="507" customFormat="false" ht="21" hidden="false" customHeight="true" outlineLevel="0" collapsed="false">
      <c r="A507" s="233"/>
      <c r="B507" s="234"/>
      <c r="C507" s="235"/>
      <c r="D507" s="236"/>
      <c r="E507" s="237"/>
      <c r="F507" s="237"/>
      <c r="G507" s="263"/>
      <c r="H507" s="267" t="str">
        <f aca="false">IF(COUNTIFS(Titulados!$A$3:$A$1000,"="&amp;K507)&lt;&gt;1,"","Titulado")</f>
        <v/>
      </c>
      <c r="I507" s="242"/>
      <c r="J507" s="242"/>
      <c r="K507" s="253"/>
      <c r="L507" s="254"/>
      <c r="M507" s="255"/>
      <c r="N507" s="256"/>
      <c r="O507" s="247"/>
      <c r="P507" s="248"/>
      <c r="Q507" s="249"/>
      <c r="R507" s="174"/>
      <c r="S507" s="274"/>
      <c r="T507" s="275"/>
      <c r="AHV507" s="164"/>
      <c r="AHW507" s="164"/>
      <c r="AHX507" s="164"/>
      <c r="AHY507" s="164"/>
      <c r="AHZ507" s="164"/>
      <c r="AIA507" s="164"/>
      <c r="AIB507" s="164"/>
      <c r="AIC507" s="164"/>
      <c r="AID507" s="164"/>
      <c r="AIE507" s="164"/>
      <c r="AIF507" s="164"/>
      <c r="AIG507" s="164"/>
      <c r="AIH507" s="164"/>
      <c r="AII507" s="164"/>
      <c r="AIJ507" s="164"/>
      <c r="AIK507" s="164"/>
      <c r="AIL507" s="164"/>
      <c r="AIM507" s="164"/>
      <c r="AIN507" s="164"/>
      <c r="AIO507" s="164"/>
      <c r="AIP507" s="164"/>
      <c r="AIQ507" s="164"/>
      <c r="AIR507" s="164"/>
      <c r="AIS507" s="164"/>
      <c r="AIT507" s="164"/>
      <c r="AIU507" s="164"/>
      <c r="AIV507" s="164"/>
      <c r="AIW507" s="164"/>
      <c r="AIX507" s="164"/>
      <c r="AIY507" s="164"/>
      <c r="AIZ507" s="164"/>
      <c r="AJA507" s="164"/>
      <c r="AJB507" s="164"/>
      <c r="AJC507" s="164"/>
      <c r="AJD507" s="164"/>
      <c r="AJE507" s="164"/>
      <c r="AJF507" s="164"/>
      <c r="AJG507" s="164"/>
      <c r="AJH507" s="164"/>
      <c r="AJI507" s="164"/>
      <c r="AJJ507" s="164"/>
      <c r="AJK507" s="164"/>
      <c r="AJL507" s="164"/>
      <c r="AJM507" s="164"/>
      <c r="AJN507" s="164"/>
      <c r="AJO507" s="164"/>
      <c r="AJP507" s="164"/>
      <c r="AJQ507" s="164"/>
      <c r="AJR507" s="164"/>
      <c r="AJS507" s="164"/>
      <c r="AJT507" s="164"/>
      <c r="AJU507" s="164"/>
      <c r="AJV507" s="164"/>
      <c r="AJW507" s="164"/>
      <c r="AJX507" s="164"/>
      <c r="AJY507" s="164"/>
      <c r="AJZ507" s="164"/>
      <c r="AKA507" s="164"/>
      <c r="AKB507" s="164"/>
    </row>
    <row r="508" customFormat="false" ht="21" hidden="false" customHeight="true" outlineLevel="0" collapsed="false">
      <c r="A508" s="233"/>
      <c r="B508" s="234"/>
      <c r="C508" s="235"/>
      <c r="D508" s="236"/>
      <c r="E508" s="237"/>
      <c r="F508" s="237"/>
      <c r="G508" s="263"/>
      <c r="H508" s="267" t="str">
        <f aca="false">IF(COUNTIFS(Titulados!$A$3:$A$1000,"="&amp;K508)&lt;&gt;1,"","Titulado")</f>
        <v/>
      </c>
      <c r="I508" s="242"/>
      <c r="J508" s="242"/>
      <c r="K508" s="253"/>
      <c r="L508" s="254"/>
      <c r="M508" s="255"/>
      <c r="N508" s="256"/>
      <c r="O508" s="247"/>
      <c r="P508" s="248"/>
      <c r="Q508" s="249"/>
      <c r="R508" s="174"/>
      <c r="S508" s="274"/>
      <c r="T508" s="275"/>
      <c r="AHV508" s="164"/>
      <c r="AHW508" s="164"/>
      <c r="AHX508" s="164"/>
      <c r="AHY508" s="164"/>
      <c r="AHZ508" s="164"/>
      <c r="AIA508" s="164"/>
      <c r="AIB508" s="164"/>
      <c r="AIC508" s="164"/>
      <c r="AID508" s="164"/>
      <c r="AIE508" s="164"/>
      <c r="AIF508" s="164"/>
      <c r="AIG508" s="164"/>
      <c r="AIH508" s="164"/>
      <c r="AII508" s="164"/>
      <c r="AIJ508" s="164"/>
      <c r="AIK508" s="164"/>
      <c r="AIL508" s="164"/>
      <c r="AIM508" s="164"/>
      <c r="AIN508" s="164"/>
      <c r="AIO508" s="164"/>
      <c r="AIP508" s="164"/>
      <c r="AIQ508" s="164"/>
      <c r="AIR508" s="164"/>
      <c r="AIS508" s="164"/>
      <c r="AIT508" s="164"/>
      <c r="AIU508" s="164"/>
      <c r="AIV508" s="164"/>
      <c r="AIW508" s="164"/>
      <c r="AIX508" s="164"/>
      <c r="AIY508" s="164"/>
      <c r="AIZ508" s="164"/>
      <c r="AJA508" s="164"/>
      <c r="AJB508" s="164"/>
      <c r="AJC508" s="164"/>
      <c r="AJD508" s="164"/>
      <c r="AJE508" s="164"/>
      <c r="AJF508" s="164"/>
      <c r="AJG508" s="164"/>
      <c r="AJH508" s="164"/>
      <c r="AJI508" s="164"/>
      <c r="AJJ508" s="164"/>
      <c r="AJK508" s="164"/>
      <c r="AJL508" s="164"/>
      <c r="AJM508" s="164"/>
      <c r="AJN508" s="164"/>
      <c r="AJO508" s="164"/>
      <c r="AJP508" s="164"/>
      <c r="AJQ508" s="164"/>
      <c r="AJR508" s="164"/>
      <c r="AJS508" s="164"/>
      <c r="AJT508" s="164"/>
      <c r="AJU508" s="164"/>
      <c r="AJV508" s="164"/>
      <c r="AJW508" s="164"/>
      <c r="AJX508" s="164"/>
      <c r="AJY508" s="164"/>
      <c r="AJZ508" s="164"/>
      <c r="AKA508" s="164"/>
      <c r="AKB508" s="164"/>
    </row>
    <row r="509" customFormat="false" ht="21" hidden="false" customHeight="true" outlineLevel="0" collapsed="false">
      <c r="A509" s="233"/>
      <c r="B509" s="234"/>
      <c r="C509" s="235"/>
      <c r="D509" s="236"/>
      <c r="E509" s="237"/>
      <c r="F509" s="237"/>
      <c r="G509" s="263"/>
      <c r="H509" s="268" t="str">
        <f aca="false">IF(COUNTIFS(Titulados!$A$3:$A$1000,"="&amp;K509)&lt;&gt;1,"","Titulado")</f>
        <v/>
      </c>
      <c r="I509" s="242"/>
      <c r="J509" s="242"/>
      <c r="K509" s="258"/>
      <c r="L509" s="259"/>
      <c r="M509" s="260"/>
      <c r="N509" s="261"/>
      <c r="O509" s="247"/>
      <c r="P509" s="248"/>
      <c r="Q509" s="249"/>
      <c r="R509" s="174"/>
      <c r="S509" s="274"/>
      <c r="T509" s="275"/>
      <c r="AHV509" s="164"/>
      <c r="AHW509" s="164"/>
      <c r="AHX509" s="164"/>
      <c r="AHY509" s="164"/>
      <c r="AHZ509" s="164"/>
      <c r="AIA509" s="164"/>
      <c r="AIB509" s="164"/>
      <c r="AIC509" s="164"/>
      <c r="AID509" s="164"/>
      <c r="AIE509" s="164"/>
      <c r="AIF509" s="164"/>
      <c r="AIG509" s="164"/>
      <c r="AIH509" s="164"/>
      <c r="AII509" s="164"/>
      <c r="AIJ509" s="164"/>
      <c r="AIK509" s="164"/>
      <c r="AIL509" s="164"/>
      <c r="AIM509" s="164"/>
      <c r="AIN509" s="164"/>
      <c r="AIO509" s="164"/>
      <c r="AIP509" s="164"/>
      <c r="AIQ509" s="164"/>
      <c r="AIR509" s="164"/>
      <c r="AIS509" s="164"/>
      <c r="AIT509" s="164"/>
      <c r="AIU509" s="164"/>
      <c r="AIV509" s="164"/>
      <c r="AIW509" s="164"/>
      <c r="AIX509" s="164"/>
      <c r="AIY509" s="164"/>
      <c r="AIZ509" s="164"/>
      <c r="AJA509" s="164"/>
      <c r="AJB509" s="164"/>
      <c r="AJC509" s="164"/>
      <c r="AJD509" s="164"/>
      <c r="AJE509" s="164"/>
      <c r="AJF509" s="164"/>
      <c r="AJG509" s="164"/>
      <c r="AJH509" s="164"/>
      <c r="AJI509" s="164"/>
      <c r="AJJ509" s="164"/>
      <c r="AJK509" s="164"/>
      <c r="AJL509" s="164"/>
      <c r="AJM509" s="164"/>
      <c r="AJN509" s="164"/>
      <c r="AJO509" s="164"/>
      <c r="AJP509" s="164"/>
      <c r="AJQ509" s="164"/>
      <c r="AJR509" s="164"/>
      <c r="AJS509" s="164"/>
      <c r="AJT509" s="164"/>
      <c r="AJU509" s="164"/>
      <c r="AJV509" s="164"/>
      <c r="AJW509" s="164"/>
      <c r="AJX509" s="164"/>
      <c r="AJY509" s="164"/>
      <c r="AJZ509" s="164"/>
      <c r="AKA509" s="164"/>
      <c r="AKB509" s="164"/>
    </row>
    <row r="510" customFormat="false" ht="27" hidden="false" customHeight="true" outlineLevel="0" collapsed="false">
      <c r="A510" s="233" t="n">
        <f aca="false">A503+1</f>
        <v>73</v>
      </c>
      <c r="B510" s="234"/>
      <c r="C510" s="235"/>
      <c r="D510" s="236"/>
      <c r="E510" s="237" t="str">
        <f aca="false">IF(P510&gt;0,"Docente do PPG coautor","")</f>
        <v/>
      </c>
      <c r="F510" s="238" t="str">
        <f aca="false">IF(COUNTIFS(L510:L516,"&lt;&gt;"&amp;"")&gt;0,"Graduando coautor","")</f>
        <v/>
      </c>
      <c r="G510" s="263" t="str">
        <f aca="false">IF(COUNTIFS(K510:K516,"&lt;&gt;"&amp;"")&gt;0,"Pos-graduando coautor","")</f>
        <v/>
      </c>
      <c r="H510" s="264" t="str">
        <f aca="false">IF(COUNTIFS(Titulados!$A$3:$A$1000,"="&amp;K510)&lt;&gt;1,"","Titulado")</f>
        <v/>
      </c>
      <c r="I510" s="242"/>
      <c r="J510" s="242"/>
      <c r="K510" s="243"/>
      <c r="L510" s="244"/>
      <c r="M510" s="245"/>
      <c r="N510" s="246"/>
      <c r="O510" s="247"/>
      <c r="P510" s="248" t="n">
        <v>0</v>
      </c>
      <c r="Q510" s="249"/>
      <c r="R510" s="174"/>
      <c r="S510" s="274" t="n">
        <f aca="false">IF(B510="",0,INDEX(pesosqualis,MATCH(D510,INDEX(Qualis,,MATCH(B510,Tipos_Produtos)),0),MATCH(B510,Tipos_Produtos,0)))</f>
        <v>0</v>
      </c>
      <c r="T510" s="275" t="n">
        <f aca="false">IF(E510="",0,S510/P510)</f>
        <v>0</v>
      </c>
      <c r="AHV510" s="164"/>
      <c r="AHW510" s="164"/>
      <c r="AHX510" s="164"/>
      <c r="AHY510" s="164"/>
      <c r="AHZ510" s="164"/>
      <c r="AIA510" s="164"/>
      <c r="AIB510" s="164"/>
      <c r="AIC510" s="164"/>
      <c r="AID510" s="164"/>
      <c r="AIE510" s="164"/>
      <c r="AIF510" s="164"/>
      <c r="AIG510" s="164"/>
      <c r="AIH510" s="164"/>
      <c r="AII510" s="164"/>
      <c r="AIJ510" s="164"/>
      <c r="AIK510" s="164"/>
      <c r="AIL510" s="164"/>
      <c r="AIM510" s="164"/>
      <c r="AIN510" s="164"/>
      <c r="AIO510" s="164"/>
      <c r="AIP510" s="164"/>
      <c r="AIQ510" s="164"/>
      <c r="AIR510" s="164"/>
      <c r="AIS510" s="164"/>
      <c r="AIT510" s="164"/>
      <c r="AIU510" s="164"/>
      <c r="AIV510" s="164"/>
      <c r="AIW510" s="164"/>
      <c r="AIX510" s="164"/>
      <c r="AIY510" s="164"/>
      <c r="AIZ510" s="164"/>
      <c r="AJA510" s="164"/>
      <c r="AJB510" s="164"/>
      <c r="AJC510" s="164"/>
      <c r="AJD510" s="164"/>
      <c r="AJE510" s="164"/>
      <c r="AJF510" s="164"/>
      <c r="AJG510" s="164"/>
      <c r="AJH510" s="164"/>
      <c r="AJI510" s="164"/>
      <c r="AJJ510" s="164"/>
      <c r="AJK510" s="164"/>
      <c r="AJL510" s="164"/>
      <c r="AJM510" s="164"/>
      <c r="AJN510" s="164"/>
      <c r="AJO510" s="164"/>
      <c r="AJP510" s="164"/>
      <c r="AJQ510" s="164"/>
      <c r="AJR510" s="164"/>
      <c r="AJS510" s="164"/>
      <c r="AJT510" s="164"/>
      <c r="AJU510" s="164"/>
      <c r="AJV510" s="164"/>
      <c r="AJW510" s="164"/>
      <c r="AJX510" s="164"/>
      <c r="AJY510" s="164"/>
      <c r="AJZ510" s="164"/>
      <c r="AKA510" s="164"/>
      <c r="AKB510" s="164"/>
    </row>
    <row r="511" customFormat="false" ht="21" hidden="false" customHeight="true" outlineLevel="0" collapsed="false">
      <c r="A511" s="233"/>
      <c r="B511" s="234"/>
      <c r="C511" s="235"/>
      <c r="D511" s="236"/>
      <c r="E511" s="237"/>
      <c r="F511" s="237"/>
      <c r="G511" s="263"/>
      <c r="H511" s="267" t="str">
        <f aca="false">IF(COUNTIFS(Titulados!$A$3:$A$1000,"="&amp;K511)&lt;&gt;1,"","Titulado")</f>
        <v/>
      </c>
      <c r="I511" s="242"/>
      <c r="J511" s="242"/>
      <c r="K511" s="253"/>
      <c r="L511" s="254"/>
      <c r="M511" s="255"/>
      <c r="N511" s="256"/>
      <c r="O511" s="247"/>
      <c r="P511" s="248"/>
      <c r="Q511" s="249"/>
      <c r="R511" s="174"/>
      <c r="S511" s="274"/>
      <c r="T511" s="275"/>
      <c r="AHV511" s="164"/>
      <c r="AHW511" s="164"/>
      <c r="AHX511" s="164"/>
      <c r="AHY511" s="164"/>
      <c r="AHZ511" s="164"/>
      <c r="AIA511" s="164"/>
      <c r="AIB511" s="164"/>
      <c r="AIC511" s="164"/>
      <c r="AID511" s="164"/>
      <c r="AIE511" s="164"/>
      <c r="AIF511" s="164"/>
      <c r="AIG511" s="164"/>
      <c r="AIH511" s="164"/>
      <c r="AII511" s="164"/>
      <c r="AIJ511" s="164"/>
      <c r="AIK511" s="164"/>
      <c r="AIL511" s="164"/>
      <c r="AIM511" s="164"/>
      <c r="AIN511" s="164"/>
      <c r="AIO511" s="164"/>
      <c r="AIP511" s="164"/>
      <c r="AIQ511" s="164"/>
      <c r="AIR511" s="164"/>
      <c r="AIS511" s="164"/>
      <c r="AIT511" s="164"/>
      <c r="AIU511" s="164"/>
      <c r="AIV511" s="164"/>
      <c r="AIW511" s="164"/>
      <c r="AIX511" s="164"/>
      <c r="AIY511" s="164"/>
      <c r="AIZ511" s="164"/>
      <c r="AJA511" s="164"/>
      <c r="AJB511" s="164"/>
      <c r="AJC511" s="164"/>
      <c r="AJD511" s="164"/>
      <c r="AJE511" s="164"/>
      <c r="AJF511" s="164"/>
      <c r="AJG511" s="164"/>
      <c r="AJH511" s="164"/>
      <c r="AJI511" s="164"/>
      <c r="AJJ511" s="164"/>
      <c r="AJK511" s="164"/>
      <c r="AJL511" s="164"/>
      <c r="AJM511" s="164"/>
      <c r="AJN511" s="164"/>
      <c r="AJO511" s="164"/>
      <c r="AJP511" s="164"/>
      <c r="AJQ511" s="164"/>
      <c r="AJR511" s="164"/>
      <c r="AJS511" s="164"/>
      <c r="AJT511" s="164"/>
      <c r="AJU511" s="164"/>
      <c r="AJV511" s="164"/>
      <c r="AJW511" s="164"/>
      <c r="AJX511" s="164"/>
      <c r="AJY511" s="164"/>
      <c r="AJZ511" s="164"/>
      <c r="AKA511" s="164"/>
      <c r="AKB511" s="164"/>
    </row>
    <row r="512" customFormat="false" ht="21" hidden="false" customHeight="true" outlineLevel="0" collapsed="false">
      <c r="A512" s="233"/>
      <c r="B512" s="234"/>
      <c r="C512" s="235"/>
      <c r="D512" s="236"/>
      <c r="E512" s="237"/>
      <c r="F512" s="237"/>
      <c r="G512" s="263"/>
      <c r="H512" s="267" t="str">
        <f aca="false">IF(COUNTIFS(Titulados!$A$3:$A$1000,"="&amp;K512)&lt;&gt;1,"","Titulado")</f>
        <v/>
      </c>
      <c r="I512" s="242"/>
      <c r="J512" s="242"/>
      <c r="K512" s="253"/>
      <c r="L512" s="254"/>
      <c r="M512" s="255"/>
      <c r="N512" s="256"/>
      <c r="O512" s="247"/>
      <c r="P512" s="248"/>
      <c r="Q512" s="249"/>
      <c r="R512" s="174"/>
      <c r="S512" s="274"/>
      <c r="T512" s="275"/>
      <c r="AHV512" s="164"/>
      <c r="AHW512" s="164"/>
      <c r="AHX512" s="164"/>
      <c r="AHY512" s="164"/>
      <c r="AHZ512" s="164"/>
      <c r="AIA512" s="164"/>
      <c r="AIB512" s="164"/>
      <c r="AIC512" s="164"/>
      <c r="AID512" s="164"/>
      <c r="AIE512" s="164"/>
      <c r="AIF512" s="164"/>
      <c r="AIG512" s="164"/>
      <c r="AIH512" s="164"/>
      <c r="AII512" s="164"/>
      <c r="AIJ512" s="164"/>
      <c r="AIK512" s="164"/>
      <c r="AIL512" s="164"/>
      <c r="AIM512" s="164"/>
      <c r="AIN512" s="164"/>
      <c r="AIO512" s="164"/>
      <c r="AIP512" s="164"/>
      <c r="AIQ512" s="164"/>
      <c r="AIR512" s="164"/>
      <c r="AIS512" s="164"/>
      <c r="AIT512" s="164"/>
      <c r="AIU512" s="164"/>
      <c r="AIV512" s="164"/>
      <c r="AIW512" s="164"/>
      <c r="AIX512" s="164"/>
      <c r="AIY512" s="164"/>
      <c r="AIZ512" s="164"/>
      <c r="AJA512" s="164"/>
      <c r="AJB512" s="164"/>
      <c r="AJC512" s="164"/>
      <c r="AJD512" s="164"/>
      <c r="AJE512" s="164"/>
      <c r="AJF512" s="164"/>
      <c r="AJG512" s="164"/>
      <c r="AJH512" s="164"/>
      <c r="AJI512" s="164"/>
      <c r="AJJ512" s="164"/>
      <c r="AJK512" s="164"/>
      <c r="AJL512" s="164"/>
      <c r="AJM512" s="164"/>
      <c r="AJN512" s="164"/>
      <c r="AJO512" s="164"/>
      <c r="AJP512" s="164"/>
      <c r="AJQ512" s="164"/>
      <c r="AJR512" s="164"/>
      <c r="AJS512" s="164"/>
      <c r="AJT512" s="164"/>
      <c r="AJU512" s="164"/>
      <c r="AJV512" s="164"/>
      <c r="AJW512" s="164"/>
      <c r="AJX512" s="164"/>
      <c r="AJY512" s="164"/>
      <c r="AJZ512" s="164"/>
      <c r="AKA512" s="164"/>
      <c r="AKB512" s="164"/>
    </row>
    <row r="513" customFormat="false" ht="21" hidden="false" customHeight="true" outlineLevel="0" collapsed="false">
      <c r="A513" s="233"/>
      <c r="B513" s="234"/>
      <c r="C513" s="235"/>
      <c r="D513" s="236"/>
      <c r="E513" s="237"/>
      <c r="F513" s="237"/>
      <c r="G513" s="263"/>
      <c r="H513" s="267" t="str">
        <f aca="false">IF(COUNTIFS(Titulados!$A$3:$A$1000,"="&amp;K513)&lt;&gt;1,"","Titulado")</f>
        <v/>
      </c>
      <c r="I513" s="242"/>
      <c r="J513" s="242"/>
      <c r="K513" s="253"/>
      <c r="L513" s="254"/>
      <c r="M513" s="255"/>
      <c r="N513" s="256"/>
      <c r="O513" s="247"/>
      <c r="P513" s="248"/>
      <c r="Q513" s="249"/>
      <c r="R513" s="174"/>
      <c r="S513" s="274"/>
      <c r="T513" s="275"/>
      <c r="AHV513" s="164"/>
      <c r="AHW513" s="164"/>
      <c r="AHX513" s="164"/>
      <c r="AHY513" s="164"/>
      <c r="AHZ513" s="164"/>
      <c r="AIA513" s="164"/>
      <c r="AIB513" s="164"/>
      <c r="AIC513" s="164"/>
      <c r="AID513" s="164"/>
      <c r="AIE513" s="164"/>
      <c r="AIF513" s="164"/>
      <c r="AIG513" s="164"/>
      <c r="AIH513" s="164"/>
      <c r="AII513" s="164"/>
      <c r="AIJ513" s="164"/>
      <c r="AIK513" s="164"/>
      <c r="AIL513" s="164"/>
      <c r="AIM513" s="164"/>
      <c r="AIN513" s="164"/>
      <c r="AIO513" s="164"/>
      <c r="AIP513" s="164"/>
      <c r="AIQ513" s="164"/>
      <c r="AIR513" s="164"/>
      <c r="AIS513" s="164"/>
      <c r="AIT513" s="164"/>
      <c r="AIU513" s="164"/>
      <c r="AIV513" s="164"/>
      <c r="AIW513" s="164"/>
      <c r="AIX513" s="164"/>
      <c r="AIY513" s="164"/>
      <c r="AIZ513" s="164"/>
      <c r="AJA513" s="164"/>
      <c r="AJB513" s="164"/>
      <c r="AJC513" s="164"/>
      <c r="AJD513" s="164"/>
      <c r="AJE513" s="164"/>
      <c r="AJF513" s="164"/>
      <c r="AJG513" s="164"/>
      <c r="AJH513" s="164"/>
      <c r="AJI513" s="164"/>
      <c r="AJJ513" s="164"/>
      <c r="AJK513" s="164"/>
      <c r="AJL513" s="164"/>
      <c r="AJM513" s="164"/>
      <c r="AJN513" s="164"/>
      <c r="AJO513" s="164"/>
      <c r="AJP513" s="164"/>
      <c r="AJQ513" s="164"/>
      <c r="AJR513" s="164"/>
      <c r="AJS513" s="164"/>
      <c r="AJT513" s="164"/>
      <c r="AJU513" s="164"/>
      <c r="AJV513" s="164"/>
      <c r="AJW513" s="164"/>
      <c r="AJX513" s="164"/>
      <c r="AJY513" s="164"/>
      <c r="AJZ513" s="164"/>
      <c r="AKA513" s="164"/>
      <c r="AKB513" s="164"/>
    </row>
    <row r="514" customFormat="false" ht="21" hidden="false" customHeight="true" outlineLevel="0" collapsed="false">
      <c r="A514" s="233"/>
      <c r="B514" s="234"/>
      <c r="C514" s="235"/>
      <c r="D514" s="236"/>
      <c r="E514" s="237"/>
      <c r="F514" s="237"/>
      <c r="G514" s="263"/>
      <c r="H514" s="267" t="str">
        <f aca="false">IF(COUNTIFS(Titulados!$A$3:$A$1000,"="&amp;K514)&lt;&gt;1,"","Titulado")</f>
        <v/>
      </c>
      <c r="I514" s="242"/>
      <c r="J514" s="242"/>
      <c r="K514" s="253"/>
      <c r="L514" s="254"/>
      <c r="M514" s="255"/>
      <c r="N514" s="256"/>
      <c r="O514" s="247"/>
      <c r="P514" s="248"/>
      <c r="Q514" s="249"/>
      <c r="R514" s="174"/>
      <c r="S514" s="274"/>
      <c r="T514" s="275"/>
      <c r="AHV514" s="164"/>
      <c r="AHW514" s="164"/>
      <c r="AHX514" s="164"/>
      <c r="AHY514" s="164"/>
      <c r="AHZ514" s="164"/>
      <c r="AIA514" s="164"/>
      <c r="AIB514" s="164"/>
      <c r="AIC514" s="164"/>
      <c r="AID514" s="164"/>
      <c r="AIE514" s="164"/>
      <c r="AIF514" s="164"/>
      <c r="AIG514" s="164"/>
      <c r="AIH514" s="164"/>
      <c r="AII514" s="164"/>
      <c r="AIJ514" s="164"/>
      <c r="AIK514" s="164"/>
      <c r="AIL514" s="164"/>
      <c r="AIM514" s="164"/>
      <c r="AIN514" s="164"/>
      <c r="AIO514" s="164"/>
      <c r="AIP514" s="164"/>
      <c r="AIQ514" s="164"/>
      <c r="AIR514" s="164"/>
      <c r="AIS514" s="164"/>
      <c r="AIT514" s="164"/>
      <c r="AIU514" s="164"/>
      <c r="AIV514" s="164"/>
      <c r="AIW514" s="164"/>
      <c r="AIX514" s="164"/>
      <c r="AIY514" s="164"/>
      <c r="AIZ514" s="164"/>
      <c r="AJA514" s="164"/>
      <c r="AJB514" s="164"/>
      <c r="AJC514" s="164"/>
      <c r="AJD514" s="164"/>
      <c r="AJE514" s="164"/>
      <c r="AJF514" s="164"/>
      <c r="AJG514" s="164"/>
      <c r="AJH514" s="164"/>
      <c r="AJI514" s="164"/>
      <c r="AJJ514" s="164"/>
      <c r="AJK514" s="164"/>
      <c r="AJL514" s="164"/>
      <c r="AJM514" s="164"/>
      <c r="AJN514" s="164"/>
      <c r="AJO514" s="164"/>
      <c r="AJP514" s="164"/>
      <c r="AJQ514" s="164"/>
      <c r="AJR514" s="164"/>
      <c r="AJS514" s="164"/>
      <c r="AJT514" s="164"/>
      <c r="AJU514" s="164"/>
      <c r="AJV514" s="164"/>
      <c r="AJW514" s="164"/>
      <c r="AJX514" s="164"/>
      <c r="AJY514" s="164"/>
      <c r="AJZ514" s="164"/>
      <c r="AKA514" s="164"/>
      <c r="AKB514" s="164"/>
    </row>
    <row r="515" customFormat="false" ht="21" hidden="false" customHeight="true" outlineLevel="0" collapsed="false">
      <c r="A515" s="233"/>
      <c r="B515" s="234"/>
      <c r="C515" s="235"/>
      <c r="D515" s="236"/>
      <c r="E515" s="237"/>
      <c r="F515" s="237"/>
      <c r="G515" s="263"/>
      <c r="H515" s="267" t="str">
        <f aca="false">IF(COUNTIFS(Titulados!$A$3:$A$1000,"="&amp;K515)&lt;&gt;1,"","Titulado")</f>
        <v/>
      </c>
      <c r="I515" s="242"/>
      <c r="J515" s="242"/>
      <c r="K515" s="253"/>
      <c r="L515" s="254"/>
      <c r="M515" s="255"/>
      <c r="N515" s="256"/>
      <c r="O515" s="247"/>
      <c r="P515" s="248"/>
      <c r="Q515" s="249"/>
      <c r="R515" s="174"/>
      <c r="S515" s="274"/>
      <c r="T515" s="275"/>
      <c r="AHV515" s="164"/>
      <c r="AHW515" s="164"/>
      <c r="AHX515" s="164"/>
      <c r="AHY515" s="164"/>
      <c r="AHZ515" s="164"/>
      <c r="AIA515" s="164"/>
      <c r="AIB515" s="164"/>
      <c r="AIC515" s="164"/>
      <c r="AID515" s="164"/>
      <c r="AIE515" s="164"/>
      <c r="AIF515" s="164"/>
      <c r="AIG515" s="164"/>
      <c r="AIH515" s="164"/>
      <c r="AII515" s="164"/>
      <c r="AIJ515" s="164"/>
      <c r="AIK515" s="164"/>
      <c r="AIL515" s="164"/>
      <c r="AIM515" s="164"/>
      <c r="AIN515" s="164"/>
      <c r="AIO515" s="164"/>
      <c r="AIP515" s="164"/>
      <c r="AIQ515" s="164"/>
      <c r="AIR515" s="164"/>
      <c r="AIS515" s="164"/>
      <c r="AIT515" s="164"/>
      <c r="AIU515" s="164"/>
      <c r="AIV515" s="164"/>
      <c r="AIW515" s="164"/>
      <c r="AIX515" s="164"/>
      <c r="AIY515" s="164"/>
      <c r="AIZ515" s="164"/>
      <c r="AJA515" s="164"/>
      <c r="AJB515" s="164"/>
      <c r="AJC515" s="164"/>
      <c r="AJD515" s="164"/>
      <c r="AJE515" s="164"/>
      <c r="AJF515" s="164"/>
      <c r="AJG515" s="164"/>
      <c r="AJH515" s="164"/>
      <c r="AJI515" s="164"/>
      <c r="AJJ515" s="164"/>
      <c r="AJK515" s="164"/>
      <c r="AJL515" s="164"/>
      <c r="AJM515" s="164"/>
      <c r="AJN515" s="164"/>
      <c r="AJO515" s="164"/>
      <c r="AJP515" s="164"/>
      <c r="AJQ515" s="164"/>
      <c r="AJR515" s="164"/>
      <c r="AJS515" s="164"/>
      <c r="AJT515" s="164"/>
      <c r="AJU515" s="164"/>
      <c r="AJV515" s="164"/>
      <c r="AJW515" s="164"/>
      <c r="AJX515" s="164"/>
      <c r="AJY515" s="164"/>
      <c r="AJZ515" s="164"/>
      <c r="AKA515" s="164"/>
      <c r="AKB515" s="164"/>
    </row>
    <row r="516" customFormat="false" ht="21" hidden="false" customHeight="true" outlineLevel="0" collapsed="false">
      <c r="A516" s="233"/>
      <c r="B516" s="234"/>
      <c r="C516" s="235"/>
      <c r="D516" s="236"/>
      <c r="E516" s="237"/>
      <c r="F516" s="237"/>
      <c r="G516" s="263"/>
      <c r="H516" s="268" t="str">
        <f aca="false">IF(COUNTIFS(Titulados!$A$3:$A$1000,"="&amp;K516)&lt;&gt;1,"","Titulado")</f>
        <v/>
      </c>
      <c r="I516" s="242"/>
      <c r="J516" s="242"/>
      <c r="K516" s="258"/>
      <c r="L516" s="259"/>
      <c r="M516" s="260"/>
      <c r="N516" s="261"/>
      <c r="O516" s="247"/>
      <c r="P516" s="248"/>
      <c r="Q516" s="249"/>
      <c r="R516" s="174"/>
      <c r="S516" s="274"/>
      <c r="T516" s="275"/>
      <c r="AHV516" s="164"/>
      <c r="AHW516" s="164"/>
      <c r="AHX516" s="164"/>
      <c r="AHY516" s="164"/>
      <c r="AHZ516" s="164"/>
      <c r="AIA516" s="164"/>
      <c r="AIB516" s="164"/>
      <c r="AIC516" s="164"/>
      <c r="AID516" s="164"/>
      <c r="AIE516" s="164"/>
      <c r="AIF516" s="164"/>
      <c r="AIG516" s="164"/>
      <c r="AIH516" s="164"/>
      <c r="AII516" s="164"/>
      <c r="AIJ516" s="164"/>
      <c r="AIK516" s="164"/>
      <c r="AIL516" s="164"/>
      <c r="AIM516" s="164"/>
      <c r="AIN516" s="164"/>
      <c r="AIO516" s="164"/>
      <c r="AIP516" s="164"/>
      <c r="AIQ516" s="164"/>
      <c r="AIR516" s="164"/>
      <c r="AIS516" s="164"/>
      <c r="AIT516" s="164"/>
      <c r="AIU516" s="164"/>
      <c r="AIV516" s="164"/>
      <c r="AIW516" s="164"/>
      <c r="AIX516" s="164"/>
      <c r="AIY516" s="164"/>
      <c r="AIZ516" s="164"/>
      <c r="AJA516" s="164"/>
      <c r="AJB516" s="164"/>
      <c r="AJC516" s="164"/>
      <c r="AJD516" s="164"/>
      <c r="AJE516" s="164"/>
      <c r="AJF516" s="164"/>
      <c r="AJG516" s="164"/>
      <c r="AJH516" s="164"/>
      <c r="AJI516" s="164"/>
      <c r="AJJ516" s="164"/>
      <c r="AJK516" s="164"/>
      <c r="AJL516" s="164"/>
      <c r="AJM516" s="164"/>
      <c r="AJN516" s="164"/>
      <c r="AJO516" s="164"/>
      <c r="AJP516" s="164"/>
      <c r="AJQ516" s="164"/>
      <c r="AJR516" s="164"/>
      <c r="AJS516" s="164"/>
      <c r="AJT516" s="164"/>
      <c r="AJU516" s="164"/>
      <c r="AJV516" s="164"/>
      <c r="AJW516" s="164"/>
      <c r="AJX516" s="164"/>
      <c r="AJY516" s="164"/>
      <c r="AJZ516" s="164"/>
      <c r="AKA516" s="164"/>
      <c r="AKB516" s="164"/>
    </row>
    <row r="517" customFormat="false" ht="27" hidden="false" customHeight="true" outlineLevel="0" collapsed="false">
      <c r="A517" s="233" t="n">
        <f aca="false">A510+1</f>
        <v>74</v>
      </c>
      <c r="B517" s="234"/>
      <c r="C517" s="235"/>
      <c r="D517" s="236"/>
      <c r="E517" s="237" t="str">
        <f aca="false">IF(P517&gt;0,"Docente do PPG coautor","")</f>
        <v/>
      </c>
      <c r="F517" s="238" t="str">
        <f aca="false">IF(COUNTIFS(L517:L523,"&lt;&gt;"&amp;"")&gt;0,"Graduando coautor","")</f>
        <v/>
      </c>
      <c r="G517" s="263" t="str">
        <f aca="false">IF(COUNTIFS(K517:K523,"&lt;&gt;"&amp;"")&gt;0,"Pos-graduando coautor","")</f>
        <v/>
      </c>
      <c r="H517" s="264" t="str">
        <f aca="false">IF(COUNTIFS(Titulados!$A$3:$A$1000,"="&amp;K517)&lt;&gt;1,"","Titulado")</f>
        <v/>
      </c>
      <c r="I517" s="242"/>
      <c r="J517" s="242"/>
      <c r="K517" s="243"/>
      <c r="L517" s="244"/>
      <c r="M517" s="245"/>
      <c r="N517" s="246"/>
      <c r="O517" s="247"/>
      <c r="P517" s="248" t="n">
        <v>0</v>
      </c>
      <c r="Q517" s="249"/>
      <c r="R517" s="174"/>
      <c r="S517" s="274" t="n">
        <f aca="false">IF(B517="",0,INDEX(pesosqualis,MATCH(D517,INDEX(Qualis,,MATCH(B517,Tipos_Produtos)),0),MATCH(B517,Tipos_Produtos,0)))</f>
        <v>0</v>
      </c>
      <c r="T517" s="275" t="n">
        <f aca="false">IF(E517="",0,S517/P517)</f>
        <v>0</v>
      </c>
      <c r="AHV517" s="164"/>
      <c r="AHW517" s="164"/>
      <c r="AHX517" s="164"/>
      <c r="AHY517" s="164"/>
      <c r="AHZ517" s="164"/>
      <c r="AIA517" s="164"/>
      <c r="AIB517" s="164"/>
      <c r="AIC517" s="164"/>
      <c r="AID517" s="164"/>
      <c r="AIE517" s="164"/>
      <c r="AIF517" s="164"/>
      <c r="AIG517" s="164"/>
      <c r="AIH517" s="164"/>
      <c r="AII517" s="164"/>
      <c r="AIJ517" s="164"/>
      <c r="AIK517" s="164"/>
      <c r="AIL517" s="164"/>
      <c r="AIM517" s="164"/>
      <c r="AIN517" s="164"/>
      <c r="AIO517" s="164"/>
      <c r="AIP517" s="164"/>
      <c r="AIQ517" s="164"/>
      <c r="AIR517" s="164"/>
      <c r="AIS517" s="164"/>
      <c r="AIT517" s="164"/>
      <c r="AIU517" s="164"/>
      <c r="AIV517" s="164"/>
      <c r="AIW517" s="164"/>
      <c r="AIX517" s="164"/>
      <c r="AIY517" s="164"/>
      <c r="AIZ517" s="164"/>
      <c r="AJA517" s="164"/>
      <c r="AJB517" s="164"/>
      <c r="AJC517" s="164"/>
      <c r="AJD517" s="164"/>
      <c r="AJE517" s="164"/>
      <c r="AJF517" s="164"/>
      <c r="AJG517" s="164"/>
      <c r="AJH517" s="164"/>
      <c r="AJI517" s="164"/>
      <c r="AJJ517" s="164"/>
      <c r="AJK517" s="164"/>
      <c r="AJL517" s="164"/>
      <c r="AJM517" s="164"/>
      <c r="AJN517" s="164"/>
      <c r="AJO517" s="164"/>
      <c r="AJP517" s="164"/>
      <c r="AJQ517" s="164"/>
      <c r="AJR517" s="164"/>
      <c r="AJS517" s="164"/>
      <c r="AJT517" s="164"/>
      <c r="AJU517" s="164"/>
      <c r="AJV517" s="164"/>
      <c r="AJW517" s="164"/>
      <c r="AJX517" s="164"/>
      <c r="AJY517" s="164"/>
      <c r="AJZ517" s="164"/>
      <c r="AKA517" s="164"/>
      <c r="AKB517" s="164"/>
    </row>
    <row r="518" customFormat="false" ht="21" hidden="false" customHeight="true" outlineLevel="0" collapsed="false">
      <c r="A518" s="233"/>
      <c r="B518" s="234"/>
      <c r="C518" s="235"/>
      <c r="D518" s="236"/>
      <c r="E518" s="237"/>
      <c r="F518" s="237"/>
      <c r="G518" s="263"/>
      <c r="H518" s="267" t="str">
        <f aca="false">IF(COUNTIFS(Titulados!$A$3:$A$1000,"="&amp;K518)&lt;&gt;1,"","Titulado")</f>
        <v/>
      </c>
      <c r="I518" s="242"/>
      <c r="J518" s="242"/>
      <c r="K518" s="253"/>
      <c r="L518" s="254"/>
      <c r="M518" s="255"/>
      <c r="N518" s="256"/>
      <c r="O518" s="247"/>
      <c r="P518" s="248"/>
      <c r="Q518" s="249"/>
      <c r="R518" s="174"/>
      <c r="S518" s="274"/>
      <c r="T518" s="275"/>
      <c r="AHV518" s="164"/>
      <c r="AHW518" s="164"/>
      <c r="AHX518" s="164"/>
      <c r="AHY518" s="164"/>
      <c r="AHZ518" s="164"/>
      <c r="AIA518" s="164"/>
      <c r="AIB518" s="164"/>
      <c r="AIC518" s="164"/>
      <c r="AID518" s="164"/>
      <c r="AIE518" s="164"/>
      <c r="AIF518" s="164"/>
      <c r="AIG518" s="164"/>
      <c r="AIH518" s="164"/>
      <c r="AII518" s="164"/>
      <c r="AIJ518" s="164"/>
      <c r="AIK518" s="164"/>
      <c r="AIL518" s="164"/>
      <c r="AIM518" s="164"/>
      <c r="AIN518" s="164"/>
      <c r="AIO518" s="164"/>
      <c r="AIP518" s="164"/>
      <c r="AIQ518" s="164"/>
      <c r="AIR518" s="164"/>
      <c r="AIS518" s="164"/>
      <c r="AIT518" s="164"/>
      <c r="AIU518" s="164"/>
      <c r="AIV518" s="164"/>
      <c r="AIW518" s="164"/>
      <c r="AIX518" s="164"/>
      <c r="AIY518" s="164"/>
      <c r="AIZ518" s="164"/>
      <c r="AJA518" s="164"/>
      <c r="AJB518" s="164"/>
      <c r="AJC518" s="164"/>
      <c r="AJD518" s="164"/>
      <c r="AJE518" s="164"/>
      <c r="AJF518" s="164"/>
      <c r="AJG518" s="164"/>
      <c r="AJH518" s="164"/>
      <c r="AJI518" s="164"/>
      <c r="AJJ518" s="164"/>
      <c r="AJK518" s="164"/>
      <c r="AJL518" s="164"/>
      <c r="AJM518" s="164"/>
      <c r="AJN518" s="164"/>
      <c r="AJO518" s="164"/>
      <c r="AJP518" s="164"/>
      <c r="AJQ518" s="164"/>
      <c r="AJR518" s="164"/>
      <c r="AJS518" s="164"/>
      <c r="AJT518" s="164"/>
      <c r="AJU518" s="164"/>
      <c r="AJV518" s="164"/>
      <c r="AJW518" s="164"/>
      <c r="AJX518" s="164"/>
      <c r="AJY518" s="164"/>
      <c r="AJZ518" s="164"/>
      <c r="AKA518" s="164"/>
      <c r="AKB518" s="164"/>
    </row>
    <row r="519" customFormat="false" ht="21" hidden="false" customHeight="true" outlineLevel="0" collapsed="false">
      <c r="A519" s="233"/>
      <c r="B519" s="234"/>
      <c r="C519" s="235"/>
      <c r="D519" s="236"/>
      <c r="E519" s="237"/>
      <c r="F519" s="237"/>
      <c r="G519" s="263"/>
      <c r="H519" s="267" t="str">
        <f aca="false">IF(COUNTIFS(Titulados!$A$3:$A$1000,"="&amp;K519)&lt;&gt;1,"","Titulado")</f>
        <v/>
      </c>
      <c r="I519" s="242"/>
      <c r="J519" s="242"/>
      <c r="K519" s="253"/>
      <c r="L519" s="254"/>
      <c r="M519" s="255"/>
      <c r="N519" s="256"/>
      <c r="O519" s="247"/>
      <c r="P519" s="248"/>
      <c r="Q519" s="249"/>
      <c r="R519" s="174"/>
      <c r="S519" s="274"/>
      <c r="T519" s="275"/>
      <c r="AHV519" s="164"/>
      <c r="AHW519" s="164"/>
      <c r="AHX519" s="164"/>
      <c r="AHY519" s="164"/>
      <c r="AHZ519" s="164"/>
      <c r="AIA519" s="164"/>
      <c r="AIB519" s="164"/>
      <c r="AIC519" s="164"/>
      <c r="AID519" s="164"/>
      <c r="AIE519" s="164"/>
      <c r="AIF519" s="164"/>
      <c r="AIG519" s="164"/>
      <c r="AIH519" s="164"/>
      <c r="AII519" s="164"/>
      <c r="AIJ519" s="164"/>
      <c r="AIK519" s="164"/>
      <c r="AIL519" s="164"/>
      <c r="AIM519" s="164"/>
      <c r="AIN519" s="164"/>
      <c r="AIO519" s="164"/>
      <c r="AIP519" s="164"/>
      <c r="AIQ519" s="164"/>
      <c r="AIR519" s="164"/>
      <c r="AIS519" s="164"/>
      <c r="AIT519" s="164"/>
      <c r="AIU519" s="164"/>
      <c r="AIV519" s="164"/>
      <c r="AIW519" s="164"/>
      <c r="AIX519" s="164"/>
      <c r="AIY519" s="164"/>
      <c r="AIZ519" s="164"/>
      <c r="AJA519" s="164"/>
      <c r="AJB519" s="164"/>
      <c r="AJC519" s="164"/>
      <c r="AJD519" s="164"/>
      <c r="AJE519" s="164"/>
      <c r="AJF519" s="164"/>
      <c r="AJG519" s="164"/>
      <c r="AJH519" s="164"/>
      <c r="AJI519" s="164"/>
      <c r="AJJ519" s="164"/>
      <c r="AJK519" s="164"/>
      <c r="AJL519" s="164"/>
      <c r="AJM519" s="164"/>
      <c r="AJN519" s="164"/>
      <c r="AJO519" s="164"/>
      <c r="AJP519" s="164"/>
      <c r="AJQ519" s="164"/>
      <c r="AJR519" s="164"/>
      <c r="AJS519" s="164"/>
      <c r="AJT519" s="164"/>
      <c r="AJU519" s="164"/>
      <c r="AJV519" s="164"/>
      <c r="AJW519" s="164"/>
      <c r="AJX519" s="164"/>
      <c r="AJY519" s="164"/>
      <c r="AJZ519" s="164"/>
      <c r="AKA519" s="164"/>
      <c r="AKB519" s="164"/>
    </row>
    <row r="520" customFormat="false" ht="21" hidden="false" customHeight="true" outlineLevel="0" collapsed="false">
      <c r="A520" s="233"/>
      <c r="B520" s="234"/>
      <c r="C520" s="235"/>
      <c r="D520" s="236"/>
      <c r="E520" s="237"/>
      <c r="F520" s="237"/>
      <c r="G520" s="263"/>
      <c r="H520" s="267" t="str">
        <f aca="false">IF(COUNTIFS(Titulados!$A$3:$A$1000,"="&amp;K520)&lt;&gt;1,"","Titulado")</f>
        <v/>
      </c>
      <c r="I520" s="242"/>
      <c r="J520" s="242"/>
      <c r="K520" s="253"/>
      <c r="L520" s="254"/>
      <c r="M520" s="255"/>
      <c r="N520" s="256"/>
      <c r="O520" s="247"/>
      <c r="P520" s="248"/>
      <c r="Q520" s="249"/>
      <c r="R520" s="174"/>
      <c r="S520" s="274"/>
      <c r="T520" s="275"/>
      <c r="AHV520" s="164"/>
      <c r="AHW520" s="164"/>
      <c r="AHX520" s="164"/>
      <c r="AHY520" s="164"/>
      <c r="AHZ520" s="164"/>
      <c r="AIA520" s="164"/>
      <c r="AIB520" s="164"/>
      <c r="AIC520" s="164"/>
      <c r="AID520" s="164"/>
      <c r="AIE520" s="164"/>
      <c r="AIF520" s="164"/>
      <c r="AIG520" s="164"/>
      <c r="AIH520" s="164"/>
      <c r="AII520" s="164"/>
      <c r="AIJ520" s="164"/>
      <c r="AIK520" s="164"/>
      <c r="AIL520" s="164"/>
      <c r="AIM520" s="164"/>
      <c r="AIN520" s="164"/>
      <c r="AIO520" s="164"/>
      <c r="AIP520" s="164"/>
      <c r="AIQ520" s="164"/>
      <c r="AIR520" s="164"/>
      <c r="AIS520" s="164"/>
      <c r="AIT520" s="164"/>
      <c r="AIU520" s="164"/>
      <c r="AIV520" s="164"/>
      <c r="AIW520" s="164"/>
      <c r="AIX520" s="164"/>
      <c r="AIY520" s="164"/>
      <c r="AIZ520" s="164"/>
      <c r="AJA520" s="164"/>
      <c r="AJB520" s="164"/>
      <c r="AJC520" s="164"/>
      <c r="AJD520" s="164"/>
      <c r="AJE520" s="164"/>
      <c r="AJF520" s="164"/>
      <c r="AJG520" s="164"/>
      <c r="AJH520" s="164"/>
      <c r="AJI520" s="164"/>
      <c r="AJJ520" s="164"/>
      <c r="AJK520" s="164"/>
      <c r="AJL520" s="164"/>
      <c r="AJM520" s="164"/>
      <c r="AJN520" s="164"/>
      <c r="AJO520" s="164"/>
      <c r="AJP520" s="164"/>
      <c r="AJQ520" s="164"/>
      <c r="AJR520" s="164"/>
      <c r="AJS520" s="164"/>
      <c r="AJT520" s="164"/>
      <c r="AJU520" s="164"/>
      <c r="AJV520" s="164"/>
      <c r="AJW520" s="164"/>
      <c r="AJX520" s="164"/>
      <c r="AJY520" s="164"/>
      <c r="AJZ520" s="164"/>
      <c r="AKA520" s="164"/>
      <c r="AKB520" s="164"/>
    </row>
    <row r="521" customFormat="false" ht="21" hidden="false" customHeight="true" outlineLevel="0" collapsed="false">
      <c r="A521" s="233"/>
      <c r="B521" s="234"/>
      <c r="C521" s="235"/>
      <c r="D521" s="236"/>
      <c r="E521" s="237"/>
      <c r="F521" s="237"/>
      <c r="G521" s="263"/>
      <c r="H521" s="267" t="str">
        <f aca="false">IF(COUNTIFS(Titulados!$A$3:$A$1000,"="&amp;K521)&lt;&gt;1,"","Titulado")</f>
        <v/>
      </c>
      <c r="I521" s="242"/>
      <c r="J521" s="242"/>
      <c r="K521" s="253"/>
      <c r="L521" s="254"/>
      <c r="M521" s="255"/>
      <c r="N521" s="256"/>
      <c r="O521" s="247"/>
      <c r="P521" s="248"/>
      <c r="Q521" s="249"/>
      <c r="R521" s="174"/>
      <c r="S521" s="274"/>
      <c r="T521" s="275"/>
      <c r="AHV521" s="164"/>
      <c r="AHW521" s="164"/>
      <c r="AHX521" s="164"/>
      <c r="AHY521" s="164"/>
      <c r="AHZ521" s="164"/>
      <c r="AIA521" s="164"/>
      <c r="AIB521" s="164"/>
      <c r="AIC521" s="164"/>
      <c r="AID521" s="164"/>
      <c r="AIE521" s="164"/>
      <c r="AIF521" s="164"/>
      <c r="AIG521" s="164"/>
      <c r="AIH521" s="164"/>
      <c r="AII521" s="164"/>
      <c r="AIJ521" s="164"/>
      <c r="AIK521" s="164"/>
      <c r="AIL521" s="164"/>
      <c r="AIM521" s="164"/>
      <c r="AIN521" s="164"/>
      <c r="AIO521" s="164"/>
      <c r="AIP521" s="164"/>
      <c r="AIQ521" s="164"/>
      <c r="AIR521" s="164"/>
      <c r="AIS521" s="164"/>
      <c r="AIT521" s="164"/>
      <c r="AIU521" s="164"/>
      <c r="AIV521" s="164"/>
      <c r="AIW521" s="164"/>
      <c r="AIX521" s="164"/>
      <c r="AIY521" s="164"/>
      <c r="AIZ521" s="164"/>
      <c r="AJA521" s="164"/>
      <c r="AJB521" s="164"/>
      <c r="AJC521" s="164"/>
      <c r="AJD521" s="164"/>
      <c r="AJE521" s="164"/>
      <c r="AJF521" s="164"/>
      <c r="AJG521" s="164"/>
      <c r="AJH521" s="164"/>
      <c r="AJI521" s="164"/>
      <c r="AJJ521" s="164"/>
      <c r="AJK521" s="164"/>
      <c r="AJL521" s="164"/>
      <c r="AJM521" s="164"/>
      <c r="AJN521" s="164"/>
      <c r="AJO521" s="164"/>
      <c r="AJP521" s="164"/>
      <c r="AJQ521" s="164"/>
      <c r="AJR521" s="164"/>
      <c r="AJS521" s="164"/>
      <c r="AJT521" s="164"/>
      <c r="AJU521" s="164"/>
      <c r="AJV521" s="164"/>
      <c r="AJW521" s="164"/>
      <c r="AJX521" s="164"/>
      <c r="AJY521" s="164"/>
      <c r="AJZ521" s="164"/>
      <c r="AKA521" s="164"/>
      <c r="AKB521" s="164"/>
    </row>
    <row r="522" customFormat="false" ht="21" hidden="false" customHeight="true" outlineLevel="0" collapsed="false">
      <c r="A522" s="233"/>
      <c r="B522" s="234"/>
      <c r="C522" s="235"/>
      <c r="D522" s="236"/>
      <c r="E522" s="237"/>
      <c r="F522" s="237"/>
      <c r="G522" s="263"/>
      <c r="H522" s="267" t="str">
        <f aca="false">IF(COUNTIFS(Titulados!$A$3:$A$1000,"="&amp;K522)&lt;&gt;1,"","Titulado")</f>
        <v/>
      </c>
      <c r="I522" s="242"/>
      <c r="J522" s="242"/>
      <c r="K522" s="253"/>
      <c r="L522" s="254"/>
      <c r="M522" s="255"/>
      <c r="N522" s="256"/>
      <c r="O522" s="247"/>
      <c r="P522" s="248"/>
      <c r="Q522" s="249"/>
      <c r="R522" s="174"/>
      <c r="S522" s="274"/>
      <c r="T522" s="275"/>
      <c r="AHV522" s="164"/>
      <c r="AHW522" s="164"/>
      <c r="AHX522" s="164"/>
      <c r="AHY522" s="164"/>
      <c r="AHZ522" s="164"/>
      <c r="AIA522" s="164"/>
      <c r="AIB522" s="164"/>
      <c r="AIC522" s="164"/>
      <c r="AID522" s="164"/>
      <c r="AIE522" s="164"/>
      <c r="AIF522" s="164"/>
      <c r="AIG522" s="164"/>
      <c r="AIH522" s="164"/>
      <c r="AII522" s="164"/>
      <c r="AIJ522" s="164"/>
      <c r="AIK522" s="164"/>
      <c r="AIL522" s="164"/>
      <c r="AIM522" s="164"/>
      <c r="AIN522" s="164"/>
      <c r="AIO522" s="164"/>
      <c r="AIP522" s="164"/>
      <c r="AIQ522" s="164"/>
      <c r="AIR522" s="164"/>
      <c r="AIS522" s="164"/>
      <c r="AIT522" s="164"/>
      <c r="AIU522" s="164"/>
      <c r="AIV522" s="164"/>
      <c r="AIW522" s="164"/>
      <c r="AIX522" s="164"/>
      <c r="AIY522" s="164"/>
      <c r="AIZ522" s="164"/>
      <c r="AJA522" s="164"/>
      <c r="AJB522" s="164"/>
      <c r="AJC522" s="164"/>
      <c r="AJD522" s="164"/>
      <c r="AJE522" s="164"/>
      <c r="AJF522" s="164"/>
      <c r="AJG522" s="164"/>
      <c r="AJH522" s="164"/>
      <c r="AJI522" s="164"/>
      <c r="AJJ522" s="164"/>
      <c r="AJK522" s="164"/>
      <c r="AJL522" s="164"/>
      <c r="AJM522" s="164"/>
      <c r="AJN522" s="164"/>
      <c r="AJO522" s="164"/>
      <c r="AJP522" s="164"/>
      <c r="AJQ522" s="164"/>
      <c r="AJR522" s="164"/>
      <c r="AJS522" s="164"/>
      <c r="AJT522" s="164"/>
      <c r="AJU522" s="164"/>
      <c r="AJV522" s="164"/>
      <c r="AJW522" s="164"/>
      <c r="AJX522" s="164"/>
      <c r="AJY522" s="164"/>
      <c r="AJZ522" s="164"/>
      <c r="AKA522" s="164"/>
      <c r="AKB522" s="164"/>
    </row>
    <row r="523" customFormat="false" ht="21" hidden="false" customHeight="true" outlineLevel="0" collapsed="false">
      <c r="A523" s="233"/>
      <c r="B523" s="234"/>
      <c r="C523" s="235"/>
      <c r="D523" s="236"/>
      <c r="E523" s="237"/>
      <c r="F523" s="237"/>
      <c r="G523" s="263"/>
      <c r="H523" s="268" t="str">
        <f aca="false">IF(COUNTIFS(Titulados!$A$3:$A$1000,"="&amp;K523)&lt;&gt;1,"","Titulado")</f>
        <v/>
      </c>
      <c r="I523" s="242"/>
      <c r="J523" s="242"/>
      <c r="K523" s="258"/>
      <c r="L523" s="259"/>
      <c r="M523" s="260"/>
      <c r="N523" s="261"/>
      <c r="O523" s="247"/>
      <c r="P523" s="248"/>
      <c r="Q523" s="249"/>
      <c r="R523" s="174"/>
      <c r="S523" s="274"/>
      <c r="T523" s="275"/>
      <c r="AHV523" s="164"/>
      <c r="AHW523" s="164"/>
      <c r="AHX523" s="164"/>
      <c r="AHY523" s="164"/>
      <c r="AHZ523" s="164"/>
      <c r="AIA523" s="164"/>
      <c r="AIB523" s="164"/>
      <c r="AIC523" s="164"/>
      <c r="AID523" s="164"/>
      <c r="AIE523" s="164"/>
      <c r="AIF523" s="164"/>
      <c r="AIG523" s="164"/>
      <c r="AIH523" s="164"/>
      <c r="AII523" s="164"/>
      <c r="AIJ523" s="164"/>
      <c r="AIK523" s="164"/>
      <c r="AIL523" s="164"/>
      <c r="AIM523" s="164"/>
      <c r="AIN523" s="164"/>
      <c r="AIO523" s="164"/>
      <c r="AIP523" s="164"/>
      <c r="AIQ523" s="164"/>
      <c r="AIR523" s="164"/>
      <c r="AIS523" s="164"/>
      <c r="AIT523" s="164"/>
      <c r="AIU523" s="164"/>
      <c r="AIV523" s="164"/>
      <c r="AIW523" s="164"/>
      <c r="AIX523" s="164"/>
      <c r="AIY523" s="164"/>
      <c r="AIZ523" s="164"/>
      <c r="AJA523" s="164"/>
      <c r="AJB523" s="164"/>
      <c r="AJC523" s="164"/>
      <c r="AJD523" s="164"/>
      <c r="AJE523" s="164"/>
      <c r="AJF523" s="164"/>
      <c r="AJG523" s="164"/>
      <c r="AJH523" s="164"/>
      <c r="AJI523" s="164"/>
      <c r="AJJ523" s="164"/>
      <c r="AJK523" s="164"/>
      <c r="AJL523" s="164"/>
      <c r="AJM523" s="164"/>
      <c r="AJN523" s="164"/>
      <c r="AJO523" s="164"/>
      <c r="AJP523" s="164"/>
      <c r="AJQ523" s="164"/>
      <c r="AJR523" s="164"/>
      <c r="AJS523" s="164"/>
      <c r="AJT523" s="164"/>
      <c r="AJU523" s="164"/>
      <c r="AJV523" s="164"/>
      <c r="AJW523" s="164"/>
      <c r="AJX523" s="164"/>
      <c r="AJY523" s="164"/>
      <c r="AJZ523" s="164"/>
      <c r="AKA523" s="164"/>
      <c r="AKB523" s="164"/>
    </row>
    <row r="524" customFormat="false" ht="27" hidden="false" customHeight="true" outlineLevel="0" collapsed="false">
      <c r="A524" s="233" t="n">
        <f aca="false">A517+1</f>
        <v>75</v>
      </c>
      <c r="B524" s="234"/>
      <c r="C524" s="235"/>
      <c r="D524" s="236"/>
      <c r="E524" s="237" t="str">
        <f aca="false">IF(P524&gt;0,"Docente do PPG coautor","")</f>
        <v/>
      </c>
      <c r="F524" s="238" t="str">
        <f aca="false">IF(COUNTIFS(L524:L530,"&lt;&gt;"&amp;"")&gt;0,"Graduando coautor","")</f>
        <v/>
      </c>
      <c r="G524" s="263" t="str">
        <f aca="false">IF(COUNTIFS(K524:K530,"&lt;&gt;"&amp;"")&gt;0,"Pos-graduando coautor","")</f>
        <v/>
      </c>
      <c r="H524" s="264" t="str">
        <f aca="false">IF(COUNTIFS(Titulados!$A$3:$A$1000,"="&amp;K524)&lt;&gt;1,"","Titulado")</f>
        <v/>
      </c>
      <c r="I524" s="242"/>
      <c r="J524" s="242"/>
      <c r="K524" s="243"/>
      <c r="L524" s="244"/>
      <c r="M524" s="245"/>
      <c r="N524" s="246"/>
      <c r="O524" s="247"/>
      <c r="P524" s="248" t="n">
        <v>0</v>
      </c>
      <c r="Q524" s="249"/>
      <c r="R524" s="174"/>
      <c r="S524" s="274" t="n">
        <f aca="false">IF(B524="",0,INDEX(pesosqualis,MATCH(D524,INDEX(Qualis,,MATCH(B524,Tipos_Produtos)),0),MATCH(B524,Tipos_Produtos,0)))</f>
        <v>0</v>
      </c>
      <c r="T524" s="275" t="n">
        <f aca="false">IF(E524="",0,S524/P524)</f>
        <v>0</v>
      </c>
      <c r="AHV524" s="164"/>
      <c r="AHW524" s="164"/>
      <c r="AHX524" s="164"/>
      <c r="AHY524" s="164"/>
      <c r="AHZ524" s="164"/>
      <c r="AIA524" s="164"/>
      <c r="AIB524" s="164"/>
      <c r="AIC524" s="164"/>
      <c r="AID524" s="164"/>
      <c r="AIE524" s="164"/>
      <c r="AIF524" s="164"/>
      <c r="AIG524" s="164"/>
      <c r="AIH524" s="164"/>
      <c r="AII524" s="164"/>
      <c r="AIJ524" s="164"/>
      <c r="AIK524" s="164"/>
      <c r="AIL524" s="164"/>
      <c r="AIM524" s="164"/>
      <c r="AIN524" s="164"/>
      <c r="AIO524" s="164"/>
      <c r="AIP524" s="164"/>
      <c r="AIQ524" s="164"/>
      <c r="AIR524" s="164"/>
      <c r="AIS524" s="164"/>
      <c r="AIT524" s="164"/>
      <c r="AIU524" s="164"/>
      <c r="AIV524" s="164"/>
      <c r="AIW524" s="164"/>
      <c r="AIX524" s="164"/>
      <c r="AIY524" s="164"/>
      <c r="AIZ524" s="164"/>
      <c r="AJA524" s="164"/>
      <c r="AJB524" s="164"/>
      <c r="AJC524" s="164"/>
      <c r="AJD524" s="164"/>
      <c r="AJE524" s="164"/>
      <c r="AJF524" s="164"/>
      <c r="AJG524" s="164"/>
      <c r="AJH524" s="164"/>
      <c r="AJI524" s="164"/>
      <c r="AJJ524" s="164"/>
      <c r="AJK524" s="164"/>
      <c r="AJL524" s="164"/>
      <c r="AJM524" s="164"/>
      <c r="AJN524" s="164"/>
      <c r="AJO524" s="164"/>
      <c r="AJP524" s="164"/>
      <c r="AJQ524" s="164"/>
      <c r="AJR524" s="164"/>
      <c r="AJS524" s="164"/>
      <c r="AJT524" s="164"/>
      <c r="AJU524" s="164"/>
      <c r="AJV524" s="164"/>
      <c r="AJW524" s="164"/>
      <c r="AJX524" s="164"/>
      <c r="AJY524" s="164"/>
      <c r="AJZ524" s="164"/>
      <c r="AKA524" s="164"/>
      <c r="AKB524" s="164"/>
    </row>
    <row r="525" customFormat="false" ht="21" hidden="false" customHeight="true" outlineLevel="0" collapsed="false">
      <c r="A525" s="233"/>
      <c r="B525" s="234"/>
      <c r="C525" s="235"/>
      <c r="D525" s="236"/>
      <c r="E525" s="237"/>
      <c r="F525" s="237"/>
      <c r="G525" s="263"/>
      <c r="H525" s="267" t="str">
        <f aca="false">IF(COUNTIFS(Titulados!$A$3:$A$1000,"="&amp;K525)&lt;&gt;1,"","Titulado")</f>
        <v/>
      </c>
      <c r="I525" s="242"/>
      <c r="J525" s="242"/>
      <c r="K525" s="253"/>
      <c r="L525" s="254"/>
      <c r="M525" s="255"/>
      <c r="N525" s="256"/>
      <c r="O525" s="247"/>
      <c r="P525" s="248"/>
      <c r="Q525" s="249"/>
      <c r="R525" s="174"/>
      <c r="S525" s="274"/>
      <c r="T525" s="275"/>
      <c r="AHV525" s="164"/>
      <c r="AHW525" s="164"/>
      <c r="AHX525" s="164"/>
      <c r="AHY525" s="164"/>
      <c r="AHZ525" s="164"/>
      <c r="AIA525" s="164"/>
      <c r="AIB525" s="164"/>
      <c r="AIC525" s="164"/>
      <c r="AID525" s="164"/>
      <c r="AIE525" s="164"/>
      <c r="AIF525" s="164"/>
      <c r="AIG525" s="164"/>
      <c r="AIH525" s="164"/>
      <c r="AII525" s="164"/>
      <c r="AIJ525" s="164"/>
      <c r="AIK525" s="164"/>
      <c r="AIL525" s="164"/>
      <c r="AIM525" s="164"/>
      <c r="AIN525" s="164"/>
      <c r="AIO525" s="164"/>
      <c r="AIP525" s="164"/>
      <c r="AIQ525" s="164"/>
      <c r="AIR525" s="164"/>
      <c r="AIS525" s="164"/>
      <c r="AIT525" s="164"/>
      <c r="AIU525" s="164"/>
      <c r="AIV525" s="164"/>
      <c r="AIW525" s="164"/>
      <c r="AIX525" s="164"/>
      <c r="AIY525" s="164"/>
      <c r="AIZ525" s="164"/>
      <c r="AJA525" s="164"/>
      <c r="AJB525" s="164"/>
      <c r="AJC525" s="164"/>
      <c r="AJD525" s="164"/>
      <c r="AJE525" s="164"/>
      <c r="AJF525" s="164"/>
      <c r="AJG525" s="164"/>
      <c r="AJH525" s="164"/>
      <c r="AJI525" s="164"/>
      <c r="AJJ525" s="164"/>
      <c r="AJK525" s="164"/>
      <c r="AJL525" s="164"/>
      <c r="AJM525" s="164"/>
      <c r="AJN525" s="164"/>
      <c r="AJO525" s="164"/>
      <c r="AJP525" s="164"/>
      <c r="AJQ525" s="164"/>
      <c r="AJR525" s="164"/>
      <c r="AJS525" s="164"/>
      <c r="AJT525" s="164"/>
      <c r="AJU525" s="164"/>
      <c r="AJV525" s="164"/>
      <c r="AJW525" s="164"/>
      <c r="AJX525" s="164"/>
      <c r="AJY525" s="164"/>
      <c r="AJZ525" s="164"/>
      <c r="AKA525" s="164"/>
      <c r="AKB525" s="164"/>
    </row>
    <row r="526" customFormat="false" ht="21" hidden="false" customHeight="true" outlineLevel="0" collapsed="false">
      <c r="A526" s="233"/>
      <c r="B526" s="234"/>
      <c r="C526" s="235"/>
      <c r="D526" s="236"/>
      <c r="E526" s="237"/>
      <c r="F526" s="237"/>
      <c r="G526" s="263"/>
      <c r="H526" s="267" t="str">
        <f aca="false">IF(COUNTIFS(Titulados!$A$3:$A$1000,"="&amp;K526)&lt;&gt;1,"","Titulado")</f>
        <v/>
      </c>
      <c r="I526" s="242"/>
      <c r="J526" s="242"/>
      <c r="K526" s="253"/>
      <c r="L526" s="254"/>
      <c r="M526" s="255"/>
      <c r="N526" s="256"/>
      <c r="O526" s="247"/>
      <c r="P526" s="248"/>
      <c r="Q526" s="249"/>
      <c r="R526" s="174"/>
      <c r="S526" s="274"/>
      <c r="T526" s="275"/>
      <c r="AHV526" s="164"/>
      <c r="AHW526" s="164"/>
      <c r="AHX526" s="164"/>
      <c r="AHY526" s="164"/>
      <c r="AHZ526" s="164"/>
      <c r="AIA526" s="164"/>
      <c r="AIB526" s="164"/>
      <c r="AIC526" s="164"/>
      <c r="AID526" s="164"/>
      <c r="AIE526" s="164"/>
      <c r="AIF526" s="164"/>
      <c r="AIG526" s="164"/>
      <c r="AIH526" s="164"/>
      <c r="AII526" s="164"/>
      <c r="AIJ526" s="164"/>
      <c r="AIK526" s="164"/>
      <c r="AIL526" s="164"/>
      <c r="AIM526" s="164"/>
      <c r="AIN526" s="164"/>
      <c r="AIO526" s="164"/>
      <c r="AIP526" s="164"/>
      <c r="AIQ526" s="164"/>
      <c r="AIR526" s="164"/>
      <c r="AIS526" s="164"/>
      <c r="AIT526" s="164"/>
      <c r="AIU526" s="164"/>
      <c r="AIV526" s="164"/>
      <c r="AIW526" s="164"/>
      <c r="AIX526" s="164"/>
      <c r="AIY526" s="164"/>
      <c r="AIZ526" s="164"/>
      <c r="AJA526" s="164"/>
      <c r="AJB526" s="164"/>
      <c r="AJC526" s="164"/>
      <c r="AJD526" s="164"/>
      <c r="AJE526" s="164"/>
      <c r="AJF526" s="164"/>
      <c r="AJG526" s="164"/>
      <c r="AJH526" s="164"/>
      <c r="AJI526" s="164"/>
      <c r="AJJ526" s="164"/>
      <c r="AJK526" s="164"/>
      <c r="AJL526" s="164"/>
      <c r="AJM526" s="164"/>
      <c r="AJN526" s="164"/>
      <c r="AJO526" s="164"/>
      <c r="AJP526" s="164"/>
      <c r="AJQ526" s="164"/>
      <c r="AJR526" s="164"/>
      <c r="AJS526" s="164"/>
      <c r="AJT526" s="164"/>
      <c r="AJU526" s="164"/>
      <c r="AJV526" s="164"/>
      <c r="AJW526" s="164"/>
      <c r="AJX526" s="164"/>
      <c r="AJY526" s="164"/>
      <c r="AJZ526" s="164"/>
      <c r="AKA526" s="164"/>
      <c r="AKB526" s="164"/>
    </row>
    <row r="527" customFormat="false" ht="21" hidden="false" customHeight="true" outlineLevel="0" collapsed="false">
      <c r="A527" s="233"/>
      <c r="B527" s="234"/>
      <c r="C527" s="235"/>
      <c r="D527" s="236"/>
      <c r="E527" s="237"/>
      <c r="F527" s="237"/>
      <c r="G527" s="263"/>
      <c r="H527" s="267" t="str">
        <f aca="false">IF(COUNTIFS(Titulados!$A$3:$A$1000,"="&amp;K527)&lt;&gt;1,"","Titulado")</f>
        <v/>
      </c>
      <c r="I527" s="242"/>
      <c r="J527" s="242"/>
      <c r="K527" s="253"/>
      <c r="L527" s="254"/>
      <c r="M527" s="255"/>
      <c r="N527" s="256"/>
      <c r="O527" s="247"/>
      <c r="P527" s="248"/>
      <c r="Q527" s="249"/>
      <c r="R527" s="174"/>
      <c r="S527" s="274"/>
      <c r="T527" s="275"/>
      <c r="AHV527" s="164"/>
      <c r="AHW527" s="164"/>
      <c r="AHX527" s="164"/>
      <c r="AHY527" s="164"/>
      <c r="AHZ527" s="164"/>
      <c r="AIA527" s="164"/>
      <c r="AIB527" s="164"/>
      <c r="AIC527" s="164"/>
      <c r="AID527" s="164"/>
      <c r="AIE527" s="164"/>
      <c r="AIF527" s="164"/>
      <c r="AIG527" s="164"/>
      <c r="AIH527" s="164"/>
      <c r="AII527" s="164"/>
      <c r="AIJ527" s="164"/>
      <c r="AIK527" s="164"/>
      <c r="AIL527" s="164"/>
      <c r="AIM527" s="164"/>
      <c r="AIN527" s="164"/>
      <c r="AIO527" s="164"/>
      <c r="AIP527" s="164"/>
      <c r="AIQ527" s="164"/>
      <c r="AIR527" s="164"/>
      <c r="AIS527" s="164"/>
      <c r="AIT527" s="164"/>
      <c r="AIU527" s="164"/>
      <c r="AIV527" s="164"/>
      <c r="AIW527" s="164"/>
      <c r="AIX527" s="164"/>
      <c r="AIY527" s="164"/>
      <c r="AIZ527" s="164"/>
      <c r="AJA527" s="164"/>
      <c r="AJB527" s="164"/>
      <c r="AJC527" s="164"/>
      <c r="AJD527" s="164"/>
      <c r="AJE527" s="164"/>
      <c r="AJF527" s="164"/>
      <c r="AJG527" s="164"/>
      <c r="AJH527" s="164"/>
      <c r="AJI527" s="164"/>
      <c r="AJJ527" s="164"/>
      <c r="AJK527" s="164"/>
      <c r="AJL527" s="164"/>
      <c r="AJM527" s="164"/>
      <c r="AJN527" s="164"/>
      <c r="AJO527" s="164"/>
      <c r="AJP527" s="164"/>
      <c r="AJQ527" s="164"/>
      <c r="AJR527" s="164"/>
      <c r="AJS527" s="164"/>
      <c r="AJT527" s="164"/>
      <c r="AJU527" s="164"/>
      <c r="AJV527" s="164"/>
      <c r="AJW527" s="164"/>
      <c r="AJX527" s="164"/>
      <c r="AJY527" s="164"/>
      <c r="AJZ527" s="164"/>
      <c r="AKA527" s="164"/>
      <c r="AKB527" s="164"/>
    </row>
    <row r="528" customFormat="false" ht="21" hidden="false" customHeight="true" outlineLevel="0" collapsed="false">
      <c r="A528" s="233"/>
      <c r="B528" s="234"/>
      <c r="C528" s="235"/>
      <c r="D528" s="236"/>
      <c r="E528" s="237"/>
      <c r="F528" s="237"/>
      <c r="G528" s="263"/>
      <c r="H528" s="267" t="str">
        <f aca="false">IF(COUNTIFS(Titulados!$A$3:$A$1000,"="&amp;K528)&lt;&gt;1,"","Titulado")</f>
        <v/>
      </c>
      <c r="I528" s="242"/>
      <c r="J528" s="242"/>
      <c r="K528" s="253"/>
      <c r="L528" s="254"/>
      <c r="M528" s="255"/>
      <c r="N528" s="256"/>
      <c r="O528" s="247"/>
      <c r="P528" s="248"/>
      <c r="Q528" s="249"/>
      <c r="R528" s="174"/>
      <c r="S528" s="274"/>
      <c r="T528" s="275"/>
      <c r="AHV528" s="164"/>
      <c r="AHW528" s="164"/>
      <c r="AHX528" s="164"/>
      <c r="AHY528" s="164"/>
      <c r="AHZ528" s="164"/>
      <c r="AIA528" s="164"/>
      <c r="AIB528" s="164"/>
      <c r="AIC528" s="164"/>
      <c r="AID528" s="164"/>
      <c r="AIE528" s="164"/>
      <c r="AIF528" s="164"/>
      <c r="AIG528" s="164"/>
      <c r="AIH528" s="164"/>
      <c r="AII528" s="164"/>
      <c r="AIJ528" s="164"/>
      <c r="AIK528" s="164"/>
      <c r="AIL528" s="164"/>
      <c r="AIM528" s="164"/>
      <c r="AIN528" s="164"/>
      <c r="AIO528" s="164"/>
      <c r="AIP528" s="164"/>
      <c r="AIQ528" s="164"/>
      <c r="AIR528" s="164"/>
      <c r="AIS528" s="164"/>
      <c r="AIT528" s="164"/>
      <c r="AIU528" s="164"/>
      <c r="AIV528" s="164"/>
      <c r="AIW528" s="164"/>
      <c r="AIX528" s="164"/>
      <c r="AIY528" s="164"/>
      <c r="AIZ528" s="164"/>
      <c r="AJA528" s="164"/>
      <c r="AJB528" s="164"/>
      <c r="AJC528" s="164"/>
      <c r="AJD528" s="164"/>
      <c r="AJE528" s="164"/>
      <c r="AJF528" s="164"/>
      <c r="AJG528" s="164"/>
      <c r="AJH528" s="164"/>
      <c r="AJI528" s="164"/>
      <c r="AJJ528" s="164"/>
      <c r="AJK528" s="164"/>
      <c r="AJL528" s="164"/>
      <c r="AJM528" s="164"/>
      <c r="AJN528" s="164"/>
      <c r="AJO528" s="164"/>
      <c r="AJP528" s="164"/>
      <c r="AJQ528" s="164"/>
      <c r="AJR528" s="164"/>
      <c r="AJS528" s="164"/>
      <c r="AJT528" s="164"/>
      <c r="AJU528" s="164"/>
      <c r="AJV528" s="164"/>
      <c r="AJW528" s="164"/>
      <c r="AJX528" s="164"/>
      <c r="AJY528" s="164"/>
      <c r="AJZ528" s="164"/>
      <c r="AKA528" s="164"/>
      <c r="AKB528" s="164"/>
    </row>
    <row r="529" customFormat="false" ht="21" hidden="false" customHeight="true" outlineLevel="0" collapsed="false">
      <c r="A529" s="233"/>
      <c r="B529" s="234"/>
      <c r="C529" s="235"/>
      <c r="D529" s="236"/>
      <c r="E529" s="237"/>
      <c r="F529" s="237"/>
      <c r="G529" s="263"/>
      <c r="H529" s="267" t="str">
        <f aca="false">IF(COUNTIFS(Titulados!$A$3:$A$1000,"="&amp;K529)&lt;&gt;1,"","Titulado")</f>
        <v/>
      </c>
      <c r="I529" s="242"/>
      <c r="J529" s="242"/>
      <c r="K529" s="253"/>
      <c r="L529" s="254"/>
      <c r="M529" s="255"/>
      <c r="N529" s="256"/>
      <c r="O529" s="247"/>
      <c r="P529" s="248"/>
      <c r="Q529" s="249"/>
      <c r="R529" s="174"/>
      <c r="S529" s="274"/>
      <c r="T529" s="275"/>
      <c r="AHV529" s="164"/>
      <c r="AHW529" s="164"/>
      <c r="AHX529" s="164"/>
      <c r="AHY529" s="164"/>
      <c r="AHZ529" s="164"/>
      <c r="AIA529" s="164"/>
      <c r="AIB529" s="164"/>
      <c r="AIC529" s="164"/>
      <c r="AID529" s="164"/>
      <c r="AIE529" s="164"/>
      <c r="AIF529" s="164"/>
      <c r="AIG529" s="164"/>
      <c r="AIH529" s="164"/>
      <c r="AII529" s="164"/>
      <c r="AIJ529" s="164"/>
      <c r="AIK529" s="164"/>
      <c r="AIL529" s="164"/>
      <c r="AIM529" s="164"/>
      <c r="AIN529" s="164"/>
      <c r="AIO529" s="164"/>
      <c r="AIP529" s="164"/>
      <c r="AIQ529" s="164"/>
      <c r="AIR529" s="164"/>
      <c r="AIS529" s="164"/>
      <c r="AIT529" s="164"/>
      <c r="AIU529" s="164"/>
      <c r="AIV529" s="164"/>
      <c r="AIW529" s="164"/>
      <c r="AIX529" s="164"/>
      <c r="AIY529" s="164"/>
      <c r="AIZ529" s="164"/>
      <c r="AJA529" s="164"/>
      <c r="AJB529" s="164"/>
      <c r="AJC529" s="164"/>
      <c r="AJD529" s="164"/>
      <c r="AJE529" s="164"/>
      <c r="AJF529" s="164"/>
      <c r="AJG529" s="164"/>
      <c r="AJH529" s="164"/>
      <c r="AJI529" s="164"/>
      <c r="AJJ529" s="164"/>
      <c r="AJK529" s="164"/>
      <c r="AJL529" s="164"/>
      <c r="AJM529" s="164"/>
      <c r="AJN529" s="164"/>
      <c r="AJO529" s="164"/>
      <c r="AJP529" s="164"/>
      <c r="AJQ529" s="164"/>
      <c r="AJR529" s="164"/>
      <c r="AJS529" s="164"/>
      <c r="AJT529" s="164"/>
      <c r="AJU529" s="164"/>
      <c r="AJV529" s="164"/>
      <c r="AJW529" s="164"/>
      <c r="AJX529" s="164"/>
      <c r="AJY529" s="164"/>
      <c r="AJZ529" s="164"/>
      <c r="AKA529" s="164"/>
      <c r="AKB529" s="164"/>
    </row>
    <row r="530" customFormat="false" ht="21" hidden="false" customHeight="true" outlineLevel="0" collapsed="false">
      <c r="A530" s="233"/>
      <c r="B530" s="234"/>
      <c r="C530" s="235"/>
      <c r="D530" s="236"/>
      <c r="E530" s="237"/>
      <c r="F530" s="237"/>
      <c r="G530" s="263"/>
      <c r="H530" s="268" t="str">
        <f aca="false">IF(COUNTIFS(Titulados!$A$3:$A$1000,"="&amp;K530)&lt;&gt;1,"","Titulado")</f>
        <v/>
      </c>
      <c r="I530" s="242"/>
      <c r="J530" s="242"/>
      <c r="K530" s="258"/>
      <c r="L530" s="259"/>
      <c r="M530" s="260"/>
      <c r="N530" s="261"/>
      <c r="O530" s="247"/>
      <c r="P530" s="248"/>
      <c r="Q530" s="249"/>
      <c r="R530" s="174"/>
      <c r="S530" s="274"/>
      <c r="T530" s="275"/>
      <c r="AHV530" s="164"/>
      <c r="AHW530" s="164"/>
      <c r="AHX530" s="164"/>
      <c r="AHY530" s="164"/>
      <c r="AHZ530" s="164"/>
      <c r="AIA530" s="164"/>
      <c r="AIB530" s="164"/>
      <c r="AIC530" s="164"/>
      <c r="AID530" s="164"/>
      <c r="AIE530" s="164"/>
      <c r="AIF530" s="164"/>
      <c r="AIG530" s="164"/>
      <c r="AIH530" s="164"/>
      <c r="AII530" s="164"/>
      <c r="AIJ530" s="164"/>
      <c r="AIK530" s="164"/>
      <c r="AIL530" s="164"/>
      <c r="AIM530" s="164"/>
      <c r="AIN530" s="164"/>
      <c r="AIO530" s="164"/>
      <c r="AIP530" s="164"/>
      <c r="AIQ530" s="164"/>
      <c r="AIR530" s="164"/>
      <c r="AIS530" s="164"/>
      <c r="AIT530" s="164"/>
      <c r="AIU530" s="164"/>
      <c r="AIV530" s="164"/>
      <c r="AIW530" s="164"/>
      <c r="AIX530" s="164"/>
      <c r="AIY530" s="164"/>
      <c r="AIZ530" s="164"/>
      <c r="AJA530" s="164"/>
      <c r="AJB530" s="164"/>
      <c r="AJC530" s="164"/>
      <c r="AJD530" s="164"/>
      <c r="AJE530" s="164"/>
      <c r="AJF530" s="164"/>
      <c r="AJG530" s="164"/>
      <c r="AJH530" s="164"/>
      <c r="AJI530" s="164"/>
      <c r="AJJ530" s="164"/>
      <c r="AJK530" s="164"/>
      <c r="AJL530" s="164"/>
      <c r="AJM530" s="164"/>
      <c r="AJN530" s="164"/>
      <c r="AJO530" s="164"/>
      <c r="AJP530" s="164"/>
      <c r="AJQ530" s="164"/>
      <c r="AJR530" s="164"/>
      <c r="AJS530" s="164"/>
      <c r="AJT530" s="164"/>
      <c r="AJU530" s="164"/>
      <c r="AJV530" s="164"/>
      <c r="AJW530" s="164"/>
      <c r="AJX530" s="164"/>
      <c r="AJY530" s="164"/>
      <c r="AJZ530" s="164"/>
      <c r="AKA530" s="164"/>
      <c r="AKB530" s="164"/>
    </row>
    <row r="531" customFormat="false" ht="27" hidden="false" customHeight="true" outlineLevel="0" collapsed="false">
      <c r="A531" s="233" t="n">
        <f aca="false">A524+1</f>
        <v>76</v>
      </c>
      <c r="B531" s="234"/>
      <c r="C531" s="235"/>
      <c r="D531" s="236"/>
      <c r="E531" s="237" t="str">
        <f aca="false">IF(P531&gt;0,"Docente do PPG coautor","")</f>
        <v/>
      </c>
      <c r="F531" s="238" t="str">
        <f aca="false">IF(COUNTIFS(L531:L537,"&lt;&gt;"&amp;"")&gt;0,"Graduando coautor","")</f>
        <v/>
      </c>
      <c r="G531" s="263" t="str">
        <f aca="false">IF(COUNTIFS(K531:K537,"&lt;&gt;"&amp;"")&gt;0,"Pos-graduando coautor","")</f>
        <v/>
      </c>
      <c r="H531" s="264" t="str">
        <f aca="false">IF(COUNTIFS(Titulados!$A$3:$A$1000,"="&amp;K531)&lt;&gt;1,"","Titulado")</f>
        <v/>
      </c>
      <c r="I531" s="242"/>
      <c r="J531" s="242"/>
      <c r="K531" s="243"/>
      <c r="L531" s="244"/>
      <c r="M531" s="245"/>
      <c r="N531" s="246"/>
      <c r="O531" s="247"/>
      <c r="P531" s="248" t="n">
        <v>0</v>
      </c>
      <c r="Q531" s="249"/>
      <c r="R531" s="174"/>
      <c r="S531" s="274" t="n">
        <f aca="false">IF(B531="",0,INDEX(pesosqualis,MATCH(D531,INDEX(Qualis,,MATCH(B531,Tipos_Produtos)),0),MATCH(B531,Tipos_Produtos,0)))</f>
        <v>0</v>
      </c>
      <c r="T531" s="275" t="n">
        <f aca="false">IF(E531="",0,S531/P531)</f>
        <v>0</v>
      </c>
      <c r="AHV531" s="164"/>
      <c r="AHW531" s="164"/>
      <c r="AHX531" s="164"/>
      <c r="AHY531" s="164"/>
      <c r="AHZ531" s="164"/>
      <c r="AIA531" s="164"/>
      <c r="AIB531" s="164"/>
      <c r="AIC531" s="164"/>
      <c r="AID531" s="164"/>
      <c r="AIE531" s="164"/>
      <c r="AIF531" s="164"/>
      <c r="AIG531" s="164"/>
      <c r="AIH531" s="164"/>
      <c r="AII531" s="164"/>
      <c r="AIJ531" s="164"/>
      <c r="AIK531" s="164"/>
      <c r="AIL531" s="164"/>
      <c r="AIM531" s="164"/>
      <c r="AIN531" s="164"/>
      <c r="AIO531" s="164"/>
      <c r="AIP531" s="164"/>
      <c r="AIQ531" s="164"/>
      <c r="AIR531" s="164"/>
      <c r="AIS531" s="164"/>
      <c r="AIT531" s="164"/>
      <c r="AIU531" s="164"/>
      <c r="AIV531" s="164"/>
      <c r="AIW531" s="164"/>
      <c r="AIX531" s="164"/>
      <c r="AIY531" s="164"/>
      <c r="AIZ531" s="164"/>
      <c r="AJA531" s="164"/>
      <c r="AJB531" s="164"/>
      <c r="AJC531" s="164"/>
      <c r="AJD531" s="164"/>
      <c r="AJE531" s="164"/>
      <c r="AJF531" s="164"/>
      <c r="AJG531" s="164"/>
      <c r="AJH531" s="164"/>
      <c r="AJI531" s="164"/>
      <c r="AJJ531" s="164"/>
      <c r="AJK531" s="164"/>
      <c r="AJL531" s="164"/>
      <c r="AJM531" s="164"/>
      <c r="AJN531" s="164"/>
      <c r="AJO531" s="164"/>
      <c r="AJP531" s="164"/>
      <c r="AJQ531" s="164"/>
      <c r="AJR531" s="164"/>
      <c r="AJS531" s="164"/>
      <c r="AJT531" s="164"/>
      <c r="AJU531" s="164"/>
      <c r="AJV531" s="164"/>
      <c r="AJW531" s="164"/>
      <c r="AJX531" s="164"/>
      <c r="AJY531" s="164"/>
      <c r="AJZ531" s="164"/>
      <c r="AKA531" s="164"/>
      <c r="AKB531" s="164"/>
    </row>
    <row r="532" customFormat="false" ht="21" hidden="false" customHeight="true" outlineLevel="0" collapsed="false">
      <c r="A532" s="233"/>
      <c r="B532" s="234"/>
      <c r="C532" s="235"/>
      <c r="D532" s="236"/>
      <c r="E532" s="237"/>
      <c r="F532" s="237"/>
      <c r="G532" s="263"/>
      <c r="H532" s="267" t="str">
        <f aca="false">IF(COUNTIFS(Titulados!$A$3:$A$1000,"="&amp;K532)&lt;&gt;1,"","Titulado")</f>
        <v/>
      </c>
      <c r="I532" s="242"/>
      <c r="J532" s="242"/>
      <c r="K532" s="253"/>
      <c r="L532" s="254"/>
      <c r="M532" s="255"/>
      <c r="N532" s="256"/>
      <c r="O532" s="247"/>
      <c r="P532" s="248"/>
      <c r="Q532" s="249"/>
      <c r="R532" s="174"/>
      <c r="S532" s="274"/>
      <c r="T532" s="275"/>
      <c r="AHV532" s="164"/>
      <c r="AHW532" s="164"/>
      <c r="AHX532" s="164"/>
      <c r="AHY532" s="164"/>
      <c r="AHZ532" s="164"/>
      <c r="AIA532" s="164"/>
      <c r="AIB532" s="164"/>
      <c r="AIC532" s="164"/>
      <c r="AID532" s="164"/>
      <c r="AIE532" s="164"/>
      <c r="AIF532" s="164"/>
      <c r="AIG532" s="164"/>
      <c r="AIH532" s="164"/>
      <c r="AII532" s="164"/>
      <c r="AIJ532" s="164"/>
      <c r="AIK532" s="164"/>
      <c r="AIL532" s="164"/>
      <c r="AIM532" s="164"/>
      <c r="AIN532" s="164"/>
      <c r="AIO532" s="164"/>
      <c r="AIP532" s="164"/>
      <c r="AIQ532" s="164"/>
      <c r="AIR532" s="164"/>
      <c r="AIS532" s="164"/>
      <c r="AIT532" s="164"/>
      <c r="AIU532" s="164"/>
      <c r="AIV532" s="164"/>
      <c r="AIW532" s="164"/>
      <c r="AIX532" s="164"/>
      <c r="AIY532" s="164"/>
      <c r="AIZ532" s="164"/>
      <c r="AJA532" s="164"/>
      <c r="AJB532" s="164"/>
      <c r="AJC532" s="164"/>
      <c r="AJD532" s="164"/>
      <c r="AJE532" s="164"/>
      <c r="AJF532" s="164"/>
      <c r="AJG532" s="164"/>
      <c r="AJH532" s="164"/>
      <c r="AJI532" s="164"/>
      <c r="AJJ532" s="164"/>
      <c r="AJK532" s="164"/>
      <c r="AJL532" s="164"/>
      <c r="AJM532" s="164"/>
      <c r="AJN532" s="164"/>
      <c r="AJO532" s="164"/>
      <c r="AJP532" s="164"/>
      <c r="AJQ532" s="164"/>
      <c r="AJR532" s="164"/>
      <c r="AJS532" s="164"/>
      <c r="AJT532" s="164"/>
      <c r="AJU532" s="164"/>
      <c r="AJV532" s="164"/>
      <c r="AJW532" s="164"/>
      <c r="AJX532" s="164"/>
      <c r="AJY532" s="164"/>
      <c r="AJZ532" s="164"/>
      <c r="AKA532" s="164"/>
      <c r="AKB532" s="164"/>
    </row>
    <row r="533" customFormat="false" ht="21" hidden="false" customHeight="true" outlineLevel="0" collapsed="false">
      <c r="A533" s="233"/>
      <c r="B533" s="234"/>
      <c r="C533" s="235"/>
      <c r="D533" s="236"/>
      <c r="E533" s="237"/>
      <c r="F533" s="237"/>
      <c r="G533" s="263"/>
      <c r="H533" s="267" t="str">
        <f aca="false">IF(COUNTIFS(Titulados!$A$3:$A$1000,"="&amp;K533)&lt;&gt;1,"","Titulado")</f>
        <v/>
      </c>
      <c r="I533" s="242"/>
      <c r="J533" s="242"/>
      <c r="K533" s="253"/>
      <c r="L533" s="254"/>
      <c r="M533" s="255"/>
      <c r="N533" s="256"/>
      <c r="O533" s="247"/>
      <c r="P533" s="248"/>
      <c r="Q533" s="249"/>
      <c r="R533" s="174"/>
      <c r="S533" s="274"/>
      <c r="T533" s="275"/>
      <c r="AHV533" s="164"/>
      <c r="AHW533" s="164"/>
      <c r="AHX533" s="164"/>
      <c r="AHY533" s="164"/>
      <c r="AHZ533" s="164"/>
      <c r="AIA533" s="164"/>
      <c r="AIB533" s="164"/>
      <c r="AIC533" s="164"/>
      <c r="AID533" s="164"/>
      <c r="AIE533" s="164"/>
      <c r="AIF533" s="164"/>
      <c r="AIG533" s="164"/>
      <c r="AIH533" s="164"/>
      <c r="AII533" s="164"/>
      <c r="AIJ533" s="164"/>
      <c r="AIK533" s="164"/>
      <c r="AIL533" s="164"/>
      <c r="AIM533" s="164"/>
      <c r="AIN533" s="164"/>
      <c r="AIO533" s="164"/>
      <c r="AIP533" s="164"/>
      <c r="AIQ533" s="164"/>
      <c r="AIR533" s="164"/>
      <c r="AIS533" s="164"/>
      <c r="AIT533" s="164"/>
      <c r="AIU533" s="164"/>
      <c r="AIV533" s="164"/>
      <c r="AIW533" s="164"/>
      <c r="AIX533" s="164"/>
      <c r="AIY533" s="164"/>
      <c r="AIZ533" s="164"/>
      <c r="AJA533" s="164"/>
      <c r="AJB533" s="164"/>
      <c r="AJC533" s="164"/>
      <c r="AJD533" s="164"/>
      <c r="AJE533" s="164"/>
      <c r="AJF533" s="164"/>
      <c r="AJG533" s="164"/>
      <c r="AJH533" s="164"/>
      <c r="AJI533" s="164"/>
      <c r="AJJ533" s="164"/>
      <c r="AJK533" s="164"/>
      <c r="AJL533" s="164"/>
      <c r="AJM533" s="164"/>
      <c r="AJN533" s="164"/>
      <c r="AJO533" s="164"/>
      <c r="AJP533" s="164"/>
      <c r="AJQ533" s="164"/>
      <c r="AJR533" s="164"/>
      <c r="AJS533" s="164"/>
      <c r="AJT533" s="164"/>
      <c r="AJU533" s="164"/>
      <c r="AJV533" s="164"/>
      <c r="AJW533" s="164"/>
      <c r="AJX533" s="164"/>
      <c r="AJY533" s="164"/>
      <c r="AJZ533" s="164"/>
      <c r="AKA533" s="164"/>
      <c r="AKB533" s="164"/>
    </row>
    <row r="534" customFormat="false" ht="21" hidden="false" customHeight="true" outlineLevel="0" collapsed="false">
      <c r="A534" s="233"/>
      <c r="B534" s="234"/>
      <c r="C534" s="235"/>
      <c r="D534" s="236"/>
      <c r="E534" s="237"/>
      <c r="F534" s="237"/>
      <c r="G534" s="263"/>
      <c r="H534" s="267" t="str">
        <f aca="false">IF(COUNTIFS(Titulados!$A$3:$A$1000,"="&amp;K534)&lt;&gt;1,"","Titulado")</f>
        <v/>
      </c>
      <c r="I534" s="242"/>
      <c r="J534" s="242"/>
      <c r="K534" s="253"/>
      <c r="L534" s="254"/>
      <c r="M534" s="255"/>
      <c r="N534" s="256"/>
      <c r="O534" s="247"/>
      <c r="P534" s="248"/>
      <c r="Q534" s="249"/>
      <c r="R534" s="174"/>
      <c r="S534" s="274"/>
      <c r="T534" s="275"/>
      <c r="AHV534" s="164"/>
      <c r="AHW534" s="164"/>
      <c r="AHX534" s="164"/>
      <c r="AHY534" s="164"/>
      <c r="AHZ534" s="164"/>
      <c r="AIA534" s="164"/>
      <c r="AIB534" s="164"/>
      <c r="AIC534" s="164"/>
      <c r="AID534" s="164"/>
      <c r="AIE534" s="164"/>
      <c r="AIF534" s="164"/>
      <c r="AIG534" s="164"/>
      <c r="AIH534" s="164"/>
      <c r="AII534" s="164"/>
      <c r="AIJ534" s="164"/>
      <c r="AIK534" s="164"/>
      <c r="AIL534" s="164"/>
      <c r="AIM534" s="164"/>
      <c r="AIN534" s="164"/>
      <c r="AIO534" s="164"/>
      <c r="AIP534" s="164"/>
      <c r="AIQ534" s="164"/>
      <c r="AIR534" s="164"/>
      <c r="AIS534" s="164"/>
      <c r="AIT534" s="164"/>
      <c r="AIU534" s="164"/>
      <c r="AIV534" s="164"/>
      <c r="AIW534" s="164"/>
      <c r="AIX534" s="164"/>
      <c r="AIY534" s="164"/>
      <c r="AIZ534" s="164"/>
      <c r="AJA534" s="164"/>
      <c r="AJB534" s="164"/>
      <c r="AJC534" s="164"/>
      <c r="AJD534" s="164"/>
      <c r="AJE534" s="164"/>
      <c r="AJF534" s="164"/>
      <c r="AJG534" s="164"/>
      <c r="AJH534" s="164"/>
      <c r="AJI534" s="164"/>
      <c r="AJJ534" s="164"/>
      <c r="AJK534" s="164"/>
      <c r="AJL534" s="164"/>
      <c r="AJM534" s="164"/>
      <c r="AJN534" s="164"/>
      <c r="AJO534" s="164"/>
      <c r="AJP534" s="164"/>
      <c r="AJQ534" s="164"/>
      <c r="AJR534" s="164"/>
      <c r="AJS534" s="164"/>
      <c r="AJT534" s="164"/>
      <c r="AJU534" s="164"/>
      <c r="AJV534" s="164"/>
      <c r="AJW534" s="164"/>
      <c r="AJX534" s="164"/>
      <c r="AJY534" s="164"/>
      <c r="AJZ534" s="164"/>
      <c r="AKA534" s="164"/>
      <c r="AKB534" s="164"/>
    </row>
    <row r="535" customFormat="false" ht="21" hidden="false" customHeight="true" outlineLevel="0" collapsed="false">
      <c r="A535" s="233"/>
      <c r="B535" s="234"/>
      <c r="C535" s="235"/>
      <c r="D535" s="236"/>
      <c r="E535" s="237"/>
      <c r="F535" s="237"/>
      <c r="G535" s="263"/>
      <c r="H535" s="267" t="str">
        <f aca="false">IF(COUNTIFS(Titulados!$A$3:$A$1000,"="&amp;K535)&lt;&gt;1,"","Titulado")</f>
        <v/>
      </c>
      <c r="I535" s="242"/>
      <c r="J535" s="242"/>
      <c r="K535" s="253"/>
      <c r="L535" s="254"/>
      <c r="M535" s="255"/>
      <c r="N535" s="256"/>
      <c r="O535" s="247"/>
      <c r="P535" s="248"/>
      <c r="Q535" s="249"/>
      <c r="R535" s="174"/>
      <c r="S535" s="274"/>
      <c r="T535" s="275"/>
      <c r="AHV535" s="164"/>
      <c r="AHW535" s="164"/>
      <c r="AHX535" s="164"/>
      <c r="AHY535" s="164"/>
      <c r="AHZ535" s="164"/>
      <c r="AIA535" s="164"/>
      <c r="AIB535" s="164"/>
      <c r="AIC535" s="164"/>
      <c r="AID535" s="164"/>
      <c r="AIE535" s="164"/>
      <c r="AIF535" s="164"/>
      <c r="AIG535" s="164"/>
      <c r="AIH535" s="164"/>
      <c r="AII535" s="164"/>
      <c r="AIJ535" s="164"/>
      <c r="AIK535" s="164"/>
      <c r="AIL535" s="164"/>
      <c r="AIM535" s="164"/>
      <c r="AIN535" s="164"/>
      <c r="AIO535" s="164"/>
      <c r="AIP535" s="164"/>
      <c r="AIQ535" s="164"/>
      <c r="AIR535" s="164"/>
      <c r="AIS535" s="164"/>
      <c r="AIT535" s="164"/>
      <c r="AIU535" s="164"/>
      <c r="AIV535" s="164"/>
      <c r="AIW535" s="164"/>
      <c r="AIX535" s="164"/>
      <c r="AIY535" s="164"/>
      <c r="AIZ535" s="164"/>
      <c r="AJA535" s="164"/>
      <c r="AJB535" s="164"/>
      <c r="AJC535" s="164"/>
      <c r="AJD535" s="164"/>
      <c r="AJE535" s="164"/>
      <c r="AJF535" s="164"/>
      <c r="AJG535" s="164"/>
      <c r="AJH535" s="164"/>
      <c r="AJI535" s="164"/>
      <c r="AJJ535" s="164"/>
      <c r="AJK535" s="164"/>
      <c r="AJL535" s="164"/>
      <c r="AJM535" s="164"/>
      <c r="AJN535" s="164"/>
      <c r="AJO535" s="164"/>
      <c r="AJP535" s="164"/>
      <c r="AJQ535" s="164"/>
      <c r="AJR535" s="164"/>
      <c r="AJS535" s="164"/>
      <c r="AJT535" s="164"/>
      <c r="AJU535" s="164"/>
      <c r="AJV535" s="164"/>
      <c r="AJW535" s="164"/>
      <c r="AJX535" s="164"/>
      <c r="AJY535" s="164"/>
      <c r="AJZ535" s="164"/>
      <c r="AKA535" s="164"/>
      <c r="AKB535" s="164"/>
    </row>
    <row r="536" customFormat="false" ht="21" hidden="false" customHeight="true" outlineLevel="0" collapsed="false">
      <c r="A536" s="233"/>
      <c r="B536" s="234"/>
      <c r="C536" s="235"/>
      <c r="D536" s="236"/>
      <c r="E536" s="237"/>
      <c r="F536" s="237"/>
      <c r="G536" s="263"/>
      <c r="H536" s="267" t="str">
        <f aca="false">IF(COUNTIFS(Titulados!$A$3:$A$1000,"="&amp;K536)&lt;&gt;1,"","Titulado")</f>
        <v/>
      </c>
      <c r="I536" s="242"/>
      <c r="J536" s="242"/>
      <c r="K536" s="253"/>
      <c r="L536" s="254"/>
      <c r="M536" s="255"/>
      <c r="N536" s="256"/>
      <c r="O536" s="247"/>
      <c r="P536" s="248"/>
      <c r="Q536" s="249"/>
      <c r="R536" s="174"/>
      <c r="S536" s="274"/>
      <c r="T536" s="275"/>
      <c r="AHV536" s="164"/>
      <c r="AHW536" s="164"/>
      <c r="AHX536" s="164"/>
      <c r="AHY536" s="164"/>
      <c r="AHZ536" s="164"/>
      <c r="AIA536" s="164"/>
      <c r="AIB536" s="164"/>
      <c r="AIC536" s="164"/>
      <c r="AID536" s="164"/>
      <c r="AIE536" s="164"/>
      <c r="AIF536" s="164"/>
      <c r="AIG536" s="164"/>
      <c r="AIH536" s="164"/>
      <c r="AII536" s="164"/>
      <c r="AIJ536" s="164"/>
      <c r="AIK536" s="164"/>
      <c r="AIL536" s="164"/>
      <c r="AIM536" s="164"/>
      <c r="AIN536" s="164"/>
      <c r="AIO536" s="164"/>
      <c r="AIP536" s="164"/>
      <c r="AIQ536" s="164"/>
      <c r="AIR536" s="164"/>
      <c r="AIS536" s="164"/>
      <c r="AIT536" s="164"/>
      <c r="AIU536" s="164"/>
      <c r="AIV536" s="164"/>
      <c r="AIW536" s="164"/>
      <c r="AIX536" s="164"/>
      <c r="AIY536" s="164"/>
      <c r="AIZ536" s="164"/>
      <c r="AJA536" s="164"/>
      <c r="AJB536" s="164"/>
      <c r="AJC536" s="164"/>
      <c r="AJD536" s="164"/>
      <c r="AJE536" s="164"/>
      <c r="AJF536" s="164"/>
      <c r="AJG536" s="164"/>
      <c r="AJH536" s="164"/>
      <c r="AJI536" s="164"/>
      <c r="AJJ536" s="164"/>
      <c r="AJK536" s="164"/>
      <c r="AJL536" s="164"/>
      <c r="AJM536" s="164"/>
      <c r="AJN536" s="164"/>
      <c r="AJO536" s="164"/>
      <c r="AJP536" s="164"/>
      <c r="AJQ536" s="164"/>
      <c r="AJR536" s="164"/>
      <c r="AJS536" s="164"/>
      <c r="AJT536" s="164"/>
      <c r="AJU536" s="164"/>
      <c r="AJV536" s="164"/>
      <c r="AJW536" s="164"/>
      <c r="AJX536" s="164"/>
      <c r="AJY536" s="164"/>
      <c r="AJZ536" s="164"/>
      <c r="AKA536" s="164"/>
      <c r="AKB536" s="164"/>
    </row>
    <row r="537" customFormat="false" ht="21" hidden="false" customHeight="true" outlineLevel="0" collapsed="false">
      <c r="A537" s="233"/>
      <c r="B537" s="234"/>
      <c r="C537" s="235"/>
      <c r="D537" s="236"/>
      <c r="E537" s="237"/>
      <c r="F537" s="237"/>
      <c r="G537" s="263"/>
      <c r="H537" s="268" t="str">
        <f aca="false">IF(COUNTIFS(Titulados!$A$3:$A$1000,"="&amp;K537)&lt;&gt;1,"","Titulado")</f>
        <v/>
      </c>
      <c r="I537" s="242"/>
      <c r="J537" s="242"/>
      <c r="K537" s="258"/>
      <c r="L537" s="259"/>
      <c r="M537" s="260"/>
      <c r="N537" s="261"/>
      <c r="O537" s="247"/>
      <c r="P537" s="248"/>
      <c r="Q537" s="249"/>
      <c r="R537" s="174"/>
      <c r="S537" s="274"/>
      <c r="T537" s="275"/>
      <c r="AHV537" s="164"/>
      <c r="AHW537" s="164"/>
      <c r="AHX537" s="164"/>
      <c r="AHY537" s="164"/>
      <c r="AHZ537" s="164"/>
      <c r="AIA537" s="164"/>
      <c r="AIB537" s="164"/>
      <c r="AIC537" s="164"/>
      <c r="AID537" s="164"/>
      <c r="AIE537" s="164"/>
      <c r="AIF537" s="164"/>
      <c r="AIG537" s="164"/>
      <c r="AIH537" s="164"/>
      <c r="AII537" s="164"/>
      <c r="AIJ537" s="164"/>
      <c r="AIK537" s="164"/>
      <c r="AIL537" s="164"/>
      <c r="AIM537" s="164"/>
      <c r="AIN537" s="164"/>
      <c r="AIO537" s="164"/>
      <c r="AIP537" s="164"/>
      <c r="AIQ537" s="164"/>
      <c r="AIR537" s="164"/>
      <c r="AIS537" s="164"/>
      <c r="AIT537" s="164"/>
      <c r="AIU537" s="164"/>
      <c r="AIV537" s="164"/>
      <c r="AIW537" s="164"/>
      <c r="AIX537" s="164"/>
      <c r="AIY537" s="164"/>
      <c r="AIZ537" s="164"/>
      <c r="AJA537" s="164"/>
      <c r="AJB537" s="164"/>
      <c r="AJC537" s="164"/>
      <c r="AJD537" s="164"/>
      <c r="AJE537" s="164"/>
      <c r="AJF537" s="164"/>
      <c r="AJG537" s="164"/>
      <c r="AJH537" s="164"/>
      <c r="AJI537" s="164"/>
      <c r="AJJ537" s="164"/>
      <c r="AJK537" s="164"/>
      <c r="AJL537" s="164"/>
      <c r="AJM537" s="164"/>
      <c r="AJN537" s="164"/>
      <c r="AJO537" s="164"/>
      <c r="AJP537" s="164"/>
      <c r="AJQ537" s="164"/>
      <c r="AJR537" s="164"/>
      <c r="AJS537" s="164"/>
      <c r="AJT537" s="164"/>
      <c r="AJU537" s="164"/>
      <c r="AJV537" s="164"/>
      <c r="AJW537" s="164"/>
      <c r="AJX537" s="164"/>
      <c r="AJY537" s="164"/>
      <c r="AJZ537" s="164"/>
      <c r="AKA537" s="164"/>
      <c r="AKB537" s="164"/>
    </row>
    <row r="538" customFormat="false" ht="27" hidden="false" customHeight="true" outlineLevel="0" collapsed="false">
      <c r="A538" s="233" t="n">
        <f aca="false">A531+1</f>
        <v>77</v>
      </c>
      <c r="B538" s="234"/>
      <c r="C538" s="235"/>
      <c r="D538" s="236"/>
      <c r="E538" s="237" t="str">
        <f aca="false">IF(P538&gt;0,"Docente do PPG coautor","")</f>
        <v/>
      </c>
      <c r="F538" s="238" t="str">
        <f aca="false">IF(COUNTIFS(L538:L544,"&lt;&gt;"&amp;"")&gt;0,"Graduando coautor","")</f>
        <v/>
      </c>
      <c r="G538" s="263" t="str">
        <f aca="false">IF(COUNTIFS(K538:K544,"&lt;&gt;"&amp;"")&gt;0,"Pos-graduando coautor","")</f>
        <v/>
      </c>
      <c r="H538" s="264" t="str">
        <f aca="false">IF(COUNTIFS(Titulados!$A$3:$A$1000,"="&amp;K538)&lt;&gt;1,"","Titulado")</f>
        <v/>
      </c>
      <c r="I538" s="242"/>
      <c r="J538" s="242"/>
      <c r="K538" s="243"/>
      <c r="L538" s="244"/>
      <c r="M538" s="245"/>
      <c r="N538" s="246"/>
      <c r="O538" s="247"/>
      <c r="P538" s="248" t="n">
        <v>0</v>
      </c>
      <c r="Q538" s="249"/>
      <c r="R538" s="174"/>
      <c r="S538" s="274" t="n">
        <f aca="false">IF(B538="",0,INDEX(pesosqualis,MATCH(D538,INDEX(Qualis,,MATCH(B538,Tipos_Produtos)),0),MATCH(B538,Tipos_Produtos,0)))</f>
        <v>0</v>
      </c>
      <c r="T538" s="275" t="n">
        <f aca="false">IF(E538="",0,S538/P538)</f>
        <v>0</v>
      </c>
      <c r="AHV538" s="164"/>
      <c r="AHW538" s="164"/>
      <c r="AHX538" s="164"/>
      <c r="AHY538" s="164"/>
      <c r="AHZ538" s="164"/>
      <c r="AIA538" s="164"/>
      <c r="AIB538" s="164"/>
      <c r="AIC538" s="164"/>
      <c r="AID538" s="164"/>
      <c r="AIE538" s="164"/>
      <c r="AIF538" s="164"/>
      <c r="AIG538" s="164"/>
      <c r="AIH538" s="164"/>
      <c r="AII538" s="164"/>
      <c r="AIJ538" s="164"/>
      <c r="AIK538" s="164"/>
      <c r="AIL538" s="164"/>
      <c r="AIM538" s="164"/>
      <c r="AIN538" s="164"/>
      <c r="AIO538" s="164"/>
      <c r="AIP538" s="164"/>
      <c r="AIQ538" s="164"/>
      <c r="AIR538" s="164"/>
      <c r="AIS538" s="164"/>
      <c r="AIT538" s="164"/>
      <c r="AIU538" s="164"/>
      <c r="AIV538" s="164"/>
      <c r="AIW538" s="164"/>
      <c r="AIX538" s="164"/>
      <c r="AIY538" s="164"/>
      <c r="AIZ538" s="164"/>
      <c r="AJA538" s="164"/>
      <c r="AJB538" s="164"/>
      <c r="AJC538" s="164"/>
      <c r="AJD538" s="164"/>
      <c r="AJE538" s="164"/>
      <c r="AJF538" s="164"/>
      <c r="AJG538" s="164"/>
      <c r="AJH538" s="164"/>
      <c r="AJI538" s="164"/>
      <c r="AJJ538" s="164"/>
      <c r="AJK538" s="164"/>
      <c r="AJL538" s="164"/>
      <c r="AJM538" s="164"/>
      <c r="AJN538" s="164"/>
      <c r="AJO538" s="164"/>
      <c r="AJP538" s="164"/>
      <c r="AJQ538" s="164"/>
      <c r="AJR538" s="164"/>
      <c r="AJS538" s="164"/>
      <c r="AJT538" s="164"/>
      <c r="AJU538" s="164"/>
      <c r="AJV538" s="164"/>
      <c r="AJW538" s="164"/>
      <c r="AJX538" s="164"/>
      <c r="AJY538" s="164"/>
      <c r="AJZ538" s="164"/>
      <c r="AKA538" s="164"/>
      <c r="AKB538" s="164"/>
    </row>
    <row r="539" customFormat="false" ht="21" hidden="false" customHeight="true" outlineLevel="0" collapsed="false">
      <c r="A539" s="233"/>
      <c r="B539" s="234"/>
      <c r="C539" s="235"/>
      <c r="D539" s="236"/>
      <c r="E539" s="237"/>
      <c r="F539" s="237"/>
      <c r="G539" s="263"/>
      <c r="H539" s="267" t="str">
        <f aca="false">IF(COUNTIFS(Titulados!$A$3:$A$1000,"="&amp;K539)&lt;&gt;1,"","Titulado")</f>
        <v/>
      </c>
      <c r="I539" s="242"/>
      <c r="J539" s="242"/>
      <c r="K539" s="253"/>
      <c r="L539" s="254"/>
      <c r="M539" s="255"/>
      <c r="N539" s="256"/>
      <c r="O539" s="247"/>
      <c r="P539" s="248"/>
      <c r="Q539" s="249"/>
      <c r="R539" s="174"/>
      <c r="S539" s="274"/>
      <c r="T539" s="275"/>
      <c r="AHV539" s="164"/>
      <c r="AHW539" s="164"/>
      <c r="AHX539" s="164"/>
      <c r="AHY539" s="164"/>
      <c r="AHZ539" s="164"/>
      <c r="AIA539" s="164"/>
      <c r="AIB539" s="164"/>
      <c r="AIC539" s="164"/>
      <c r="AID539" s="164"/>
      <c r="AIE539" s="164"/>
      <c r="AIF539" s="164"/>
      <c r="AIG539" s="164"/>
      <c r="AIH539" s="164"/>
      <c r="AII539" s="164"/>
      <c r="AIJ539" s="164"/>
      <c r="AIK539" s="164"/>
      <c r="AIL539" s="164"/>
      <c r="AIM539" s="164"/>
      <c r="AIN539" s="164"/>
      <c r="AIO539" s="164"/>
      <c r="AIP539" s="164"/>
      <c r="AIQ539" s="164"/>
      <c r="AIR539" s="164"/>
      <c r="AIS539" s="164"/>
      <c r="AIT539" s="164"/>
      <c r="AIU539" s="164"/>
      <c r="AIV539" s="164"/>
      <c r="AIW539" s="164"/>
      <c r="AIX539" s="164"/>
      <c r="AIY539" s="164"/>
      <c r="AIZ539" s="164"/>
      <c r="AJA539" s="164"/>
      <c r="AJB539" s="164"/>
      <c r="AJC539" s="164"/>
      <c r="AJD539" s="164"/>
      <c r="AJE539" s="164"/>
      <c r="AJF539" s="164"/>
      <c r="AJG539" s="164"/>
      <c r="AJH539" s="164"/>
      <c r="AJI539" s="164"/>
      <c r="AJJ539" s="164"/>
      <c r="AJK539" s="164"/>
      <c r="AJL539" s="164"/>
      <c r="AJM539" s="164"/>
      <c r="AJN539" s="164"/>
      <c r="AJO539" s="164"/>
      <c r="AJP539" s="164"/>
      <c r="AJQ539" s="164"/>
      <c r="AJR539" s="164"/>
      <c r="AJS539" s="164"/>
      <c r="AJT539" s="164"/>
      <c r="AJU539" s="164"/>
      <c r="AJV539" s="164"/>
      <c r="AJW539" s="164"/>
      <c r="AJX539" s="164"/>
      <c r="AJY539" s="164"/>
      <c r="AJZ539" s="164"/>
      <c r="AKA539" s="164"/>
      <c r="AKB539" s="164"/>
    </row>
    <row r="540" customFormat="false" ht="21" hidden="false" customHeight="true" outlineLevel="0" collapsed="false">
      <c r="A540" s="233"/>
      <c r="B540" s="234"/>
      <c r="C540" s="235"/>
      <c r="D540" s="236"/>
      <c r="E540" s="237"/>
      <c r="F540" s="237"/>
      <c r="G540" s="263"/>
      <c r="H540" s="267" t="str">
        <f aca="false">IF(COUNTIFS(Titulados!$A$3:$A$1000,"="&amp;K540)&lt;&gt;1,"","Titulado")</f>
        <v/>
      </c>
      <c r="I540" s="242"/>
      <c r="J540" s="242"/>
      <c r="K540" s="253"/>
      <c r="L540" s="254"/>
      <c r="M540" s="255"/>
      <c r="N540" s="256"/>
      <c r="O540" s="247"/>
      <c r="P540" s="248"/>
      <c r="Q540" s="249"/>
      <c r="R540" s="174"/>
      <c r="S540" s="274"/>
      <c r="T540" s="275"/>
      <c r="AHV540" s="164"/>
      <c r="AHW540" s="164"/>
      <c r="AHX540" s="164"/>
      <c r="AHY540" s="164"/>
      <c r="AHZ540" s="164"/>
      <c r="AIA540" s="164"/>
      <c r="AIB540" s="164"/>
      <c r="AIC540" s="164"/>
      <c r="AID540" s="164"/>
      <c r="AIE540" s="164"/>
      <c r="AIF540" s="164"/>
      <c r="AIG540" s="164"/>
      <c r="AIH540" s="164"/>
      <c r="AII540" s="164"/>
      <c r="AIJ540" s="164"/>
      <c r="AIK540" s="164"/>
      <c r="AIL540" s="164"/>
      <c r="AIM540" s="164"/>
      <c r="AIN540" s="164"/>
      <c r="AIO540" s="164"/>
      <c r="AIP540" s="164"/>
      <c r="AIQ540" s="164"/>
      <c r="AIR540" s="164"/>
      <c r="AIS540" s="164"/>
      <c r="AIT540" s="164"/>
      <c r="AIU540" s="164"/>
      <c r="AIV540" s="164"/>
      <c r="AIW540" s="164"/>
      <c r="AIX540" s="164"/>
      <c r="AIY540" s="164"/>
      <c r="AIZ540" s="164"/>
      <c r="AJA540" s="164"/>
      <c r="AJB540" s="164"/>
      <c r="AJC540" s="164"/>
      <c r="AJD540" s="164"/>
      <c r="AJE540" s="164"/>
      <c r="AJF540" s="164"/>
      <c r="AJG540" s="164"/>
      <c r="AJH540" s="164"/>
      <c r="AJI540" s="164"/>
      <c r="AJJ540" s="164"/>
      <c r="AJK540" s="164"/>
      <c r="AJL540" s="164"/>
      <c r="AJM540" s="164"/>
      <c r="AJN540" s="164"/>
      <c r="AJO540" s="164"/>
      <c r="AJP540" s="164"/>
      <c r="AJQ540" s="164"/>
      <c r="AJR540" s="164"/>
      <c r="AJS540" s="164"/>
      <c r="AJT540" s="164"/>
      <c r="AJU540" s="164"/>
      <c r="AJV540" s="164"/>
      <c r="AJW540" s="164"/>
      <c r="AJX540" s="164"/>
      <c r="AJY540" s="164"/>
      <c r="AJZ540" s="164"/>
      <c r="AKA540" s="164"/>
      <c r="AKB540" s="164"/>
    </row>
    <row r="541" customFormat="false" ht="21" hidden="false" customHeight="true" outlineLevel="0" collapsed="false">
      <c r="A541" s="233"/>
      <c r="B541" s="234"/>
      <c r="C541" s="235"/>
      <c r="D541" s="236"/>
      <c r="E541" s="237"/>
      <c r="F541" s="237"/>
      <c r="G541" s="263"/>
      <c r="H541" s="267" t="str">
        <f aca="false">IF(COUNTIFS(Titulados!$A$3:$A$1000,"="&amp;K541)&lt;&gt;1,"","Titulado")</f>
        <v/>
      </c>
      <c r="I541" s="242"/>
      <c r="J541" s="242"/>
      <c r="K541" s="253"/>
      <c r="L541" s="254"/>
      <c r="M541" s="255"/>
      <c r="N541" s="256"/>
      <c r="O541" s="247"/>
      <c r="P541" s="248"/>
      <c r="Q541" s="249"/>
      <c r="R541" s="174"/>
      <c r="S541" s="274"/>
      <c r="T541" s="275"/>
      <c r="AHV541" s="164"/>
      <c r="AHW541" s="164"/>
      <c r="AHX541" s="164"/>
      <c r="AHY541" s="164"/>
      <c r="AHZ541" s="164"/>
      <c r="AIA541" s="164"/>
      <c r="AIB541" s="164"/>
      <c r="AIC541" s="164"/>
      <c r="AID541" s="164"/>
      <c r="AIE541" s="164"/>
      <c r="AIF541" s="164"/>
      <c r="AIG541" s="164"/>
      <c r="AIH541" s="164"/>
      <c r="AII541" s="164"/>
      <c r="AIJ541" s="164"/>
      <c r="AIK541" s="164"/>
      <c r="AIL541" s="164"/>
      <c r="AIM541" s="164"/>
      <c r="AIN541" s="164"/>
      <c r="AIO541" s="164"/>
      <c r="AIP541" s="164"/>
      <c r="AIQ541" s="164"/>
      <c r="AIR541" s="164"/>
      <c r="AIS541" s="164"/>
      <c r="AIT541" s="164"/>
      <c r="AIU541" s="164"/>
      <c r="AIV541" s="164"/>
      <c r="AIW541" s="164"/>
      <c r="AIX541" s="164"/>
      <c r="AIY541" s="164"/>
      <c r="AIZ541" s="164"/>
      <c r="AJA541" s="164"/>
      <c r="AJB541" s="164"/>
      <c r="AJC541" s="164"/>
      <c r="AJD541" s="164"/>
      <c r="AJE541" s="164"/>
      <c r="AJF541" s="164"/>
      <c r="AJG541" s="164"/>
      <c r="AJH541" s="164"/>
      <c r="AJI541" s="164"/>
      <c r="AJJ541" s="164"/>
      <c r="AJK541" s="164"/>
      <c r="AJL541" s="164"/>
      <c r="AJM541" s="164"/>
      <c r="AJN541" s="164"/>
      <c r="AJO541" s="164"/>
      <c r="AJP541" s="164"/>
      <c r="AJQ541" s="164"/>
      <c r="AJR541" s="164"/>
      <c r="AJS541" s="164"/>
      <c r="AJT541" s="164"/>
      <c r="AJU541" s="164"/>
      <c r="AJV541" s="164"/>
      <c r="AJW541" s="164"/>
      <c r="AJX541" s="164"/>
      <c r="AJY541" s="164"/>
      <c r="AJZ541" s="164"/>
      <c r="AKA541" s="164"/>
      <c r="AKB541" s="164"/>
    </row>
    <row r="542" customFormat="false" ht="21" hidden="false" customHeight="true" outlineLevel="0" collapsed="false">
      <c r="A542" s="233"/>
      <c r="B542" s="234"/>
      <c r="C542" s="235"/>
      <c r="D542" s="236"/>
      <c r="E542" s="237"/>
      <c r="F542" s="237"/>
      <c r="G542" s="263"/>
      <c r="H542" s="267" t="str">
        <f aca="false">IF(COUNTIFS(Titulados!$A$3:$A$1000,"="&amp;K542)&lt;&gt;1,"","Titulado")</f>
        <v/>
      </c>
      <c r="I542" s="242"/>
      <c r="J542" s="242"/>
      <c r="K542" s="253"/>
      <c r="L542" s="254"/>
      <c r="M542" s="255"/>
      <c r="N542" s="256"/>
      <c r="O542" s="247"/>
      <c r="P542" s="248"/>
      <c r="Q542" s="249"/>
      <c r="R542" s="174"/>
      <c r="S542" s="274"/>
      <c r="T542" s="275"/>
      <c r="AHV542" s="164"/>
      <c r="AHW542" s="164"/>
      <c r="AHX542" s="164"/>
      <c r="AHY542" s="164"/>
      <c r="AHZ542" s="164"/>
      <c r="AIA542" s="164"/>
      <c r="AIB542" s="164"/>
      <c r="AIC542" s="164"/>
      <c r="AID542" s="164"/>
      <c r="AIE542" s="164"/>
      <c r="AIF542" s="164"/>
      <c r="AIG542" s="164"/>
      <c r="AIH542" s="164"/>
      <c r="AII542" s="164"/>
      <c r="AIJ542" s="164"/>
      <c r="AIK542" s="164"/>
      <c r="AIL542" s="164"/>
      <c r="AIM542" s="164"/>
      <c r="AIN542" s="164"/>
      <c r="AIO542" s="164"/>
      <c r="AIP542" s="164"/>
      <c r="AIQ542" s="164"/>
      <c r="AIR542" s="164"/>
      <c r="AIS542" s="164"/>
      <c r="AIT542" s="164"/>
      <c r="AIU542" s="164"/>
      <c r="AIV542" s="164"/>
      <c r="AIW542" s="164"/>
      <c r="AIX542" s="164"/>
      <c r="AIY542" s="164"/>
      <c r="AIZ542" s="164"/>
      <c r="AJA542" s="164"/>
      <c r="AJB542" s="164"/>
      <c r="AJC542" s="164"/>
      <c r="AJD542" s="164"/>
      <c r="AJE542" s="164"/>
      <c r="AJF542" s="164"/>
      <c r="AJG542" s="164"/>
      <c r="AJH542" s="164"/>
      <c r="AJI542" s="164"/>
      <c r="AJJ542" s="164"/>
      <c r="AJK542" s="164"/>
      <c r="AJL542" s="164"/>
      <c r="AJM542" s="164"/>
      <c r="AJN542" s="164"/>
      <c r="AJO542" s="164"/>
      <c r="AJP542" s="164"/>
      <c r="AJQ542" s="164"/>
      <c r="AJR542" s="164"/>
      <c r="AJS542" s="164"/>
      <c r="AJT542" s="164"/>
      <c r="AJU542" s="164"/>
      <c r="AJV542" s="164"/>
      <c r="AJW542" s="164"/>
      <c r="AJX542" s="164"/>
      <c r="AJY542" s="164"/>
      <c r="AJZ542" s="164"/>
      <c r="AKA542" s="164"/>
      <c r="AKB542" s="164"/>
    </row>
    <row r="543" customFormat="false" ht="21" hidden="false" customHeight="true" outlineLevel="0" collapsed="false">
      <c r="A543" s="233"/>
      <c r="B543" s="234"/>
      <c r="C543" s="235"/>
      <c r="D543" s="236"/>
      <c r="E543" s="237"/>
      <c r="F543" s="237"/>
      <c r="G543" s="263"/>
      <c r="H543" s="267" t="str">
        <f aca="false">IF(COUNTIFS(Titulados!$A$3:$A$1000,"="&amp;K543)&lt;&gt;1,"","Titulado")</f>
        <v/>
      </c>
      <c r="I543" s="242"/>
      <c r="J543" s="242"/>
      <c r="K543" s="253"/>
      <c r="L543" s="254"/>
      <c r="M543" s="255"/>
      <c r="N543" s="256"/>
      <c r="O543" s="247"/>
      <c r="P543" s="248"/>
      <c r="Q543" s="249"/>
      <c r="R543" s="174"/>
      <c r="S543" s="274"/>
      <c r="T543" s="275"/>
      <c r="AHV543" s="164"/>
      <c r="AHW543" s="164"/>
      <c r="AHX543" s="164"/>
      <c r="AHY543" s="164"/>
      <c r="AHZ543" s="164"/>
      <c r="AIA543" s="164"/>
      <c r="AIB543" s="164"/>
      <c r="AIC543" s="164"/>
      <c r="AID543" s="164"/>
      <c r="AIE543" s="164"/>
      <c r="AIF543" s="164"/>
      <c r="AIG543" s="164"/>
      <c r="AIH543" s="164"/>
      <c r="AII543" s="164"/>
      <c r="AIJ543" s="164"/>
      <c r="AIK543" s="164"/>
      <c r="AIL543" s="164"/>
      <c r="AIM543" s="164"/>
      <c r="AIN543" s="164"/>
      <c r="AIO543" s="164"/>
      <c r="AIP543" s="164"/>
      <c r="AIQ543" s="164"/>
      <c r="AIR543" s="164"/>
      <c r="AIS543" s="164"/>
      <c r="AIT543" s="164"/>
      <c r="AIU543" s="164"/>
      <c r="AIV543" s="164"/>
      <c r="AIW543" s="164"/>
      <c r="AIX543" s="164"/>
      <c r="AIY543" s="164"/>
      <c r="AIZ543" s="164"/>
      <c r="AJA543" s="164"/>
      <c r="AJB543" s="164"/>
      <c r="AJC543" s="164"/>
      <c r="AJD543" s="164"/>
      <c r="AJE543" s="164"/>
      <c r="AJF543" s="164"/>
      <c r="AJG543" s="164"/>
      <c r="AJH543" s="164"/>
      <c r="AJI543" s="164"/>
      <c r="AJJ543" s="164"/>
      <c r="AJK543" s="164"/>
      <c r="AJL543" s="164"/>
      <c r="AJM543" s="164"/>
      <c r="AJN543" s="164"/>
      <c r="AJO543" s="164"/>
      <c r="AJP543" s="164"/>
      <c r="AJQ543" s="164"/>
      <c r="AJR543" s="164"/>
      <c r="AJS543" s="164"/>
      <c r="AJT543" s="164"/>
      <c r="AJU543" s="164"/>
      <c r="AJV543" s="164"/>
      <c r="AJW543" s="164"/>
      <c r="AJX543" s="164"/>
      <c r="AJY543" s="164"/>
      <c r="AJZ543" s="164"/>
      <c r="AKA543" s="164"/>
      <c r="AKB543" s="164"/>
    </row>
    <row r="544" customFormat="false" ht="21" hidden="false" customHeight="true" outlineLevel="0" collapsed="false">
      <c r="A544" s="233"/>
      <c r="B544" s="234"/>
      <c r="C544" s="235"/>
      <c r="D544" s="236"/>
      <c r="E544" s="237"/>
      <c r="F544" s="237"/>
      <c r="G544" s="263"/>
      <c r="H544" s="268" t="str">
        <f aca="false">IF(COUNTIFS(Titulados!$A$3:$A$1000,"="&amp;K544)&lt;&gt;1,"","Titulado")</f>
        <v/>
      </c>
      <c r="I544" s="242"/>
      <c r="J544" s="242"/>
      <c r="K544" s="258"/>
      <c r="L544" s="259"/>
      <c r="M544" s="260"/>
      <c r="N544" s="261"/>
      <c r="O544" s="247"/>
      <c r="P544" s="248"/>
      <c r="Q544" s="249"/>
      <c r="R544" s="174"/>
      <c r="S544" s="274"/>
      <c r="T544" s="275"/>
      <c r="AHV544" s="164"/>
      <c r="AHW544" s="164"/>
      <c r="AHX544" s="164"/>
      <c r="AHY544" s="164"/>
      <c r="AHZ544" s="164"/>
      <c r="AIA544" s="164"/>
      <c r="AIB544" s="164"/>
      <c r="AIC544" s="164"/>
      <c r="AID544" s="164"/>
      <c r="AIE544" s="164"/>
      <c r="AIF544" s="164"/>
      <c r="AIG544" s="164"/>
      <c r="AIH544" s="164"/>
      <c r="AII544" s="164"/>
      <c r="AIJ544" s="164"/>
      <c r="AIK544" s="164"/>
      <c r="AIL544" s="164"/>
      <c r="AIM544" s="164"/>
      <c r="AIN544" s="164"/>
      <c r="AIO544" s="164"/>
      <c r="AIP544" s="164"/>
      <c r="AIQ544" s="164"/>
      <c r="AIR544" s="164"/>
      <c r="AIS544" s="164"/>
      <c r="AIT544" s="164"/>
      <c r="AIU544" s="164"/>
      <c r="AIV544" s="164"/>
      <c r="AIW544" s="164"/>
      <c r="AIX544" s="164"/>
      <c r="AIY544" s="164"/>
      <c r="AIZ544" s="164"/>
      <c r="AJA544" s="164"/>
      <c r="AJB544" s="164"/>
      <c r="AJC544" s="164"/>
      <c r="AJD544" s="164"/>
      <c r="AJE544" s="164"/>
      <c r="AJF544" s="164"/>
      <c r="AJG544" s="164"/>
      <c r="AJH544" s="164"/>
      <c r="AJI544" s="164"/>
      <c r="AJJ544" s="164"/>
      <c r="AJK544" s="164"/>
      <c r="AJL544" s="164"/>
      <c r="AJM544" s="164"/>
      <c r="AJN544" s="164"/>
      <c r="AJO544" s="164"/>
      <c r="AJP544" s="164"/>
      <c r="AJQ544" s="164"/>
      <c r="AJR544" s="164"/>
      <c r="AJS544" s="164"/>
      <c r="AJT544" s="164"/>
      <c r="AJU544" s="164"/>
      <c r="AJV544" s="164"/>
      <c r="AJW544" s="164"/>
      <c r="AJX544" s="164"/>
      <c r="AJY544" s="164"/>
      <c r="AJZ544" s="164"/>
      <c r="AKA544" s="164"/>
      <c r="AKB544" s="164"/>
    </row>
    <row r="545" customFormat="false" ht="27" hidden="false" customHeight="true" outlineLevel="0" collapsed="false">
      <c r="A545" s="233" t="n">
        <f aca="false">A538+1</f>
        <v>78</v>
      </c>
      <c r="B545" s="234"/>
      <c r="C545" s="235"/>
      <c r="D545" s="236"/>
      <c r="E545" s="237" t="str">
        <f aca="false">IF(P545&gt;0,"Docente do PPG coautor","")</f>
        <v/>
      </c>
      <c r="F545" s="238" t="str">
        <f aca="false">IF(COUNTIFS(L545:L551,"&lt;&gt;"&amp;"")&gt;0,"Graduando coautor","")</f>
        <v/>
      </c>
      <c r="G545" s="263" t="str">
        <f aca="false">IF(COUNTIFS(K545:K551,"&lt;&gt;"&amp;"")&gt;0,"Pos-graduando coautor","")</f>
        <v/>
      </c>
      <c r="H545" s="264" t="str">
        <f aca="false">IF(COUNTIFS(Titulados!$A$3:$A$1000,"="&amp;K545)&lt;&gt;1,"","Titulado")</f>
        <v/>
      </c>
      <c r="I545" s="242"/>
      <c r="J545" s="242"/>
      <c r="K545" s="243"/>
      <c r="L545" s="244"/>
      <c r="M545" s="245"/>
      <c r="N545" s="246"/>
      <c r="O545" s="247"/>
      <c r="P545" s="248" t="n">
        <v>0</v>
      </c>
      <c r="Q545" s="249"/>
      <c r="R545" s="174"/>
      <c r="S545" s="274" t="n">
        <f aca="false">IF(B545="",0,INDEX(pesosqualis,MATCH(D545,INDEX(Qualis,,MATCH(B545,Tipos_Produtos)),0),MATCH(B545,Tipos_Produtos,0)))</f>
        <v>0</v>
      </c>
      <c r="T545" s="275" t="n">
        <f aca="false">IF(E545="",0,S545/P545)</f>
        <v>0</v>
      </c>
      <c r="AHV545" s="164"/>
      <c r="AHW545" s="164"/>
      <c r="AHX545" s="164"/>
      <c r="AHY545" s="164"/>
      <c r="AHZ545" s="164"/>
      <c r="AIA545" s="164"/>
      <c r="AIB545" s="164"/>
      <c r="AIC545" s="164"/>
      <c r="AID545" s="164"/>
      <c r="AIE545" s="164"/>
      <c r="AIF545" s="164"/>
      <c r="AIG545" s="164"/>
      <c r="AIH545" s="164"/>
      <c r="AII545" s="164"/>
      <c r="AIJ545" s="164"/>
      <c r="AIK545" s="164"/>
      <c r="AIL545" s="164"/>
      <c r="AIM545" s="164"/>
      <c r="AIN545" s="164"/>
      <c r="AIO545" s="164"/>
      <c r="AIP545" s="164"/>
      <c r="AIQ545" s="164"/>
      <c r="AIR545" s="164"/>
      <c r="AIS545" s="164"/>
      <c r="AIT545" s="164"/>
      <c r="AIU545" s="164"/>
      <c r="AIV545" s="164"/>
      <c r="AIW545" s="164"/>
      <c r="AIX545" s="164"/>
      <c r="AIY545" s="164"/>
      <c r="AIZ545" s="164"/>
      <c r="AJA545" s="164"/>
      <c r="AJB545" s="164"/>
      <c r="AJC545" s="164"/>
      <c r="AJD545" s="164"/>
      <c r="AJE545" s="164"/>
      <c r="AJF545" s="164"/>
      <c r="AJG545" s="164"/>
      <c r="AJH545" s="164"/>
      <c r="AJI545" s="164"/>
      <c r="AJJ545" s="164"/>
      <c r="AJK545" s="164"/>
      <c r="AJL545" s="164"/>
      <c r="AJM545" s="164"/>
      <c r="AJN545" s="164"/>
      <c r="AJO545" s="164"/>
      <c r="AJP545" s="164"/>
      <c r="AJQ545" s="164"/>
      <c r="AJR545" s="164"/>
      <c r="AJS545" s="164"/>
      <c r="AJT545" s="164"/>
      <c r="AJU545" s="164"/>
      <c r="AJV545" s="164"/>
      <c r="AJW545" s="164"/>
      <c r="AJX545" s="164"/>
      <c r="AJY545" s="164"/>
      <c r="AJZ545" s="164"/>
      <c r="AKA545" s="164"/>
      <c r="AKB545" s="164"/>
    </row>
    <row r="546" customFormat="false" ht="21" hidden="false" customHeight="true" outlineLevel="0" collapsed="false">
      <c r="A546" s="233"/>
      <c r="B546" s="234"/>
      <c r="C546" s="235"/>
      <c r="D546" s="236"/>
      <c r="E546" s="237"/>
      <c r="F546" s="237"/>
      <c r="G546" s="263"/>
      <c r="H546" s="267" t="str">
        <f aca="false">IF(COUNTIFS(Titulados!$A$3:$A$1000,"="&amp;K546)&lt;&gt;1,"","Titulado")</f>
        <v/>
      </c>
      <c r="I546" s="242"/>
      <c r="J546" s="242"/>
      <c r="K546" s="253"/>
      <c r="L546" s="254"/>
      <c r="M546" s="255"/>
      <c r="N546" s="256"/>
      <c r="O546" s="247"/>
      <c r="P546" s="248"/>
      <c r="Q546" s="249"/>
      <c r="R546" s="174"/>
      <c r="S546" s="274"/>
      <c r="T546" s="275"/>
      <c r="AHV546" s="164"/>
      <c r="AHW546" s="164"/>
      <c r="AHX546" s="164"/>
      <c r="AHY546" s="164"/>
      <c r="AHZ546" s="164"/>
      <c r="AIA546" s="164"/>
      <c r="AIB546" s="164"/>
      <c r="AIC546" s="164"/>
      <c r="AID546" s="164"/>
      <c r="AIE546" s="164"/>
      <c r="AIF546" s="164"/>
      <c r="AIG546" s="164"/>
      <c r="AIH546" s="164"/>
      <c r="AII546" s="164"/>
      <c r="AIJ546" s="164"/>
      <c r="AIK546" s="164"/>
      <c r="AIL546" s="164"/>
      <c r="AIM546" s="164"/>
      <c r="AIN546" s="164"/>
      <c r="AIO546" s="164"/>
      <c r="AIP546" s="164"/>
      <c r="AIQ546" s="164"/>
      <c r="AIR546" s="164"/>
      <c r="AIS546" s="164"/>
      <c r="AIT546" s="164"/>
      <c r="AIU546" s="164"/>
      <c r="AIV546" s="164"/>
      <c r="AIW546" s="164"/>
      <c r="AIX546" s="164"/>
      <c r="AIY546" s="164"/>
      <c r="AIZ546" s="164"/>
      <c r="AJA546" s="164"/>
      <c r="AJB546" s="164"/>
      <c r="AJC546" s="164"/>
      <c r="AJD546" s="164"/>
      <c r="AJE546" s="164"/>
      <c r="AJF546" s="164"/>
      <c r="AJG546" s="164"/>
      <c r="AJH546" s="164"/>
      <c r="AJI546" s="164"/>
      <c r="AJJ546" s="164"/>
      <c r="AJK546" s="164"/>
      <c r="AJL546" s="164"/>
      <c r="AJM546" s="164"/>
      <c r="AJN546" s="164"/>
      <c r="AJO546" s="164"/>
      <c r="AJP546" s="164"/>
      <c r="AJQ546" s="164"/>
      <c r="AJR546" s="164"/>
      <c r="AJS546" s="164"/>
      <c r="AJT546" s="164"/>
      <c r="AJU546" s="164"/>
      <c r="AJV546" s="164"/>
      <c r="AJW546" s="164"/>
      <c r="AJX546" s="164"/>
      <c r="AJY546" s="164"/>
      <c r="AJZ546" s="164"/>
      <c r="AKA546" s="164"/>
      <c r="AKB546" s="164"/>
    </row>
    <row r="547" customFormat="false" ht="21" hidden="false" customHeight="true" outlineLevel="0" collapsed="false">
      <c r="A547" s="233"/>
      <c r="B547" s="234"/>
      <c r="C547" s="235"/>
      <c r="D547" s="236"/>
      <c r="E547" s="237"/>
      <c r="F547" s="237"/>
      <c r="G547" s="263"/>
      <c r="H547" s="267" t="str">
        <f aca="false">IF(COUNTIFS(Titulados!$A$3:$A$1000,"="&amp;K547)&lt;&gt;1,"","Titulado")</f>
        <v/>
      </c>
      <c r="I547" s="242"/>
      <c r="J547" s="242"/>
      <c r="K547" s="253"/>
      <c r="L547" s="254"/>
      <c r="M547" s="255"/>
      <c r="N547" s="256"/>
      <c r="O547" s="247"/>
      <c r="P547" s="248"/>
      <c r="Q547" s="249"/>
      <c r="R547" s="174"/>
      <c r="S547" s="274"/>
      <c r="T547" s="275"/>
      <c r="AHV547" s="164"/>
      <c r="AHW547" s="164"/>
      <c r="AHX547" s="164"/>
      <c r="AHY547" s="164"/>
      <c r="AHZ547" s="164"/>
      <c r="AIA547" s="164"/>
      <c r="AIB547" s="164"/>
      <c r="AIC547" s="164"/>
      <c r="AID547" s="164"/>
      <c r="AIE547" s="164"/>
      <c r="AIF547" s="164"/>
      <c r="AIG547" s="164"/>
      <c r="AIH547" s="164"/>
      <c r="AII547" s="164"/>
      <c r="AIJ547" s="164"/>
      <c r="AIK547" s="164"/>
      <c r="AIL547" s="164"/>
      <c r="AIM547" s="164"/>
      <c r="AIN547" s="164"/>
      <c r="AIO547" s="164"/>
      <c r="AIP547" s="164"/>
      <c r="AIQ547" s="164"/>
      <c r="AIR547" s="164"/>
      <c r="AIS547" s="164"/>
      <c r="AIT547" s="164"/>
      <c r="AIU547" s="164"/>
      <c r="AIV547" s="164"/>
      <c r="AIW547" s="164"/>
      <c r="AIX547" s="164"/>
      <c r="AIY547" s="164"/>
      <c r="AIZ547" s="164"/>
      <c r="AJA547" s="164"/>
      <c r="AJB547" s="164"/>
      <c r="AJC547" s="164"/>
      <c r="AJD547" s="164"/>
      <c r="AJE547" s="164"/>
      <c r="AJF547" s="164"/>
      <c r="AJG547" s="164"/>
      <c r="AJH547" s="164"/>
      <c r="AJI547" s="164"/>
      <c r="AJJ547" s="164"/>
      <c r="AJK547" s="164"/>
      <c r="AJL547" s="164"/>
      <c r="AJM547" s="164"/>
      <c r="AJN547" s="164"/>
      <c r="AJO547" s="164"/>
      <c r="AJP547" s="164"/>
      <c r="AJQ547" s="164"/>
      <c r="AJR547" s="164"/>
      <c r="AJS547" s="164"/>
      <c r="AJT547" s="164"/>
      <c r="AJU547" s="164"/>
      <c r="AJV547" s="164"/>
      <c r="AJW547" s="164"/>
      <c r="AJX547" s="164"/>
      <c r="AJY547" s="164"/>
      <c r="AJZ547" s="164"/>
      <c r="AKA547" s="164"/>
      <c r="AKB547" s="164"/>
    </row>
    <row r="548" customFormat="false" ht="21" hidden="false" customHeight="true" outlineLevel="0" collapsed="false">
      <c r="A548" s="233"/>
      <c r="B548" s="234"/>
      <c r="C548" s="235"/>
      <c r="D548" s="236"/>
      <c r="E548" s="237"/>
      <c r="F548" s="237"/>
      <c r="G548" s="263"/>
      <c r="H548" s="267" t="str">
        <f aca="false">IF(COUNTIFS(Titulados!$A$3:$A$1000,"="&amp;K548)&lt;&gt;1,"","Titulado")</f>
        <v/>
      </c>
      <c r="I548" s="242"/>
      <c r="J548" s="242"/>
      <c r="K548" s="253"/>
      <c r="L548" s="254"/>
      <c r="M548" s="255"/>
      <c r="N548" s="256"/>
      <c r="O548" s="247"/>
      <c r="P548" s="248"/>
      <c r="Q548" s="249"/>
      <c r="R548" s="174"/>
      <c r="S548" s="274"/>
      <c r="T548" s="275"/>
      <c r="AHV548" s="164"/>
      <c r="AHW548" s="164"/>
      <c r="AHX548" s="164"/>
      <c r="AHY548" s="164"/>
      <c r="AHZ548" s="164"/>
      <c r="AIA548" s="164"/>
      <c r="AIB548" s="164"/>
      <c r="AIC548" s="164"/>
      <c r="AID548" s="164"/>
      <c r="AIE548" s="164"/>
      <c r="AIF548" s="164"/>
      <c r="AIG548" s="164"/>
      <c r="AIH548" s="164"/>
      <c r="AII548" s="164"/>
      <c r="AIJ548" s="164"/>
      <c r="AIK548" s="164"/>
      <c r="AIL548" s="164"/>
      <c r="AIM548" s="164"/>
      <c r="AIN548" s="164"/>
      <c r="AIO548" s="164"/>
      <c r="AIP548" s="164"/>
      <c r="AIQ548" s="164"/>
      <c r="AIR548" s="164"/>
      <c r="AIS548" s="164"/>
      <c r="AIT548" s="164"/>
      <c r="AIU548" s="164"/>
      <c r="AIV548" s="164"/>
      <c r="AIW548" s="164"/>
      <c r="AIX548" s="164"/>
      <c r="AIY548" s="164"/>
      <c r="AIZ548" s="164"/>
      <c r="AJA548" s="164"/>
      <c r="AJB548" s="164"/>
      <c r="AJC548" s="164"/>
      <c r="AJD548" s="164"/>
      <c r="AJE548" s="164"/>
      <c r="AJF548" s="164"/>
      <c r="AJG548" s="164"/>
      <c r="AJH548" s="164"/>
      <c r="AJI548" s="164"/>
      <c r="AJJ548" s="164"/>
      <c r="AJK548" s="164"/>
      <c r="AJL548" s="164"/>
      <c r="AJM548" s="164"/>
      <c r="AJN548" s="164"/>
      <c r="AJO548" s="164"/>
      <c r="AJP548" s="164"/>
      <c r="AJQ548" s="164"/>
      <c r="AJR548" s="164"/>
      <c r="AJS548" s="164"/>
      <c r="AJT548" s="164"/>
      <c r="AJU548" s="164"/>
      <c r="AJV548" s="164"/>
      <c r="AJW548" s="164"/>
      <c r="AJX548" s="164"/>
      <c r="AJY548" s="164"/>
      <c r="AJZ548" s="164"/>
      <c r="AKA548" s="164"/>
      <c r="AKB548" s="164"/>
    </row>
    <row r="549" customFormat="false" ht="21" hidden="false" customHeight="true" outlineLevel="0" collapsed="false">
      <c r="A549" s="233"/>
      <c r="B549" s="234"/>
      <c r="C549" s="235"/>
      <c r="D549" s="236"/>
      <c r="E549" s="237"/>
      <c r="F549" s="237"/>
      <c r="G549" s="263"/>
      <c r="H549" s="267" t="str">
        <f aca="false">IF(COUNTIFS(Titulados!$A$3:$A$1000,"="&amp;K549)&lt;&gt;1,"","Titulado")</f>
        <v/>
      </c>
      <c r="I549" s="242"/>
      <c r="J549" s="242"/>
      <c r="K549" s="253"/>
      <c r="L549" s="254"/>
      <c r="M549" s="255"/>
      <c r="N549" s="256"/>
      <c r="O549" s="247"/>
      <c r="P549" s="248"/>
      <c r="Q549" s="249"/>
      <c r="R549" s="174"/>
      <c r="S549" s="274"/>
      <c r="T549" s="275"/>
      <c r="AHV549" s="164"/>
      <c r="AHW549" s="164"/>
      <c r="AHX549" s="164"/>
      <c r="AHY549" s="164"/>
      <c r="AHZ549" s="164"/>
      <c r="AIA549" s="164"/>
      <c r="AIB549" s="164"/>
      <c r="AIC549" s="164"/>
      <c r="AID549" s="164"/>
      <c r="AIE549" s="164"/>
      <c r="AIF549" s="164"/>
      <c r="AIG549" s="164"/>
      <c r="AIH549" s="164"/>
      <c r="AII549" s="164"/>
      <c r="AIJ549" s="164"/>
      <c r="AIK549" s="164"/>
      <c r="AIL549" s="164"/>
      <c r="AIM549" s="164"/>
      <c r="AIN549" s="164"/>
      <c r="AIO549" s="164"/>
      <c r="AIP549" s="164"/>
      <c r="AIQ549" s="164"/>
      <c r="AIR549" s="164"/>
      <c r="AIS549" s="164"/>
      <c r="AIT549" s="164"/>
      <c r="AIU549" s="164"/>
      <c r="AIV549" s="164"/>
      <c r="AIW549" s="164"/>
      <c r="AIX549" s="164"/>
      <c r="AIY549" s="164"/>
      <c r="AIZ549" s="164"/>
      <c r="AJA549" s="164"/>
      <c r="AJB549" s="164"/>
      <c r="AJC549" s="164"/>
      <c r="AJD549" s="164"/>
      <c r="AJE549" s="164"/>
      <c r="AJF549" s="164"/>
      <c r="AJG549" s="164"/>
      <c r="AJH549" s="164"/>
      <c r="AJI549" s="164"/>
      <c r="AJJ549" s="164"/>
      <c r="AJK549" s="164"/>
      <c r="AJL549" s="164"/>
      <c r="AJM549" s="164"/>
      <c r="AJN549" s="164"/>
      <c r="AJO549" s="164"/>
      <c r="AJP549" s="164"/>
      <c r="AJQ549" s="164"/>
      <c r="AJR549" s="164"/>
      <c r="AJS549" s="164"/>
      <c r="AJT549" s="164"/>
      <c r="AJU549" s="164"/>
      <c r="AJV549" s="164"/>
      <c r="AJW549" s="164"/>
      <c r="AJX549" s="164"/>
      <c r="AJY549" s="164"/>
      <c r="AJZ549" s="164"/>
      <c r="AKA549" s="164"/>
      <c r="AKB549" s="164"/>
    </row>
    <row r="550" customFormat="false" ht="21" hidden="false" customHeight="true" outlineLevel="0" collapsed="false">
      <c r="A550" s="233"/>
      <c r="B550" s="234"/>
      <c r="C550" s="235"/>
      <c r="D550" s="236"/>
      <c r="E550" s="237"/>
      <c r="F550" s="237"/>
      <c r="G550" s="263"/>
      <c r="H550" s="267" t="str">
        <f aca="false">IF(COUNTIFS(Titulados!$A$3:$A$1000,"="&amp;K550)&lt;&gt;1,"","Titulado")</f>
        <v/>
      </c>
      <c r="I550" s="242"/>
      <c r="J550" s="242"/>
      <c r="K550" s="253"/>
      <c r="L550" s="254"/>
      <c r="M550" s="255"/>
      <c r="N550" s="256"/>
      <c r="O550" s="247"/>
      <c r="P550" s="248"/>
      <c r="Q550" s="249"/>
      <c r="R550" s="174"/>
      <c r="S550" s="274"/>
      <c r="T550" s="275"/>
      <c r="AHV550" s="164"/>
      <c r="AHW550" s="164"/>
      <c r="AHX550" s="164"/>
      <c r="AHY550" s="164"/>
      <c r="AHZ550" s="164"/>
      <c r="AIA550" s="164"/>
      <c r="AIB550" s="164"/>
      <c r="AIC550" s="164"/>
      <c r="AID550" s="164"/>
      <c r="AIE550" s="164"/>
      <c r="AIF550" s="164"/>
      <c r="AIG550" s="164"/>
      <c r="AIH550" s="164"/>
      <c r="AII550" s="164"/>
      <c r="AIJ550" s="164"/>
      <c r="AIK550" s="164"/>
      <c r="AIL550" s="164"/>
      <c r="AIM550" s="164"/>
      <c r="AIN550" s="164"/>
      <c r="AIO550" s="164"/>
      <c r="AIP550" s="164"/>
      <c r="AIQ550" s="164"/>
      <c r="AIR550" s="164"/>
      <c r="AIS550" s="164"/>
      <c r="AIT550" s="164"/>
      <c r="AIU550" s="164"/>
      <c r="AIV550" s="164"/>
      <c r="AIW550" s="164"/>
      <c r="AIX550" s="164"/>
      <c r="AIY550" s="164"/>
      <c r="AIZ550" s="164"/>
      <c r="AJA550" s="164"/>
      <c r="AJB550" s="164"/>
      <c r="AJC550" s="164"/>
      <c r="AJD550" s="164"/>
      <c r="AJE550" s="164"/>
      <c r="AJF550" s="164"/>
      <c r="AJG550" s="164"/>
      <c r="AJH550" s="164"/>
      <c r="AJI550" s="164"/>
      <c r="AJJ550" s="164"/>
      <c r="AJK550" s="164"/>
      <c r="AJL550" s="164"/>
      <c r="AJM550" s="164"/>
      <c r="AJN550" s="164"/>
      <c r="AJO550" s="164"/>
      <c r="AJP550" s="164"/>
      <c r="AJQ550" s="164"/>
      <c r="AJR550" s="164"/>
      <c r="AJS550" s="164"/>
      <c r="AJT550" s="164"/>
      <c r="AJU550" s="164"/>
      <c r="AJV550" s="164"/>
      <c r="AJW550" s="164"/>
      <c r="AJX550" s="164"/>
      <c r="AJY550" s="164"/>
      <c r="AJZ550" s="164"/>
      <c r="AKA550" s="164"/>
      <c r="AKB550" s="164"/>
    </row>
    <row r="551" customFormat="false" ht="21" hidden="false" customHeight="true" outlineLevel="0" collapsed="false">
      <c r="A551" s="233"/>
      <c r="B551" s="234"/>
      <c r="C551" s="235"/>
      <c r="D551" s="236"/>
      <c r="E551" s="237"/>
      <c r="F551" s="237"/>
      <c r="G551" s="263"/>
      <c r="H551" s="268" t="str">
        <f aca="false">IF(COUNTIFS(Titulados!$A$3:$A$1000,"="&amp;K551)&lt;&gt;1,"","Titulado")</f>
        <v/>
      </c>
      <c r="I551" s="242"/>
      <c r="J551" s="242"/>
      <c r="K551" s="258"/>
      <c r="L551" s="259"/>
      <c r="M551" s="260"/>
      <c r="N551" s="261"/>
      <c r="O551" s="247"/>
      <c r="P551" s="248"/>
      <c r="Q551" s="249"/>
      <c r="R551" s="174"/>
      <c r="S551" s="274"/>
      <c r="T551" s="275"/>
      <c r="AHV551" s="164"/>
      <c r="AHW551" s="164"/>
      <c r="AHX551" s="164"/>
      <c r="AHY551" s="164"/>
      <c r="AHZ551" s="164"/>
      <c r="AIA551" s="164"/>
      <c r="AIB551" s="164"/>
      <c r="AIC551" s="164"/>
      <c r="AID551" s="164"/>
      <c r="AIE551" s="164"/>
      <c r="AIF551" s="164"/>
      <c r="AIG551" s="164"/>
      <c r="AIH551" s="164"/>
      <c r="AII551" s="164"/>
      <c r="AIJ551" s="164"/>
      <c r="AIK551" s="164"/>
      <c r="AIL551" s="164"/>
      <c r="AIM551" s="164"/>
      <c r="AIN551" s="164"/>
      <c r="AIO551" s="164"/>
      <c r="AIP551" s="164"/>
      <c r="AIQ551" s="164"/>
      <c r="AIR551" s="164"/>
      <c r="AIS551" s="164"/>
      <c r="AIT551" s="164"/>
      <c r="AIU551" s="164"/>
      <c r="AIV551" s="164"/>
      <c r="AIW551" s="164"/>
      <c r="AIX551" s="164"/>
      <c r="AIY551" s="164"/>
      <c r="AIZ551" s="164"/>
      <c r="AJA551" s="164"/>
      <c r="AJB551" s="164"/>
      <c r="AJC551" s="164"/>
      <c r="AJD551" s="164"/>
      <c r="AJE551" s="164"/>
      <c r="AJF551" s="164"/>
      <c r="AJG551" s="164"/>
      <c r="AJH551" s="164"/>
      <c r="AJI551" s="164"/>
      <c r="AJJ551" s="164"/>
      <c r="AJK551" s="164"/>
      <c r="AJL551" s="164"/>
      <c r="AJM551" s="164"/>
      <c r="AJN551" s="164"/>
      <c r="AJO551" s="164"/>
      <c r="AJP551" s="164"/>
      <c r="AJQ551" s="164"/>
      <c r="AJR551" s="164"/>
      <c r="AJS551" s="164"/>
      <c r="AJT551" s="164"/>
      <c r="AJU551" s="164"/>
      <c r="AJV551" s="164"/>
      <c r="AJW551" s="164"/>
      <c r="AJX551" s="164"/>
      <c r="AJY551" s="164"/>
      <c r="AJZ551" s="164"/>
      <c r="AKA551" s="164"/>
      <c r="AKB551" s="164"/>
    </row>
    <row r="552" customFormat="false" ht="27" hidden="false" customHeight="true" outlineLevel="0" collapsed="false">
      <c r="A552" s="233" t="n">
        <f aca="false">A545+1</f>
        <v>79</v>
      </c>
      <c r="B552" s="234"/>
      <c r="C552" s="235"/>
      <c r="D552" s="236"/>
      <c r="E552" s="237" t="str">
        <f aca="false">IF(P552&gt;0,"Docente do PPG coautor","")</f>
        <v/>
      </c>
      <c r="F552" s="238" t="str">
        <f aca="false">IF(COUNTIFS(L552:L558,"&lt;&gt;"&amp;"")&gt;0,"Graduando coautor","")</f>
        <v/>
      </c>
      <c r="G552" s="263" t="str">
        <f aca="false">IF(COUNTIFS(K552:K558,"&lt;&gt;"&amp;"")&gt;0,"Pos-graduando coautor","")</f>
        <v/>
      </c>
      <c r="H552" s="264" t="str">
        <f aca="false">IF(COUNTIFS(Titulados!$A$3:$A$1000,"="&amp;K552)&lt;&gt;1,"","Titulado")</f>
        <v/>
      </c>
      <c r="I552" s="242"/>
      <c r="J552" s="242"/>
      <c r="K552" s="243"/>
      <c r="L552" s="244"/>
      <c r="M552" s="245"/>
      <c r="N552" s="246"/>
      <c r="O552" s="247"/>
      <c r="P552" s="248" t="n">
        <v>0</v>
      </c>
      <c r="Q552" s="249"/>
      <c r="R552" s="174"/>
      <c r="S552" s="274" t="n">
        <f aca="false">IF(B552="",0,INDEX(pesosqualis,MATCH(D552,INDEX(Qualis,,MATCH(B552,Tipos_Produtos)),0),MATCH(B552,Tipos_Produtos,0)))</f>
        <v>0</v>
      </c>
      <c r="T552" s="275" t="n">
        <f aca="false">IF(E552="",0,S552/P552)</f>
        <v>0</v>
      </c>
      <c r="AHV552" s="164"/>
      <c r="AHW552" s="164"/>
      <c r="AHX552" s="164"/>
      <c r="AHY552" s="164"/>
      <c r="AHZ552" s="164"/>
      <c r="AIA552" s="164"/>
      <c r="AIB552" s="164"/>
      <c r="AIC552" s="164"/>
      <c r="AID552" s="164"/>
      <c r="AIE552" s="164"/>
      <c r="AIF552" s="164"/>
      <c r="AIG552" s="164"/>
      <c r="AIH552" s="164"/>
      <c r="AII552" s="164"/>
      <c r="AIJ552" s="164"/>
      <c r="AIK552" s="164"/>
      <c r="AIL552" s="164"/>
      <c r="AIM552" s="164"/>
      <c r="AIN552" s="164"/>
      <c r="AIO552" s="164"/>
      <c r="AIP552" s="164"/>
      <c r="AIQ552" s="164"/>
      <c r="AIR552" s="164"/>
      <c r="AIS552" s="164"/>
      <c r="AIT552" s="164"/>
      <c r="AIU552" s="164"/>
      <c r="AIV552" s="164"/>
      <c r="AIW552" s="164"/>
      <c r="AIX552" s="164"/>
      <c r="AIY552" s="164"/>
      <c r="AIZ552" s="164"/>
      <c r="AJA552" s="164"/>
      <c r="AJB552" s="164"/>
      <c r="AJC552" s="164"/>
      <c r="AJD552" s="164"/>
      <c r="AJE552" s="164"/>
      <c r="AJF552" s="164"/>
      <c r="AJG552" s="164"/>
      <c r="AJH552" s="164"/>
      <c r="AJI552" s="164"/>
      <c r="AJJ552" s="164"/>
      <c r="AJK552" s="164"/>
      <c r="AJL552" s="164"/>
      <c r="AJM552" s="164"/>
      <c r="AJN552" s="164"/>
      <c r="AJO552" s="164"/>
      <c r="AJP552" s="164"/>
      <c r="AJQ552" s="164"/>
      <c r="AJR552" s="164"/>
      <c r="AJS552" s="164"/>
      <c r="AJT552" s="164"/>
      <c r="AJU552" s="164"/>
      <c r="AJV552" s="164"/>
      <c r="AJW552" s="164"/>
      <c r="AJX552" s="164"/>
      <c r="AJY552" s="164"/>
      <c r="AJZ552" s="164"/>
      <c r="AKA552" s="164"/>
      <c r="AKB552" s="164"/>
    </row>
    <row r="553" customFormat="false" ht="21" hidden="false" customHeight="true" outlineLevel="0" collapsed="false">
      <c r="A553" s="233"/>
      <c r="B553" s="234"/>
      <c r="C553" s="235"/>
      <c r="D553" s="236"/>
      <c r="E553" s="237"/>
      <c r="F553" s="237"/>
      <c r="G553" s="263"/>
      <c r="H553" s="267" t="str">
        <f aca="false">IF(COUNTIFS(Titulados!$A$3:$A$1000,"="&amp;K553)&lt;&gt;1,"","Titulado")</f>
        <v/>
      </c>
      <c r="I553" s="242"/>
      <c r="J553" s="242"/>
      <c r="K553" s="253"/>
      <c r="L553" s="254"/>
      <c r="M553" s="255"/>
      <c r="N553" s="256"/>
      <c r="O553" s="247"/>
      <c r="P553" s="248"/>
      <c r="Q553" s="249"/>
      <c r="R553" s="174"/>
      <c r="S553" s="274"/>
      <c r="T553" s="275"/>
      <c r="AHV553" s="164"/>
      <c r="AHW553" s="164"/>
      <c r="AHX553" s="164"/>
      <c r="AHY553" s="164"/>
      <c r="AHZ553" s="164"/>
      <c r="AIA553" s="164"/>
      <c r="AIB553" s="164"/>
      <c r="AIC553" s="164"/>
      <c r="AID553" s="164"/>
      <c r="AIE553" s="164"/>
      <c r="AIF553" s="164"/>
      <c r="AIG553" s="164"/>
      <c r="AIH553" s="164"/>
      <c r="AII553" s="164"/>
      <c r="AIJ553" s="164"/>
      <c r="AIK553" s="164"/>
      <c r="AIL553" s="164"/>
      <c r="AIM553" s="164"/>
      <c r="AIN553" s="164"/>
      <c r="AIO553" s="164"/>
      <c r="AIP553" s="164"/>
      <c r="AIQ553" s="164"/>
      <c r="AIR553" s="164"/>
      <c r="AIS553" s="164"/>
      <c r="AIT553" s="164"/>
      <c r="AIU553" s="164"/>
      <c r="AIV553" s="164"/>
      <c r="AIW553" s="164"/>
      <c r="AIX553" s="164"/>
      <c r="AIY553" s="164"/>
      <c r="AIZ553" s="164"/>
      <c r="AJA553" s="164"/>
      <c r="AJB553" s="164"/>
      <c r="AJC553" s="164"/>
      <c r="AJD553" s="164"/>
      <c r="AJE553" s="164"/>
      <c r="AJF553" s="164"/>
      <c r="AJG553" s="164"/>
      <c r="AJH553" s="164"/>
      <c r="AJI553" s="164"/>
      <c r="AJJ553" s="164"/>
      <c r="AJK553" s="164"/>
      <c r="AJL553" s="164"/>
      <c r="AJM553" s="164"/>
      <c r="AJN553" s="164"/>
      <c r="AJO553" s="164"/>
      <c r="AJP553" s="164"/>
      <c r="AJQ553" s="164"/>
      <c r="AJR553" s="164"/>
      <c r="AJS553" s="164"/>
      <c r="AJT553" s="164"/>
      <c r="AJU553" s="164"/>
      <c r="AJV553" s="164"/>
      <c r="AJW553" s="164"/>
      <c r="AJX553" s="164"/>
      <c r="AJY553" s="164"/>
      <c r="AJZ553" s="164"/>
      <c r="AKA553" s="164"/>
      <c r="AKB553" s="164"/>
    </row>
    <row r="554" customFormat="false" ht="21" hidden="false" customHeight="true" outlineLevel="0" collapsed="false">
      <c r="A554" s="233"/>
      <c r="B554" s="234"/>
      <c r="C554" s="235"/>
      <c r="D554" s="236"/>
      <c r="E554" s="237"/>
      <c r="F554" s="237"/>
      <c r="G554" s="263"/>
      <c r="H554" s="267" t="str">
        <f aca="false">IF(COUNTIFS(Titulados!$A$3:$A$1000,"="&amp;K554)&lt;&gt;1,"","Titulado")</f>
        <v/>
      </c>
      <c r="I554" s="242"/>
      <c r="J554" s="242"/>
      <c r="K554" s="253"/>
      <c r="L554" s="254"/>
      <c r="M554" s="255"/>
      <c r="N554" s="256"/>
      <c r="O554" s="247"/>
      <c r="P554" s="248"/>
      <c r="Q554" s="249"/>
      <c r="R554" s="174"/>
      <c r="S554" s="274"/>
      <c r="T554" s="275"/>
      <c r="AHV554" s="164"/>
      <c r="AHW554" s="164"/>
      <c r="AHX554" s="164"/>
      <c r="AHY554" s="164"/>
      <c r="AHZ554" s="164"/>
      <c r="AIA554" s="164"/>
      <c r="AIB554" s="164"/>
      <c r="AIC554" s="164"/>
      <c r="AID554" s="164"/>
      <c r="AIE554" s="164"/>
      <c r="AIF554" s="164"/>
      <c r="AIG554" s="164"/>
      <c r="AIH554" s="164"/>
      <c r="AII554" s="164"/>
      <c r="AIJ554" s="164"/>
      <c r="AIK554" s="164"/>
      <c r="AIL554" s="164"/>
      <c r="AIM554" s="164"/>
      <c r="AIN554" s="164"/>
      <c r="AIO554" s="164"/>
      <c r="AIP554" s="164"/>
      <c r="AIQ554" s="164"/>
      <c r="AIR554" s="164"/>
      <c r="AIS554" s="164"/>
      <c r="AIT554" s="164"/>
      <c r="AIU554" s="164"/>
      <c r="AIV554" s="164"/>
      <c r="AIW554" s="164"/>
      <c r="AIX554" s="164"/>
      <c r="AIY554" s="164"/>
      <c r="AIZ554" s="164"/>
      <c r="AJA554" s="164"/>
      <c r="AJB554" s="164"/>
      <c r="AJC554" s="164"/>
      <c r="AJD554" s="164"/>
      <c r="AJE554" s="164"/>
      <c r="AJF554" s="164"/>
      <c r="AJG554" s="164"/>
      <c r="AJH554" s="164"/>
      <c r="AJI554" s="164"/>
      <c r="AJJ554" s="164"/>
      <c r="AJK554" s="164"/>
      <c r="AJL554" s="164"/>
      <c r="AJM554" s="164"/>
      <c r="AJN554" s="164"/>
      <c r="AJO554" s="164"/>
      <c r="AJP554" s="164"/>
      <c r="AJQ554" s="164"/>
      <c r="AJR554" s="164"/>
      <c r="AJS554" s="164"/>
      <c r="AJT554" s="164"/>
      <c r="AJU554" s="164"/>
      <c r="AJV554" s="164"/>
      <c r="AJW554" s="164"/>
      <c r="AJX554" s="164"/>
      <c r="AJY554" s="164"/>
      <c r="AJZ554" s="164"/>
      <c r="AKA554" s="164"/>
      <c r="AKB554" s="164"/>
    </row>
    <row r="555" customFormat="false" ht="21" hidden="false" customHeight="true" outlineLevel="0" collapsed="false">
      <c r="A555" s="233"/>
      <c r="B555" s="234"/>
      <c r="C555" s="235"/>
      <c r="D555" s="236"/>
      <c r="E555" s="237"/>
      <c r="F555" s="237"/>
      <c r="G555" s="263"/>
      <c r="H555" s="267" t="str">
        <f aca="false">IF(COUNTIFS(Titulados!$A$3:$A$1000,"="&amp;K555)&lt;&gt;1,"","Titulado")</f>
        <v/>
      </c>
      <c r="I555" s="242"/>
      <c r="J555" s="242"/>
      <c r="K555" s="253"/>
      <c r="L555" s="254"/>
      <c r="M555" s="255"/>
      <c r="N555" s="256"/>
      <c r="O555" s="247"/>
      <c r="P555" s="248"/>
      <c r="Q555" s="249"/>
      <c r="R555" s="174"/>
      <c r="S555" s="274"/>
      <c r="T555" s="275"/>
      <c r="AHV555" s="164"/>
      <c r="AHW555" s="164"/>
      <c r="AHX555" s="164"/>
      <c r="AHY555" s="164"/>
      <c r="AHZ555" s="164"/>
      <c r="AIA555" s="164"/>
      <c r="AIB555" s="164"/>
      <c r="AIC555" s="164"/>
      <c r="AID555" s="164"/>
      <c r="AIE555" s="164"/>
      <c r="AIF555" s="164"/>
      <c r="AIG555" s="164"/>
      <c r="AIH555" s="164"/>
      <c r="AII555" s="164"/>
      <c r="AIJ555" s="164"/>
      <c r="AIK555" s="164"/>
      <c r="AIL555" s="164"/>
      <c r="AIM555" s="164"/>
      <c r="AIN555" s="164"/>
      <c r="AIO555" s="164"/>
      <c r="AIP555" s="164"/>
      <c r="AIQ555" s="164"/>
      <c r="AIR555" s="164"/>
      <c r="AIS555" s="164"/>
      <c r="AIT555" s="164"/>
      <c r="AIU555" s="164"/>
      <c r="AIV555" s="164"/>
      <c r="AIW555" s="164"/>
      <c r="AIX555" s="164"/>
      <c r="AIY555" s="164"/>
      <c r="AIZ555" s="164"/>
      <c r="AJA555" s="164"/>
      <c r="AJB555" s="164"/>
      <c r="AJC555" s="164"/>
      <c r="AJD555" s="164"/>
      <c r="AJE555" s="164"/>
      <c r="AJF555" s="164"/>
      <c r="AJG555" s="164"/>
      <c r="AJH555" s="164"/>
      <c r="AJI555" s="164"/>
      <c r="AJJ555" s="164"/>
      <c r="AJK555" s="164"/>
      <c r="AJL555" s="164"/>
      <c r="AJM555" s="164"/>
      <c r="AJN555" s="164"/>
      <c r="AJO555" s="164"/>
      <c r="AJP555" s="164"/>
      <c r="AJQ555" s="164"/>
      <c r="AJR555" s="164"/>
      <c r="AJS555" s="164"/>
      <c r="AJT555" s="164"/>
      <c r="AJU555" s="164"/>
      <c r="AJV555" s="164"/>
      <c r="AJW555" s="164"/>
      <c r="AJX555" s="164"/>
      <c r="AJY555" s="164"/>
      <c r="AJZ555" s="164"/>
      <c r="AKA555" s="164"/>
      <c r="AKB555" s="164"/>
    </row>
    <row r="556" customFormat="false" ht="21" hidden="false" customHeight="true" outlineLevel="0" collapsed="false">
      <c r="A556" s="233"/>
      <c r="B556" s="234"/>
      <c r="C556" s="235"/>
      <c r="D556" s="236"/>
      <c r="E556" s="237"/>
      <c r="F556" s="237"/>
      <c r="G556" s="263"/>
      <c r="H556" s="267" t="str">
        <f aca="false">IF(COUNTIFS(Titulados!$A$3:$A$1000,"="&amp;K556)&lt;&gt;1,"","Titulado")</f>
        <v/>
      </c>
      <c r="I556" s="242"/>
      <c r="J556" s="242"/>
      <c r="K556" s="253"/>
      <c r="L556" s="254"/>
      <c r="M556" s="255"/>
      <c r="N556" s="256"/>
      <c r="O556" s="247"/>
      <c r="P556" s="248"/>
      <c r="Q556" s="249"/>
      <c r="R556" s="174"/>
      <c r="S556" s="274"/>
      <c r="T556" s="275"/>
      <c r="AHV556" s="164"/>
      <c r="AHW556" s="164"/>
      <c r="AHX556" s="164"/>
      <c r="AHY556" s="164"/>
      <c r="AHZ556" s="164"/>
      <c r="AIA556" s="164"/>
      <c r="AIB556" s="164"/>
      <c r="AIC556" s="164"/>
      <c r="AID556" s="164"/>
      <c r="AIE556" s="164"/>
      <c r="AIF556" s="164"/>
      <c r="AIG556" s="164"/>
      <c r="AIH556" s="164"/>
      <c r="AII556" s="164"/>
      <c r="AIJ556" s="164"/>
      <c r="AIK556" s="164"/>
      <c r="AIL556" s="164"/>
      <c r="AIM556" s="164"/>
      <c r="AIN556" s="164"/>
      <c r="AIO556" s="164"/>
      <c r="AIP556" s="164"/>
      <c r="AIQ556" s="164"/>
      <c r="AIR556" s="164"/>
      <c r="AIS556" s="164"/>
      <c r="AIT556" s="164"/>
      <c r="AIU556" s="164"/>
      <c r="AIV556" s="164"/>
      <c r="AIW556" s="164"/>
      <c r="AIX556" s="164"/>
      <c r="AIY556" s="164"/>
      <c r="AIZ556" s="164"/>
      <c r="AJA556" s="164"/>
      <c r="AJB556" s="164"/>
      <c r="AJC556" s="164"/>
      <c r="AJD556" s="164"/>
      <c r="AJE556" s="164"/>
      <c r="AJF556" s="164"/>
      <c r="AJG556" s="164"/>
      <c r="AJH556" s="164"/>
      <c r="AJI556" s="164"/>
      <c r="AJJ556" s="164"/>
      <c r="AJK556" s="164"/>
      <c r="AJL556" s="164"/>
      <c r="AJM556" s="164"/>
      <c r="AJN556" s="164"/>
      <c r="AJO556" s="164"/>
      <c r="AJP556" s="164"/>
      <c r="AJQ556" s="164"/>
      <c r="AJR556" s="164"/>
      <c r="AJS556" s="164"/>
      <c r="AJT556" s="164"/>
      <c r="AJU556" s="164"/>
      <c r="AJV556" s="164"/>
      <c r="AJW556" s="164"/>
      <c r="AJX556" s="164"/>
      <c r="AJY556" s="164"/>
      <c r="AJZ556" s="164"/>
      <c r="AKA556" s="164"/>
      <c r="AKB556" s="164"/>
    </row>
    <row r="557" customFormat="false" ht="21" hidden="false" customHeight="true" outlineLevel="0" collapsed="false">
      <c r="A557" s="233"/>
      <c r="B557" s="234"/>
      <c r="C557" s="235"/>
      <c r="D557" s="236"/>
      <c r="E557" s="237"/>
      <c r="F557" s="237"/>
      <c r="G557" s="263"/>
      <c r="H557" s="267" t="str">
        <f aca="false">IF(COUNTIFS(Titulados!$A$3:$A$1000,"="&amp;K557)&lt;&gt;1,"","Titulado")</f>
        <v/>
      </c>
      <c r="I557" s="242"/>
      <c r="J557" s="242"/>
      <c r="K557" s="253"/>
      <c r="L557" s="254"/>
      <c r="M557" s="255"/>
      <c r="N557" s="256"/>
      <c r="O557" s="247"/>
      <c r="P557" s="248"/>
      <c r="Q557" s="249"/>
      <c r="R557" s="174"/>
      <c r="S557" s="274"/>
      <c r="T557" s="275"/>
      <c r="AHV557" s="164"/>
      <c r="AHW557" s="164"/>
      <c r="AHX557" s="164"/>
      <c r="AHY557" s="164"/>
      <c r="AHZ557" s="164"/>
      <c r="AIA557" s="164"/>
      <c r="AIB557" s="164"/>
      <c r="AIC557" s="164"/>
      <c r="AID557" s="164"/>
      <c r="AIE557" s="164"/>
      <c r="AIF557" s="164"/>
      <c r="AIG557" s="164"/>
      <c r="AIH557" s="164"/>
      <c r="AII557" s="164"/>
      <c r="AIJ557" s="164"/>
      <c r="AIK557" s="164"/>
      <c r="AIL557" s="164"/>
      <c r="AIM557" s="164"/>
      <c r="AIN557" s="164"/>
      <c r="AIO557" s="164"/>
      <c r="AIP557" s="164"/>
      <c r="AIQ557" s="164"/>
      <c r="AIR557" s="164"/>
      <c r="AIS557" s="164"/>
      <c r="AIT557" s="164"/>
      <c r="AIU557" s="164"/>
      <c r="AIV557" s="164"/>
      <c r="AIW557" s="164"/>
      <c r="AIX557" s="164"/>
      <c r="AIY557" s="164"/>
      <c r="AIZ557" s="164"/>
      <c r="AJA557" s="164"/>
      <c r="AJB557" s="164"/>
      <c r="AJC557" s="164"/>
      <c r="AJD557" s="164"/>
      <c r="AJE557" s="164"/>
      <c r="AJF557" s="164"/>
      <c r="AJG557" s="164"/>
      <c r="AJH557" s="164"/>
      <c r="AJI557" s="164"/>
      <c r="AJJ557" s="164"/>
      <c r="AJK557" s="164"/>
      <c r="AJL557" s="164"/>
      <c r="AJM557" s="164"/>
      <c r="AJN557" s="164"/>
      <c r="AJO557" s="164"/>
      <c r="AJP557" s="164"/>
      <c r="AJQ557" s="164"/>
      <c r="AJR557" s="164"/>
      <c r="AJS557" s="164"/>
      <c r="AJT557" s="164"/>
      <c r="AJU557" s="164"/>
      <c r="AJV557" s="164"/>
      <c r="AJW557" s="164"/>
      <c r="AJX557" s="164"/>
      <c r="AJY557" s="164"/>
      <c r="AJZ557" s="164"/>
      <c r="AKA557" s="164"/>
      <c r="AKB557" s="164"/>
    </row>
    <row r="558" customFormat="false" ht="21" hidden="false" customHeight="true" outlineLevel="0" collapsed="false">
      <c r="A558" s="233"/>
      <c r="B558" s="234"/>
      <c r="C558" s="235"/>
      <c r="D558" s="236"/>
      <c r="E558" s="237"/>
      <c r="F558" s="237"/>
      <c r="G558" s="263"/>
      <c r="H558" s="268" t="str">
        <f aca="false">IF(COUNTIFS(Titulados!$A$3:$A$1000,"="&amp;K558)&lt;&gt;1,"","Titulado")</f>
        <v/>
      </c>
      <c r="I558" s="242"/>
      <c r="J558" s="242"/>
      <c r="K558" s="258"/>
      <c r="L558" s="259"/>
      <c r="M558" s="260"/>
      <c r="N558" s="261"/>
      <c r="O558" s="247"/>
      <c r="P558" s="248"/>
      <c r="Q558" s="249"/>
      <c r="R558" s="174"/>
      <c r="S558" s="274"/>
      <c r="T558" s="275"/>
      <c r="AHV558" s="164"/>
      <c r="AHW558" s="164"/>
      <c r="AHX558" s="164"/>
      <c r="AHY558" s="164"/>
      <c r="AHZ558" s="164"/>
      <c r="AIA558" s="164"/>
      <c r="AIB558" s="164"/>
      <c r="AIC558" s="164"/>
      <c r="AID558" s="164"/>
      <c r="AIE558" s="164"/>
      <c r="AIF558" s="164"/>
      <c r="AIG558" s="164"/>
      <c r="AIH558" s="164"/>
      <c r="AII558" s="164"/>
      <c r="AIJ558" s="164"/>
      <c r="AIK558" s="164"/>
      <c r="AIL558" s="164"/>
      <c r="AIM558" s="164"/>
      <c r="AIN558" s="164"/>
      <c r="AIO558" s="164"/>
      <c r="AIP558" s="164"/>
      <c r="AIQ558" s="164"/>
      <c r="AIR558" s="164"/>
      <c r="AIS558" s="164"/>
      <c r="AIT558" s="164"/>
      <c r="AIU558" s="164"/>
      <c r="AIV558" s="164"/>
      <c r="AIW558" s="164"/>
      <c r="AIX558" s="164"/>
      <c r="AIY558" s="164"/>
      <c r="AIZ558" s="164"/>
      <c r="AJA558" s="164"/>
      <c r="AJB558" s="164"/>
      <c r="AJC558" s="164"/>
      <c r="AJD558" s="164"/>
      <c r="AJE558" s="164"/>
      <c r="AJF558" s="164"/>
      <c r="AJG558" s="164"/>
      <c r="AJH558" s="164"/>
      <c r="AJI558" s="164"/>
      <c r="AJJ558" s="164"/>
      <c r="AJK558" s="164"/>
      <c r="AJL558" s="164"/>
      <c r="AJM558" s="164"/>
      <c r="AJN558" s="164"/>
      <c r="AJO558" s="164"/>
      <c r="AJP558" s="164"/>
      <c r="AJQ558" s="164"/>
      <c r="AJR558" s="164"/>
      <c r="AJS558" s="164"/>
      <c r="AJT558" s="164"/>
      <c r="AJU558" s="164"/>
      <c r="AJV558" s="164"/>
      <c r="AJW558" s="164"/>
      <c r="AJX558" s="164"/>
      <c r="AJY558" s="164"/>
      <c r="AJZ558" s="164"/>
      <c r="AKA558" s="164"/>
      <c r="AKB558" s="164"/>
    </row>
    <row r="559" customFormat="false" ht="27" hidden="false" customHeight="true" outlineLevel="0" collapsed="false">
      <c r="A559" s="233" t="n">
        <f aca="false">A552+1</f>
        <v>80</v>
      </c>
      <c r="B559" s="234"/>
      <c r="C559" s="235"/>
      <c r="D559" s="236"/>
      <c r="E559" s="237" t="str">
        <f aca="false">IF(P559&gt;0,"Docente do PPG coautor","")</f>
        <v/>
      </c>
      <c r="F559" s="238" t="str">
        <f aca="false">IF(COUNTIFS(L559:L565,"&lt;&gt;"&amp;"")&gt;0,"Graduando coautor","")</f>
        <v/>
      </c>
      <c r="G559" s="263" t="str">
        <f aca="false">IF(COUNTIFS(K559:K565,"&lt;&gt;"&amp;"")&gt;0,"Pos-graduando coautor","")</f>
        <v/>
      </c>
      <c r="H559" s="264" t="str">
        <f aca="false">IF(COUNTIFS(Titulados!$A$3:$A$1000,"="&amp;K559)&lt;&gt;1,"","Titulado")</f>
        <v/>
      </c>
      <c r="I559" s="242"/>
      <c r="J559" s="242"/>
      <c r="K559" s="243"/>
      <c r="L559" s="244"/>
      <c r="M559" s="245"/>
      <c r="N559" s="246"/>
      <c r="O559" s="247"/>
      <c r="P559" s="248" t="n">
        <v>0</v>
      </c>
      <c r="Q559" s="249"/>
      <c r="R559" s="174"/>
      <c r="S559" s="274" t="n">
        <f aca="false">IF(B559="",0,INDEX(pesosqualis,MATCH(D559,INDEX(Qualis,,MATCH(B559,Tipos_Produtos)),0),MATCH(B559,Tipos_Produtos,0)))</f>
        <v>0</v>
      </c>
      <c r="T559" s="275" t="n">
        <f aca="false">IF(E559="",0,S559/P559)</f>
        <v>0</v>
      </c>
      <c r="AHV559" s="164"/>
      <c r="AHW559" s="164"/>
      <c r="AHX559" s="164"/>
      <c r="AHY559" s="164"/>
      <c r="AHZ559" s="164"/>
      <c r="AIA559" s="164"/>
      <c r="AIB559" s="164"/>
      <c r="AIC559" s="164"/>
      <c r="AID559" s="164"/>
      <c r="AIE559" s="164"/>
      <c r="AIF559" s="164"/>
      <c r="AIG559" s="164"/>
      <c r="AIH559" s="164"/>
      <c r="AII559" s="164"/>
      <c r="AIJ559" s="164"/>
      <c r="AIK559" s="164"/>
      <c r="AIL559" s="164"/>
      <c r="AIM559" s="164"/>
      <c r="AIN559" s="164"/>
      <c r="AIO559" s="164"/>
      <c r="AIP559" s="164"/>
      <c r="AIQ559" s="164"/>
      <c r="AIR559" s="164"/>
      <c r="AIS559" s="164"/>
      <c r="AIT559" s="164"/>
      <c r="AIU559" s="164"/>
      <c r="AIV559" s="164"/>
      <c r="AIW559" s="164"/>
      <c r="AIX559" s="164"/>
      <c r="AIY559" s="164"/>
      <c r="AIZ559" s="164"/>
      <c r="AJA559" s="164"/>
      <c r="AJB559" s="164"/>
      <c r="AJC559" s="164"/>
      <c r="AJD559" s="164"/>
      <c r="AJE559" s="164"/>
      <c r="AJF559" s="164"/>
      <c r="AJG559" s="164"/>
      <c r="AJH559" s="164"/>
      <c r="AJI559" s="164"/>
      <c r="AJJ559" s="164"/>
      <c r="AJK559" s="164"/>
      <c r="AJL559" s="164"/>
      <c r="AJM559" s="164"/>
      <c r="AJN559" s="164"/>
      <c r="AJO559" s="164"/>
      <c r="AJP559" s="164"/>
      <c r="AJQ559" s="164"/>
      <c r="AJR559" s="164"/>
      <c r="AJS559" s="164"/>
      <c r="AJT559" s="164"/>
      <c r="AJU559" s="164"/>
      <c r="AJV559" s="164"/>
      <c r="AJW559" s="164"/>
      <c r="AJX559" s="164"/>
      <c r="AJY559" s="164"/>
      <c r="AJZ559" s="164"/>
      <c r="AKA559" s="164"/>
      <c r="AKB559" s="164"/>
    </row>
    <row r="560" customFormat="false" ht="21" hidden="false" customHeight="true" outlineLevel="0" collapsed="false">
      <c r="A560" s="233"/>
      <c r="B560" s="234"/>
      <c r="C560" s="235"/>
      <c r="D560" s="236"/>
      <c r="E560" s="237"/>
      <c r="F560" s="237"/>
      <c r="G560" s="263"/>
      <c r="H560" s="267" t="str">
        <f aca="false">IF(COUNTIFS(Titulados!$A$3:$A$1000,"="&amp;K560)&lt;&gt;1,"","Titulado")</f>
        <v/>
      </c>
      <c r="I560" s="242"/>
      <c r="J560" s="242"/>
      <c r="K560" s="253"/>
      <c r="L560" s="254"/>
      <c r="M560" s="255"/>
      <c r="N560" s="256"/>
      <c r="O560" s="247"/>
      <c r="P560" s="248"/>
      <c r="Q560" s="249"/>
      <c r="R560" s="174"/>
      <c r="S560" s="274"/>
      <c r="T560" s="275"/>
      <c r="AHV560" s="164"/>
      <c r="AHW560" s="164"/>
      <c r="AHX560" s="164"/>
      <c r="AHY560" s="164"/>
      <c r="AHZ560" s="164"/>
      <c r="AIA560" s="164"/>
      <c r="AIB560" s="164"/>
      <c r="AIC560" s="164"/>
      <c r="AID560" s="164"/>
      <c r="AIE560" s="164"/>
      <c r="AIF560" s="164"/>
      <c r="AIG560" s="164"/>
      <c r="AIH560" s="164"/>
      <c r="AII560" s="164"/>
      <c r="AIJ560" s="164"/>
      <c r="AIK560" s="164"/>
      <c r="AIL560" s="164"/>
      <c r="AIM560" s="164"/>
      <c r="AIN560" s="164"/>
      <c r="AIO560" s="164"/>
      <c r="AIP560" s="164"/>
      <c r="AIQ560" s="164"/>
      <c r="AIR560" s="164"/>
      <c r="AIS560" s="164"/>
      <c r="AIT560" s="164"/>
      <c r="AIU560" s="164"/>
      <c r="AIV560" s="164"/>
      <c r="AIW560" s="164"/>
      <c r="AIX560" s="164"/>
      <c r="AIY560" s="164"/>
      <c r="AIZ560" s="164"/>
      <c r="AJA560" s="164"/>
      <c r="AJB560" s="164"/>
      <c r="AJC560" s="164"/>
      <c r="AJD560" s="164"/>
      <c r="AJE560" s="164"/>
      <c r="AJF560" s="164"/>
      <c r="AJG560" s="164"/>
      <c r="AJH560" s="164"/>
      <c r="AJI560" s="164"/>
      <c r="AJJ560" s="164"/>
      <c r="AJK560" s="164"/>
      <c r="AJL560" s="164"/>
      <c r="AJM560" s="164"/>
      <c r="AJN560" s="164"/>
      <c r="AJO560" s="164"/>
      <c r="AJP560" s="164"/>
      <c r="AJQ560" s="164"/>
      <c r="AJR560" s="164"/>
      <c r="AJS560" s="164"/>
      <c r="AJT560" s="164"/>
      <c r="AJU560" s="164"/>
      <c r="AJV560" s="164"/>
      <c r="AJW560" s="164"/>
      <c r="AJX560" s="164"/>
      <c r="AJY560" s="164"/>
      <c r="AJZ560" s="164"/>
      <c r="AKA560" s="164"/>
      <c r="AKB560" s="164"/>
    </row>
    <row r="561" customFormat="false" ht="21" hidden="false" customHeight="true" outlineLevel="0" collapsed="false">
      <c r="A561" s="233"/>
      <c r="B561" s="234"/>
      <c r="C561" s="235"/>
      <c r="D561" s="236"/>
      <c r="E561" s="237"/>
      <c r="F561" s="237"/>
      <c r="G561" s="263"/>
      <c r="H561" s="267" t="str">
        <f aca="false">IF(COUNTIFS(Titulados!$A$3:$A$1000,"="&amp;K561)&lt;&gt;1,"","Titulado")</f>
        <v/>
      </c>
      <c r="I561" s="242"/>
      <c r="J561" s="242"/>
      <c r="K561" s="253"/>
      <c r="L561" s="254"/>
      <c r="M561" s="255"/>
      <c r="N561" s="256"/>
      <c r="O561" s="247"/>
      <c r="P561" s="248"/>
      <c r="Q561" s="249"/>
      <c r="R561" s="174"/>
      <c r="S561" s="274"/>
      <c r="T561" s="275"/>
      <c r="AHV561" s="164"/>
      <c r="AHW561" s="164"/>
      <c r="AHX561" s="164"/>
      <c r="AHY561" s="164"/>
      <c r="AHZ561" s="164"/>
      <c r="AIA561" s="164"/>
      <c r="AIB561" s="164"/>
      <c r="AIC561" s="164"/>
      <c r="AID561" s="164"/>
      <c r="AIE561" s="164"/>
      <c r="AIF561" s="164"/>
      <c r="AIG561" s="164"/>
      <c r="AIH561" s="164"/>
      <c r="AII561" s="164"/>
      <c r="AIJ561" s="164"/>
      <c r="AIK561" s="164"/>
      <c r="AIL561" s="164"/>
      <c r="AIM561" s="164"/>
      <c r="AIN561" s="164"/>
      <c r="AIO561" s="164"/>
      <c r="AIP561" s="164"/>
      <c r="AIQ561" s="164"/>
      <c r="AIR561" s="164"/>
      <c r="AIS561" s="164"/>
      <c r="AIT561" s="164"/>
      <c r="AIU561" s="164"/>
      <c r="AIV561" s="164"/>
      <c r="AIW561" s="164"/>
      <c r="AIX561" s="164"/>
      <c r="AIY561" s="164"/>
      <c r="AIZ561" s="164"/>
      <c r="AJA561" s="164"/>
      <c r="AJB561" s="164"/>
      <c r="AJC561" s="164"/>
      <c r="AJD561" s="164"/>
      <c r="AJE561" s="164"/>
      <c r="AJF561" s="164"/>
      <c r="AJG561" s="164"/>
      <c r="AJH561" s="164"/>
      <c r="AJI561" s="164"/>
      <c r="AJJ561" s="164"/>
      <c r="AJK561" s="164"/>
      <c r="AJL561" s="164"/>
      <c r="AJM561" s="164"/>
      <c r="AJN561" s="164"/>
      <c r="AJO561" s="164"/>
      <c r="AJP561" s="164"/>
      <c r="AJQ561" s="164"/>
      <c r="AJR561" s="164"/>
      <c r="AJS561" s="164"/>
      <c r="AJT561" s="164"/>
      <c r="AJU561" s="164"/>
      <c r="AJV561" s="164"/>
      <c r="AJW561" s="164"/>
      <c r="AJX561" s="164"/>
      <c r="AJY561" s="164"/>
      <c r="AJZ561" s="164"/>
      <c r="AKA561" s="164"/>
      <c r="AKB561" s="164"/>
    </row>
    <row r="562" customFormat="false" ht="21" hidden="false" customHeight="true" outlineLevel="0" collapsed="false">
      <c r="A562" s="233"/>
      <c r="B562" s="234"/>
      <c r="C562" s="235"/>
      <c r="D562" s="236"/>
      <c r="E562" s="237"/>
      <c r="F562" s="237"/>
      <c r="G562" s="263"/>
      <c r="H562" s="267" t="str">
        <f aca="false">IF(COUNTIFS(Titulados!$A$3:$A$1000,"="&amp;K562)&lt;&gt;1,"","Titulado")</f>
        <v/>
      </c>
      <c r="I562" s="242"/>
      <c r="J562" s="242"/>
      <c r="K562" s="253"/>
      <c r="L562" s="254"/>
      <c r="M562" s="255"/>
      <c r="N562" s="256"/>
      <c r="O562" s="247"/>
      <c r="P562" s="248"/>
      <c r="Q562" s="249"/>
      <c r="R562" s="174"/>
      <c r="S562" s="274"/>
      <c r="T562" s="275"/>
      <c r="AHV562" s="164"/>
      <c r="AHW562" s="164"/>
      <c r="AHX562" s="164"/>
      <c r="AHY562" s="164"/>
      <c r="AHZ562" s="164"/>
      <c r="AIA562" s="164"/>
      <c r="AIB562" s="164"/>
      <c r="AIC562" s="164"/>
      <c r="AID562" s="164"/>
      <c r="AIE562" s="164"/>
      <c r="AIF562" s="164"/>
      <c r="AIG562" s="164"/>
      <c r="AIH562" s="164"/>
      <c r="AII562" s="164"/>
      <c r="AIJ562" s="164"/>
      <c r="AIK562" s="164"/>
      <c r="AIL562" s="164"/>
      <c r="AIM562" s="164"/>
      <c r="AIN562" s="164"/>
      <c r="AIO562" s="164"/>
      <c r="AIP562" s="164"/>
      <c r="AIQ562" s="164"/>
      <c r="AIR562" s="164"/>
      <c r="AIS562" s="164"/>
      <c r="AIT562" s="164"/>
      <c r="AIU562" s="164"/>
      <c r="AIV562" s="164"/>
      <c r="AIW562" s="164"/>
      <c r="AIX562" s="164"/>
      <c r="AIY562" s="164"/>
      <c r="AIZ562" s="164"/>
      <c r="AJA562" s="164"/>
      <c r="AJB562" s="164"/>
      <c r="AJC562" s="164"/>
      <c r="AJD562" s="164"/>
      <c r="AJE562" s="164"/>
      <c r="AJF562" s="164"/>
      <c r="AJG562" s="164"/>
      <c r="AJH562" s="164"/>
      <c r="AJI562" s="164"/>
      <c r="AJJ562" s="164"/>
      <c r="AJK562" s="164"/>
      <c r="AJL562" s="164"/>
      <c r="AJM562" s="164"/>
      <c r="AJN562" s="164"/>
      <c r="AJO562" s="164"/>
      <c r="AJP562" s="164"/>
      <c r="AJQ562" s="164"/>
      <c r="AJR562" s="164"/>
      <c r="AJS562" s="164"/>
      <c r="AJT562" s="164"/>
      <c r="AJU562" s="164"/>
      <c r="AJV562" s="164"/>
      <c r="AJW562" s="164"/>
      <c r="AJX562" s="164"/>
      <c r="AJY562" s="164"/>
      <c r="AJZ562" s="164"/>
      <c r="AKA562" s="164"/>
      <c r="AKB562" s="164"/>
    </row>
    <row r="563" customFormat="false" ht="21" hidden="false" customHeight="true" outlineLevel="0" collapsed="false">
      <c r="A563" s="233"/>
      <c r="B563" s="234"/>
      <c r="C563" s="235"/>
      <c r="D563" s="236"/>
      <c r="E563" s="237"/>
      <c r="F563" s="237"/>
      <c r="G563" s="263"/>
      <c r="H563" s="267" t="str">
        <f aca="false">IF(COUNTIFS(Titulados!$A$3:$A$1000,"="&amp;K563)&lt;&gt;1,"","Titulado")</f>
        <v/>
      </c>
      <c r="I563" s="242"/>
      <c r="J563" s="242"/>
      <c r="K563" s="253"/>
      <c r="L563" s="254"/>
      <c r="M563" s="255"/>
      <c r="N563" s="256"/>
      <c r="O563" s="247"/>
      <c r="P563" s="248"/>
      <c r="Q563" s="249"/>
      <c r="R563" s="174"/>
      <c r="S563" s="274"/>
      <c r="T563" s="275"/>
      <c r="AHV563" s="164"/>
      <c r="AHW563" s="164"/>
      <c r="AHX563" s="164"/>
      <c r="AHY563" s="164"/>
      <c r="AHZ563" s="164"/>
      <c r="AIA563" s="164"/>
      <c r="AIB563" s="164"/>
      <c r="AIC563" s="164"/>
      <c r="AID563" s="164"/>
      <c r="AIE563" s="164"/>
      <c r="AIF563" s="164"/>
      <c r="AIG563" s="164"/>
      <c r="AIH563" s="164"/>
      <c r="AII563" s="164"/>
      <c r="AIJ563" s="164"/>
      <c r="AIK563" s="164"/>
      <c r="AIL563" s="164"/>
      <c r="AIM563" s="164"/>
      <c r="AIN563" s="164"/>
      <c r="AIO563" s="164"/>
      <c r="AIP563" s="164"/>
      <c r="AIQ563" s="164"/>
      <c r="AIR563" s="164"/>
      <c r="AIS563" s="164"/>
      <c r="AIT563" s="164"/>
      <c r="AIU563" s="164"/>
      <c r="AIV563" s="164"/>
      <c r="AIW563" s="164"/>
      <c r="AIX563" s="164"/>
      <c r="AIY563" s="164"/>
      <c r="AIZ563" s="164"/>
      <c r="AJA563" s="164"/>
      <c r="AJB563" s="164"/>
      <c r="AJC563" s="164"/>
      <c r="AJD563" s="164"/>
      <c r="AJE563" s="164"/>
      <c r="AJF563" s="164"/>
      <c r="AJG563" s="164"/>
      <c r="AJH563" s="164"/>
      <c r="AJI563" s="164"/>
      <c r="AJJ563" s="164"/>
      <c r="AJK563" s="164"/>
      <c r="AJL563" s="164"/>
      <c r="AJM563" s="164"/>
      <c r="AJN563" s="164"/>
      <c r="AJO563" s="164"/>
      <c r="AJP563" s="164"/>
      <c r="AJQ563" s="164"/>
      <c r="AJR563" s="164"/>
      <c r="AJS563" s="164"/>
      <c r="AJT563" s="164"/>
      <c r="AJU563" s="164"/>
      <c r="AJV563" s="164"/>
      <c r="AJW563" s="164"/>
      <c r="AJX563" s="164"/>
      <c r="AJY563" s="164"/>
      <c r="AJZ563" s="164"/>
      <c r="AKA563" s="164"/>
      <c r="AKB563" s="164"/>
    </row>
    <row r="564" customFormat="false" ht="21" hidden="false" customHeight="true" outlineLevel="0" collapsed="false">
      <c r="A564" s="233"/>
      <c r="B564" s="234"/>
      <c r="C564" s="235"/>
      <c r="D564" s="236"/>
      <c r="E564" s="237"/>
      <c r="F564" s="237"/>
      <c r="G564" s="263"/>
      <c r="H564" s="267" t="str">
        <f aca="false">IF(COUNTIFS(Titulados!$A$3:$A$1000,"="&amp;K564)&lt;&gt;1,"","Titulado")</f>
        <v/>
      </c>
      <c r="I564" s="242"/>
      <c r="J564" s="242"/>
      <c r="K564" s="253"/>
      <c r="L564" s="254"/>
      <c r="M564" s="255"/>
      <c r="N564" s="256"/>
      <c r="O564" s="247"/>
      <c r="P564" s="248"/>
      <c r="Q564" s="249"/>
      <c r="R564" s="174"/>
      <c r="S564" s="274"/>
      <c r="T564" s="275"/>
      <c r="AHV564" s="164"/>
      <c r="AHW564" s="164"/>
      <c r="AHX564" s="164"/>
      <c r="AHY564" s="164"/>
      <c r="AHZ564" s="164"/>
      <c r="AIA564" s="164"/>
      <c r="AIB564" s="164"/>
      <c r="AIC564" s="164"/>
      <c r="AID564" s="164"/>
      <c r="AIE564" s="164"/>
      <c r="AIF564" s="164"/>
      <c r="AIG564" s="164"/>
      <c r="AIH564" s="164"/>
      <c r="AII564" s="164"/>
      <c r="AIJ564" s="164"/>
      <c r="AIK564" s="164"/>
      <c r="AIL564" s="164"/>
      <c r="AIM564" s="164"/>
      <c r="AIN564" s="164"/>
      <c r="AIO564" s="164"/>
      <c r="AIP564" s="164"/>
      <c r="AIQ564" s="164"/>
      <c r="AIR564" s="164"/>
      <c r="AIS564" s="164"/>
      <c r="AIT564" s="164"/>
      <c r="AIU564" s="164"/>
      <c r="AIV564" s="164"/>
      <c r="AIW564" s="164"/>
      <c r="AIX564" s="164"/>
      <c r="AIY564" s="164"/>
      <c r="AIZ564" s="164"/>
      <c r="AJA564" s="164"/>
      <c r="AJB564" s="164"/>
      <c r="AJC564" s="164"/>
      <c r="AJD564" s="164"/>
      <c r="AJE564" s="164"/>
      <c r="AJF564" s="164"/>
      <c r="AJG564" s="164"/>
      <c r="AJH564" s="164"/>
      <c r="AJI564" s="164"/>
      <c r="AJJ564" s="164"/>
      <c r="AJK564" s="164"/>
      <c r="AJL564" s="164"/>
      <c r="AJM564" s="164"/>
      <c r="AJN564" s="164"/>
      <c r="AJO564" s="164"/>
      <c r="AJP564" s="164"/>
      <c r="AJQ564" s="164"/>
      <c r="AJR564" s="164"/>
      <c r="AJS564" s="164"/>
      <c r="AJT564" s="164"/>
      <c r="AJU564" s="164"/>
      <c r="AJV564" s="164"/>
      <c r="AJW564" s="164"/>
      <c r="AJX564" s="164"/>
      <c r="AJY564" s="164"/>
      <c r="AJZ564" s="164"/>
      <c r="AKA564" s="164"/>
      <c r="AKB564" s="164"/>
    </row>
    <row r="565" customFormat="false" ht="21" hidden="false" customHeight="true" outlineLevel="0" collapsed="false">
      <c r="A565" s="233"/>
      <c r="B565" s="234"/>
      <c r="C565" s="235"/>
      <c r="D565" s="236"/>
      <c r="E565" s="237"/>
      <c r="F565" s="237"/>
      <c r="G565" s="263"/>
      <c r="H565" s="268" t="str">
        <f aca="false">IF(COUNTIFS(Titulados!$A$3:$A$1000,"="&amp;K565)&lt;&gt;1,"","Titulado")</f>
        <v/>
      </c>
      <c r="I565" s="242"/>
      <c r="J565" s="242"/>
      <c r="K565" s="258"/>
      <c r="L565" s="259"/>
      <c r="M565" s="260"/>
      <c r="N565" s="261"/>
      <c r="O565" s="247"/>
      <c r="P565" s="248"/>
      <c r="Q565" s="249"/>
      <c r="R565" s="174"/>
      <c r="S565" s="274"/>
      <c r="T565" s="275"/>
      <c r="AHV565" s="164"/>
      <c r="AHW565" s="164"/>
      <c r="AHX565" s="164"/>
      <c r="AHY565" s="164"/>
      <c r="AHZ565" s="164"/>
      <c r="AIA565" s="164"/>
      <c r="AIB565" s="164"/>
      <c r="AIC565" s="164"/>
      <c r="AID565" s="164"/>
      <c r="AIE565" s="164"/>
      <c r="AIF565" s="164"/>
      <c r="AIG565" s="164"/>
      <c r="AIH565" s="164"/>
      <c r="AII565" s="164"/>
      <c r="AIJ565" s="164"/>
      <c r="AIK565" s="164"/>
      <c r="AIL565" s="164"/>
      <c r="AIM565" s="164"/>
      <c r="AIN565" s="164"/>
      <c r="AIO565" s="164"/>
      <c r="AIP565" s="164"/>
      <c r="AIQ565" s="164"/>
      <c r="AIR565" s="164"/>
      <c r="AIS565" s="164"/>
      <c r="AIT565" s="164"/>
      <c r="AIU565" s="164"/>
      <c r="AIV565" s="164"/>
      <c r="AIW565" s="164"/>
      <c r="AIX565" s="164"/>
      <c r="AIY565" s="164"/>
      <c r="AIZ565" s="164"/>
      <c r="AJA565" s="164"/>
      <c r="AJB565" s="164"/>
      <c r="AJC565" s="164"/>
      <c r="AJD565" s="164"/>
      <c r="AJE565" s="164"/>
      <c r="AJF565" s="164"/>
      <c r="AJG565" s="164"/>
      <c r="AJH565" s="164"/>
      <c r="AJI565" s="164"/>
      <c r="AJJ565" s="164"/>
      <c r="AJK565" s="164"/>
      <c r="AJL565" s="164"/>
      <c r="AJM565" s="164"/>
      <c r="AJN565" s="164"/>
      <c r="AJO565" s="164"/>
      <c r="AJP565" s="164"/>
      <c r="AJQ565" s="164"/>
      <c r="AJR565" s="164"/>
      <c r="AJS565" s="164"/>
      <c r="AJT565" s="164"/>
      <c r="AJU565" s="164"/>
      <c r="AJV565" s="164"/>
      <c r="AJW565" s="164"/>
      <c r="AJX565" s="164"/>
      <c r="AJY565" s="164"/>
      <c r="AJZ565" s="164"/>
      <c r="AKA565" s="164"/>
      <c r="AKB565" s="164"/>
    </row>
    <row r="566" customFormat="false" ht="27" hidden="false" customHeight="true" outlineLevel="0" collapsed="false">
      <c r="A566" s="233" t="n">
        <f aca="false">A559+1</f>
        <v>81</v>
      </c>
      <c r="B566" s="234"/>
      <c r="C566" s="235"/>
      <c r="D566" s="236"/>
      <c r="E566" s="237" t="str">
        <f aca="false">IF(P566&gt;0,"Docente do PPG coautor","")</f>
        <v/>
      </c>
      <c r="F566" s="238" t="str">
        <f aca="false">IF(COUNTIFS(L566:L572,"&lt;&gt;"&amp;"")&gt;0,"Graduando coautor","")</f>
        <v/>
      </c>
      <c r="G566" s="263" t="str">
        <f aca="false">IF(COUNTIFS(K566:K572,"&lt;&gt;"&amp;"")&gt;0,"Pos-graduando coautor","")</f>
        <v/>
      </c>
      <c r="H566" s="264" t="str">
        <f aca="false">IF(COUNTIFS(Titulados!$A$3:$A$1000,"="&amp;K566)&lt;&gt;1,"","Titulado")</f>
        <v/>
      </c>
      <c r="I566" s="242"/>
      <c r="J566" s="242"/>
      <c r="K566" s="243"/>
      <c r="L566" s="244"/>
      <c r="M566" s="245"/>
      <c r="N566" s="246"/>
      <c r="O566" s="247"/>
      <c r="P566" s="248" t="n">
        <v>0</v>
      </c>
      <c r="Q566" s="249"/>
      <c r="R566" s="174"/>
      <c r="S566" s="274" t="n">
        <f aca="false">IF(B566="",0,INDEX(pesosqualis,MATCH(D566,INDEX(Qualis,,MATCH(B566,Tipos_Produtos)),0),MATCH(B566,Tipos_Produtos,0)))</f>
        <v>0</v>
      </c>
      <c r="T566" s="275" t="n">
        <f aca="false">IF(E566="",0,S566/P566)</f>
        <v>0</v>
      </c>
      <c r="AHV566" s="164"/>
      <c r="AHW566" s="164"/>
      <c r="AHX566" s="164"/>
      <c r="AHY566" s="164"/>
      <c r="AHZ566" s="164"/>
      <c r="AIA566" s="164"/>
      <c r="AIB566" s="164"/>
      <c r="AIC566" s="164"/>
      <c r="AID566" s="164"/>
      <c r="AIE566" s="164"/>
      <c r="AIF566" s="164"/>
      <c r="AIG566" s="164"/>
      <c r="AIH566" s="164"/>
      <c r="AII566" s="164"/>
      <c r="AIJ566" s="164"/>
      <c r="AIK566" s="164"/>
      <c r="AIL566" s="164"/>
      <c r="AIM566" s="164"/>
      <c r="AIN566" s="164"/>
      <c r="AIO566" s="164"/>
      <c r="AIP566" s="164"/>
      <c r="AIQ566" s="164"/>
      <c r="AIR566" s="164"/>
      <c r="AIS566" s="164"/>
      <c r="AIT566" s="164"/>
      <c r="AIU566" s="164"/>
      <c r="AIV566" s="164"/>
      <c r="AIW566" s="164"/>
      <c r="AIX566" s="164"/>
      <c r="AIY566" s="164"/>
      <c r="AIZ566" s="164"/>
      <c r="AJA566" s="164"/>
      <c r="AJB566" s="164"/>
      <c r="AJC566" s="164"/>
      <c r="AJD566" s="164"/>
      <c r="AJE566" s="164"/>
      <c r="AJF566" s="164"/>
      <c r="AJG566" s="164"/>
      <c r="AJH566" s="164"/>
      <c r="AJI566" s="164"/>
      <c r="AJJ566" s="164"/>
      <c r="AJK566" s="164"/>
      <c r="AJL566" s="164"/>
      <c r="AJM566" s="164"/>
      <c r="AJN566" s="164"/>
      <c r="AJO566" s="164"/>
      <c r="AJP566" s="164"/>
      <c r="AJQ566" s="164"/>
      <c r="AJR566" s="164"/>
      <c r="AJS566" s="164"/>
      <c r="AJT566" s="164"/>
      <c r="AJU566" s="164"/>
      <c r="AJV566" s="164"/>
      <c r="AJW566" s="164"/>
      <c r="AJX566" s="164"/>
      <c r="AJY566" s="164"/>
      <c r="AJZ566" s="164"/>
      <c r="AKA566" s="164"/>
      <c r="AKB566" s="164"/>
    </row>
    <row r="567" customFormat="false" ht="21" hidden="false" customHeight="true" outlineLevel="0" collapsed="false">
      <c r="A567" s="233"/>
      <c r="B567" s="234"/>
      <c r="C567" s="235"/>
      <c r="D567" s="236"/>
      <c r="E567" s="237"/>
      <c r="F567" s="237"/>
      <c r="G567" s="263"/>
      <c r="H567" s="267" t="str">
        <f aca="false">IF(COUNTIFS(Titulados!$A$3:$A$1000,"="&amp;K567)&lt;&gt;1,"","Titulado")</f>
        <v/>
      </c>
      <c r="I567" s="242"/>
      <c r="J567" s="242"/>
      <c r="K567" s="253"/>
      <c r="L567" s="254"/>
      <c r="M567" s="255"/>
      <c r="N567" s="256"/>
      <c r="O567" s="247"/>
      <c r="P567" s="248"/>
      <c r="Q567" s="249"/>
      <c r="R567" s="174"/>
      <c r="S567" s="274"/>
      <c r="T567" s="275"/>
      <c r="AHV567" s="164"/>
      <c r="AHW567" s="164"/>
      <c r="AHX567" s="164"/>
      <c r="AHY567" s="164"/>
      <c r="AHZ567" s="164"/>
      <c r="AIA567" s="164"/>
      <c r="AIB567" s="164"/>
      <c r="AIC567" s="164"/>
      <c r="AID567" s="164"/>
      <c r="AIE567" s="164"/>
      <c r="AIF567" s="164"/>
      <c r="AIG567" s="164"/>
      <c r="AIH567" s="164"/>
      <c r="AII567" s="164"/>
      <c r="AIJ567" s="164"/>
      <c r="AIK567" s="164"/>
      <c r="AIL567" s="164"/>
      <c r="AIM567" s="164"/>
      <c r="AIN567" s="164"/>
      <c r="AIO567" s="164"/>
      <c r="AIP567" s="164"/>
      <c r="AIQ567" s="164"/>
      <c r="AIR567" s="164"/>
      <c r="AIS567" s="164"/>
      <c r="AIT567" s="164"/>
      <c r="AIU567" s="164"/>
      <c r="AIV567" s="164"/>
      <c r="AIW567" s="164"/>
      <c r="AIX567" s="164"/>
      <c r="AIY567" s="164"/>
      <c r="AIZ567" s="164"/>
      <c r="AJA567" s="164"/>
      <c r="AJB567" s="164"/>
      <c r="AJC567" s="164"/>
      <c r="AJD567" s="164"/>
      <c r="AJE567" s="164"/>
      <c r="AJF567" s="164"/>
      <c r="AJG567" s="164"/>
      <c r="AJH567" s="164"/>
      <c r="AJI567" s="164"/>
      <c r="AJJ567" s="164"/>
      <c r="AJK567" s="164"/>
      <c r="AJL567" s="164"/>
      <c r="AJM567" s="164"/>
      <c r="AJN567" s="164"/>
      <c r="AJO567" s="164"/>
      <c r="AJP567" s="164"/>
      <c r="AJQ567" s="164"/>
      <c r="AJR567" s="164"/>
      <c r="AJS567" s="164"/>
      <c r="AJT567" s="164"/>
      <c r="AJU567" s="164"/>
      <c r="AJV567" s="164"/>
      <c r="AJW567" s="164"/>
      <c r="AJX567" s="164"/>
      <c r="AJY567" s="164"/>
      <c r="AJZ567" s="164"/>
      <c r="AKA567" s="164"/>
      <c r="AKB567" s="164"/>
    </row>
    <row r="568" customFormat="false" ht="21" hidden="false" customHeight="true" outlineLevel="0" collapsed="false">
      <c r="A568" s="233"/>
      <c r="B568" s="234"/>
      <c r="C568" s="235"/>
      <c r="D568" s="236"/>
      <c r="E568" s="237"/>
      <c r="F568" s="237"/>
      <c r="G568" s="263"/>
      <c r="H568" s="267" t="str">
        <f aca="false">IF(COUNTIFS(Titulados!$A$3:$A$1000,"="&amp;K568)&lt;&gt;1,"","Titulado")</f>
        <v/>
      </c>
      <c r="I568" s="242"/>
      <c r="J568" s="242"/>
      <c r="K568" s="253"/>
      <c r="L568" s="254"/>
      <c r="M568" s="255"/>
      <c r="N568" s="256"/>
      <c r="O568" s="247"/>
      <c r="P568" s="248"/>
      <c r="Q568" s="249"/>
      <c r="R568" s="174"/>
      <c r="S568" s="274"/>
      <c r="T568" s="275"/>
      <c r="AHV568" s="164"/>
      <c r="AHW568" s="164"/>
      <c r="AHX568" s="164"/>
      <c r="AHY568" s="164"/>
      <c r="AHZ568" s="164"/>
      <c r="AIA568" s="164"/>
      <c r="AIB568" s="164"/>
      <c r="AIC568" s="164"/>
      <c r="AID568" s="164"/>
      <c r="AIE568" s="164"/>
      <c r="AIF568" s="164"/>
      <c r="AIG568" s="164"/>
      <c r="AIH568" s="164"/>
      <c r="AII568" s="164"/>
      <c r="AIJ568" s="164"/>
      <c r="AIK568" s="164"/>
      <c r="AIL568" s="164"/>
      <c r="AIM568" s="164"/>
      <c r="AIN568" s="164"/>
      <c r="AIO568" s="164"/>
      <c r="AIP568" s="164"/>
      <c r="AIQ568" s="164"/>
      <c r="AIR568" s="164"/>
      <c r="AIS568" s="164"/>
      <c r="AIT568" s="164"/>
      <c r="AIU568" s="164"/>
      <c r="AIV568" s="164"/>
      <c r="AIW568" s="164"/>
      <c r="AIX568" s="164"/>
      <c r="AIY568" s="164"/>
      <c r="AIZ568" s="164"/>
      <c r="AJA568" s="164"/>
      <c r="AJB568" s="164"/>
      <c r="AJC568" s="164"/>
      <c r="AJD568" s="164"/>
      <c r="AJE568" s="164"/>
      <c r="AJF568" s="164"/>
      <c r="AJG568" s="164"/>
      <c r="AJH568" s="164"/>
      <c r="AJI568" s="164"/>
      <c r="AJJ568" s="164"/>
      <c r="AJK568" s="164"/>
      <c r="AJL568" s="164"/>
      <c r="AJM568" s="164"/>
      <c r="AJN568" s="164"/>
      <c r="AJO568" s="164"/>
      <c r="AJP568" s="164"/>
      <c r="AJQ568" s="164"/>
      <c r="AJR568" s="164"/>
      <c r="AJS568" s="164"/>
      <c r="AJT568" s="164"/>
      <c r="AJU568" s="164"/>
      <c r="AJV568" s="164"/>
      <c r="AJW568" s="164"/>
      <c r="AJX568" s="164"/>
      <c r="AJY568" s="164"/>
      <c r="AJZ568" s="164"/>
      <c r="AKA568" s="164"/>
      <c r="AKB568" s="164"/>
    </row>
    <row r="569" customFormat="false" ht="21" hidden="false" customHeight="true" outlineLevel="0" collapsed="false">
      <c r="A569" s="233"/>
      <c r="B569" s="234"/>
      <c r="C569" s="235"/>
      <c r="D569" s="236"/>
      <c r="E569" s="237"/>
      <c r="F569" s="237"/>
      <c r="G569" s="263"/>
      <c r="H569" s="267" t="str">
        <f aca="false">IF(COUNTIFS(Titulados!$A$3:$A$1000,"="&amp;K569)&lt;&gt;1,"","Titulado")</f>
        <v/>
      </c>
      <c r="I569" s="242"/>
      <c r="J569" s="242"/>
      <c r="K569" s="253"/>
      <c r="L569" s="254"/>
      <c r="M569" s="255"/>
      <c r="N569" s="256"/>
      <c r="O569" s="247"/>
      <c r="P569" s="248"/>
      <c r="Q569" s="249"/>
      <c r="R569" s="174"/>
      <c r="S569" s="274"/>
      <c r="T569" s="275"/>
      <c r="AHV569" s="164"/>
      <c r="AHW569" s="164"/>
      <c r="AHX569" s="164"/>
      <c r="AHY569" s="164"/>
      <c r="AHZ569" s="164"/>
      <c r="AIA569" s="164"/>
      <c r="AIB569" s="164"/>
      <c r="AIC569" s="164"/>
      <c r="AID569" s="164"/>
      <c r="AIE569" s="164"/>
      <c r="AIF569" s="164"/>
      <c r="AIG569" s="164"/>
      <c r="AIH569" s="164"/>
      <c r="AII569" s="164"/>
      <c r="AIJ569" s="164"/>
      <c r="AIK569" s="164"/>
      <c r="AIL569" s="164"/>
      <c r="AIM569" s="164"/>
      <c r="AIN569" s="164"/>
      <c r="AIO569" s="164"/>
      <c r="AIP569" s="164"/>
      <c r="AIQ569" s="164"/>
      <c r="AIR569" s="164"/>
      <c r="AIS569" s="164"/>
      <c r="AIT569" s="164"/>
      <c r="AIU569" s="164"/>
      <c r="AIV569" s="164"/>
      <c r="AIW569" s="164"/>
      <c r="AIX569" s="164"/>
      <c r="AIY569" s="164"/>
      <c r="AIZ569" s="164"/>
      <c r="AJA569" s="164"/>
      <c r="AJB569" s="164"/>
      <c r="AJC569" s="164"/>
      <c r="AJD569" s="164"/>
      <c r="AJE569" s="164"/>
      <c r="AJF569" s="164"/>
      <c r="AJG569" s="164"/>
      <c r="AJH569" s="164"/>
      <c r="AJI569" s="164"/>
      <c r="AJJ569" s="164"/>
      <c r="AJK569" s="164"/>
      <c r="AJL569" s="164"/>
      <c r="AJM569" s="164"/>
      <c r="AJN569" s="164"/>
      <c r="AJO569" s="164"/>
      <c r="AJP569" s="164"/>
      <c r="AJQ569" s="164"/>
      <c r="AJR569" s="164"/>
      <c r="AJS569" s="164"/>
      <c r="AJT569" s="164"/>
      <c r="AJU569" s="164"/>
      <c r="AJV569" s="164"/>
      <c r="AJW569" s="164"/>
      <c r="AJX569" s="164"/>
      <c r="AJY569" s="164"/>
      <c r="AJZ569" s="164"/>
      <c r="AKA569" s="164"/>
      <c r="AKB569" s="164"/>
    </row>
    <row r="570" customFormat="false" ht="21" hidden="false" customHeight="true" outlineLevel="0" collapsed="false">
      <c r="A570" s="233"/>
      <c r="B570" s="234"/>
      <c r="C570" s="235"/>
      <c r="D570" s="236"/>
      <c r="E570" s="237"/>
      <c r="F570" s="237"/>
      <c r="G570" s="263"/>
      <c r="H570" s="267" t="str">
        <f aca="false">IF(COUNTIFS(Titulados!$A$3:$A$1000,"="&amp;K570)&lt;&gt;1,"","Titulado")</f>
        <v/>
      </c>
      <c r="I570" s="242"/>
      <c r="J570" s="242"/>
      <c r="K570" s="253"/>
      <c r="L570" s="254"/>
      <c r="M570" s="255"/>
      <c r="N570" s="256"/>
      <c r="O570" s="247"/>
      <c r="P570" s="248"/>
      <c r="Q570" s="249"/>
      <c r="R570" s="174"/>
      <c r="S570" s="274"/>
      <c r="T570" s="275"/>
      <c r="AHV570" s="164"/>
      <c r="AHW570" s="164"/>
      <c r="AHX570" s="164"/>
      <c r="AHY570" s="164"/>
      <c r="AHZ570" s="164"/>
      <c r="AIA570" s="164"/>
      <c r="AIB570" s="164"/>
      <c r="AIC570" s="164"/>
      <c r="AID570" s="164"/>
      <c r="AIE570" s="164"/>
      <c r="AIF570" s="164"/>
      <c r="AIG570" s="164"/>
      <c r="AIH570" s="164"/>
      <c r="AII570" s="164"/>
      <c r="AIJ570" s="164"/>
      <c r="AIK570" s="164"/>
      <c r="AIL570" s="164"/>
      <c r="AIM570" s="164"/>
      <c r="AIN570" s="164"/>
      <c r="AIO570" s="164"/>
      <c r="AIP570" s="164"/>
      <c r="AIQ570" s="164"/>
      <c r="AIR570" s="164"/>
      <c r="AIS570" s="164"/>
      <c r="AIT570" s="164"/>
      <c r="AIU570" s="164"/>
      <c r="AIV570" s="164"/>
      <c r="AIW570" s="164"/>
      <c r="AIX570" s="164"/>
      <c r="AIY570" s="164"/>
      <c r="AIZ570" s="164"/>
      <c r="AJA570" s="164"/>
      <c r="AJB570" s="164"/>
      <c r="AJC570" s="164"/>
      <c r="AJD570" s="164"/>
      <c r="AJE570" s="164"/>
      <c r="AJF570" s="164"/>
      <c r="AJG570" s="164"/>
      <c r="AJH570" s="164"/>
      <c r="AJI570" s="164"/>
      <c r="AJJ570" s="164"/>
      <c r="AJK570" s="164"/>
      <c r="AJL570" s="164"/>
      <c r="AJM570" s="164"/>
      <c r="AJN570" s="164"/>
      <c r="AJO570" s="164"/>
      <c r="AJP570" s="164"/>
      <c r="AJQ570" s="164"/>
      <c r="AJR570" s="164"/>
      <c r="AJS570" s="164"/>
      <c r="AJT570" s="164"/>
      <c r="AJU570" s="164"/>
      <c r="AJV570" s="164"/>
      <c r="AJW570" s="164"/>
      <c r="AJX570" s="164"/>
      <c r="AJY570" s="164"/>
      <c r="AJZ570" s="164"/>
      <c r="AKA570" s="164"/>
      <c r="AKB570" s="164"/>
    </row>
    <row r="571" customFormat="false" ht="21" hidden="false" customHeight="true" outlineLevel="0" collapsed="false">
      <c r="A571" s="233"/>
      <c r="B571" s="234"/>
      <c r="C571" s="235"/>
      <c r="D571" s="236"/>
      <c r="E571" s="237"/>
      <c r="F571" s="237"/>
      <c r="G571" s="263"/>
      <c r="H571" s="267" t="str">
        <f aca="false">IF(COUNTIFS(Titulados!$A$3:$A$1000,"="&amp;K571)&lt;&gt;1,"","Titulado")</f>
        <v/>
      </c>
      <c r="I571" s="242"/>
      <c r="J571" s="242"/>
      <c r="K571" s="253"/>
      <c r="L571" s="254"/>
      <c r="M571" s="255"/>
      <c r="N571" s="256"/>
      <c r="O571" s="247"/>
      <c r="P571" s="248"/>
      <c r="Q571" s="249"/>
      <c r="R571" s="174"/>
      <c r="S571" s="274"/>
      <c r="T571" s="275"/>
      <c r="AHV571" s="164"/>
      <c r="AHW571" s="164"/>
      <c r="AHX571" s="164"/>
      <c r="AHY571" s="164"/>
      <c r="AHZ571" s="164"/>
      <c r="AIA571" s="164"/>
      <c r="AIB571" s="164"/>
      <c r="AIC571" s="164"/>
      <c r="AID571" s="164"/>
      <c r="AIE571" s="164"/>
      <c r="AIF571" s="164"/>
      <c r="AIG571" s="164"/>
      <c r="AIH571" s="164"/>
      <c r="AII571" s="164"/>
      <c r="AIJ571" s="164"/>
      <c r="AIK571" s="164"/>
      <c r="AIL571" s="164"/>
      <c r="AIM571" s="164"/>
      <c r="AIN571" s="164"/>
      <c r="AIO571" s="164"/>
      <c r="AIP571" s="164"/>
      <c r="AIQ571" s="164"/>
      <c r="AIR571" s="164"/>
      <c r="AIS571" s="164"/>
      <c r="AIT571" s="164"/>
      <c r="AIU571" s="164"/>
      <c r="AIV571" s="164"/>
      <c r="AIW571" s="164"/>
      <c r="AIX571" s="164"/>
      <c r="AIY571" s="164"/>
      <c r="AIZ571" s="164"/>
      <c r="AJA571" s="164"/>
      <c r="AJB571" s="164"/>
      <c r="AJC571" s="164"/>
      <c r="AJD571" s="164"/>
      <c r="AJE571" s="164"/>
      <c r="AJF571" s="164"/>
      <c r="AJG571" s="164"/>
      <c r="AJH571" s="164"/>
      <c r="AJI571" s="164"/>
      <c r="AJJ571" s="164"/>
      <c r="AJK571" s="164"/>
      <c r="AJL571" s="164"/>
      <c r="AJM571" s="164"/>
      <c r="AJN571" s="164"/>
      <c r="AJO571" s="164"/>
      <c r="AJP571" s="164"/>
      <c r="AJQ571" s="164"/>
      <c r="AJR571" s="164"/>
      <c r="AJS571" s="164"/>
      <c r="AJT571" s="164"/>
      <c r="AJU571" s="164"/>
      <c r="AJV571" s="164"/>
      <c r="AJW571" s="164"/>
      <c r="AJX571" s="164"/>
      <c r="AJY571" s="164"/>
      <c r="AJZ571" s="164"/>
      <c r="AKA571" s="164"/>
      <c r="AKB571" s="164"/>
    </row>
    <row r="572" customFormat="false" ht="21" hidden="false" customHeight="true" outlineLevel="0" collapsed="false">
      <c r="A572" s="233"/>
      <c r="B572" s="234"/>
      <c r="C572" s="235"/>
      <c r="D572" s="236"/>
      <c r="E572" s="237"/>
      <c r="F572" s="237"/>
      <c r="G572" s="263"/>
      <c r="H572" s="268" t="str">
        <f aca="false">IF(COUNTIFS(Titulados!$A$3:$A$1000,"="&amp;K572)&lt;&gt;1,"","Titulado")</f>
        <v/>
      </c>
      <c r="I572" s="242"/>
      <c r="J572" s="242"/>
      <c r="K572" s="258"/>
      <c r="L572" s="259"/>
      <c r="M572" s="260"/>
      <c r="N572" s="261"/>
      <c r="O572" s="247"/>
      <c r="P572" s="248"/>
      <c r="Q572" s="249"/>
      <c r="R572" s="174"/>
      <c r="S572" s="274"/>
      <c r="T572" s="275"/>
      <c r="AHV572" s="164"/>
      <c r="AHW572" s="164"/>
      <c r="AHX572" s="164"/>
      <c r="AHY572" s="164"/>
      <c r="AHZ572" s="164"/>
      <c r="AIA572" s="164"/>
      <c r="AIB572" s="164"/>
      <c r="AIC572" s="164"/>
      <c r="AID572" s="164"/>
      <c r="AIE572" s="164"/>
      <c r="AIF572" s="164"/>
      <c r="AIG572" s="164"/>
      <c r="AIH572" s="164"/>
      <c r="AII572" s="164"/>
      <c r="AIJ572" s="164"/>
      <c r="AIK572" s="164"/>
      <c r="AIL572" s="164"/>
      <c r="AIM572" s="164"/>
      <c r="AIN572" s="164"/>
      <c r="AIO572" s="164"/>
      <c r="AIP572" s="164"/>
      <c r="AIQ572" s="164"/>
      <c r="AIR572" s="164"/>
      <c r="AIS572" s="164"/>
      <c r="AIT572" s="164"/>
      <c r="AIU572" s="164"/>
      <c r="AIV572" s="164"/>
      <c r="AIW572" s="164"/>
      <c r="AIX572" s="164"/>
      <c r="AIY572" s="164"/>
      <c r="AIZ572" s="164"/>
      <c r="AJA572" s="164"/>
      <c r="AJB572" s="164"/>
      <c r="AJC572" s="164"/>
      <c r="AJD572" s="164"/>
      <c r="AJE572" s="164"/>
      <c r="AJF572" s="164"/>
      <c r="AJG572" s="164"/>
      <c r="AJH572" s="164"/>
      <c r="AJI572" s="164"/>
      <c r="AJJ572" s="164"/>
      <c r="AJK572" s="164"/>
      <c r="AJL572" s="164"/>
      <c r="AJM572" s="164"/>
      <c r="AJN572" s="164"/>
      <c r="AJO572" s="164"/>
      <c r="AJP572" s="164"/>
      <c r="AJQ572" s="164"/>
      <c r="AJR572" s="164"/>
      <c r="AJS572" s="164"/>
      <c r="AJT572" s="164"/>
      <c r="AJU572" s="164"/>
      <c r="AJV572" s="164"/>
      <c r="AJW572" s="164"/>
      <c r="AJX572" s="164"/>
      <c r="AJY572" s="164"/>
      <c r="AJZ572" s="164"/>
      <c r="AKA572" s="164"/>
      <c r="AKB572" s="164"/>
    </row>
    <row r="573" customFormat="false" ht="27" hidden="false" customHeight="true" outlineLevel="0" collapsed="false">
      <c r="A573" s="233" t="n">
        <f aca="false">A566+1</f>
        <v>82</v>
      </c>
      <c r="B573" s="234"/>
      <c r="C573" s="235"/>
      <c r="D573" s="236"/>
      <c r="E573" s="237" t="str">
        <f aca="false">IF(P573&gt;0,"Docente do PPG coautor","")</f>
        <v/>
      </c>
      <c r="F573" s="238" t="str">
        <f aca="false">IF(COUNTIFS(L573:L579,"&lt;&gt;"&amp;"")&gt;0,"Graduando coautor","")</f>
        <v/>
      </c>
      <c r="G573" s="263" t="str">
        <f aca="false">IF(COUNTIFS(K573:K579,"&lt;&gt;"&amp;"")&gt;0,"Pos-graduando coautor","")</f>
        <v/>
      </c>
      <c r="H573" s="264" t="str">
        <f aca="false">IF(COUNTIFS(Titulados!$A$3:$A$1000,"="&amp;K573)&lt;&gt;1,"","Titulado")</f>
        <v/>
      </c>
      <c r="I573" s="242"/>
      <c r="J573" s="242"/>
      <c r="K573" s="243"/>
      <c r="L573" s="244"/>
      <c r="M573" s="245"/>
      <c r="N573" s="246"/>
      <c r="O573" s="247"/>
      <c r="P573" s="248" t="n">
        <v>0</v>
      </c>
      <c r="Q573" s="249"/>
      <c r="R573" s="174"/>
      <c r="S573" s="274" t="n">
        <f aca="false">IF(B573="",0,INDEX(pesosqualis,MATCH(D573,INDEX(Qualis,,MATCH(B573,Tipos_Produtos)),0),MATCH(B573,Tipos_Produtos,0)))</f>
        <v>0</v>
      </c>
      <c r="T573" s="275" t="n">
        <f aca="false">IF(E573="",0,S573/P573)</f>
        <v>0</v>
      </c>
      <c r="AHV573" s="164"/>
      <c r="AHW573" s="164"/>
      <c r="AHX573" s="164"/>
      <c r="AHY573" s="164"/>
      <c r="AHZ573" s="164"/>
      <c r="AIA573" s="164"/>
      <c r="AIB573" s="164"/>
      <c r="AIC573" s="164"/>
      <c r="AID573" s="164"/>
      <c r="AIE573" s="164"/>
      <c r="AIF573" s="164"/>
      <c r="AIG573" s="164"/>
      <c r="AIH573" s="164"/>
      <c r="AII573" s="164"/>
      <c r="AIJ573" s="164"/>
      <c r="AIK573" s="164"/>
      <c r="AIL573" s="164"/>
      <c r="AIM573" s="164"/>
      <c r="AIN573" s="164"/>
      <c r="AIO573" s="164"/>
      <c r="AIP573" s="164"/>
      <c r="AIQ573" s="164"/>
      <c r="AIR573" s="164"/>
      <c r="AIS573" s="164"/>
      <c r="AIT573" s="164"/>
      <c r="AIU573" s="164"/>
      <c r="AIV573" s="164"/>
      <c r="AIW573" s="164"/>
      <c r="AIX573" s="164"/>
      <c r="AIY573" s="164"/>
      <c r="AIZ573" s="164"/>
      <c r="AJA573" s="164"/>
      <c r="AJB573" s="164"/>
      <c r="AJC573" s="164"/>
      <c r="AJD573" s="164"/>
      <c r="AJE573" s="164"/>
      <c r="AJF573" s="164"/>
      <c r="AJG573" s="164"/>
      <c r="AJH573" s="164"/>
      <c r="AJI573" s="164"/>
      <c r="AJJ573" s="164"/>
      <c r="AJK573" s="164"/>
      <c r="AJL573" s="164"/>
      <c r="AJM573" s="164"/>
      <c r="AJN573" s="164"/>
      <c r="AJO573" s="164"/>
      <c r="AJP573" s="164"/>
      <c r="AJQ573" s="164"/>
      <c r="AJR573" s="164"/>
      <c r="AJS573" s="164"/>
      <c r="AJT573" s="164"/>
      <c r="AJU573" s="164"/>
      <c r="AJV573" s="164"/>
      <c r="AJW573" s="164"/>
      <c r="AJX573" s="164"/>
      <c r="AJY573" s="164"/>
      <c r="AJZ573" s="164"/>
      <c r="AKA573" s="164"/>
      <c r="AKB573" s="164"/>
    </row>
    <row r="574" customFormat="false" ht="21" hidden="false" customHeight="true" outlineLevel="0" collapsed="false">
      <c r="A574" s="233"/>
      <c r="B574" s="234"/>
      <c r="C574" s="235"/>
      <c r="D574" s="236"/>
      <c r="E574" s="237"/>
      <c r="F574" s="237"/>
      <c r="G574" s="263"/>
      <c r="H574" s="267" t="str">
        <f aca="false">IF(COUNTIFS(Titulados!$A$3:$A$1000,"="&amp;K574)&lt;&gt;1,"","Titulado")</f>
        <v/>
      </c>
      <c r="I574" s="242"/>
      <c r="J574" s="242"/>
      <c r="K574" s="253"/>
      <c r="L574" s="254"/>
      <c r="M574" s="255"/>
      <c r="N574" s="256"/>
      <c r="O574" s="247"/>
      <c r="P574" s="248"/>
      <c r="Q574" s="249"/>
      <c r="R574" s="174"/>
      <c r="S574" s="274"/>
      <c r="T574" s="275"/>
      <c r="AHV574" s="164"/>
      <c r="AHW574" s="164"/>
      <c r="AHX574" s="164"/>
      <c r="AHY574" s="164"/>
      <c r="AHZ574" s="164"/>
      <c r="AIA574" s="164"/>
      <c r="AIB574" s="164"/>
      <c r="AIC574" s="164"/>
      <c r="AID574" s="164"/>
      <c r="AIE574" s="164"/>
      <c r="AIF574" s="164"/>
      <c r="AIG574" s="164"/>
      <c r="AIH574" s="164"/>
      <c r="AII574" s="164"/>
      <c r="AIJ574" s="164"/>
      <c r="AIK574" s="164"/>
      <c r="AIL574" s="164"/>
      <c r="AIM574" s="164"/>
      <c r="AIN574" s="164"/>
      <c r="AIO574" s="164"/>
      <c r="AIP574" s="164"/>
      <c r="AIQ574" s="164"/>
      <c r="AIR574" s="164"/>
      <c r="AIS574" s="164"/>
      <c r="AIT574" s="164"/>
      <c r="AIU574" s="164"/>
      <c r="AIV574" s="164"/>
      <c r="AIW574" s="164"/>
      <c r="AIX574" s="164"/>
      <c r="AIY574" s="164"/>
      <c r="AIZ574" s="164"/>
      <c r="AJA574" s="164"/>
      <c r="AJB574" s="164"/>
      <c r="AJC574" s="164"/>
      <c r="AJD574" s="164"/>
      <c r="AJE574" s="164"/>
      <c r="AJF574" s="164"/>
      <c r="AJG574" s="164"/>
      <c r="AJH574" s="164"/>
      <c r="AJI574" s="164"/>
      <c r="AJJ574" s="164"/>
      <c r="AJK574" s="164"/>
      <c r="AJL574" s="164"/>
      <c r="AJM574" s="164"/>
      <c r="AJN574" s="164"/>
      <c r="AJO574" s="164"/>
      <c r="AJP574" s="164"/>
      <c r="AJQ574" s="164"/>
      <c r="AJR574" s="164"/>
      <c r="AJS574" s="164"/>
      <c r="AJT574" s="164"/>
      <c r="AJU574" s="164"/>
      <c r="AJV574" s="164"/>
      <c r="AJW574" s="164"/>
      <c r="AJX574" s="164"/>
      <c r="AJY574" s="164"/>
      <c r="AJZ574" s="164"/>
      <c r="AKA574" s="164"/>
      <c r="AKB574" s="164"/>
    </row>
    <row r="575" customFormat="false" ht="21" hidden="false" customHeight="true" outlineLevel="0" collapsed="false">
      <c r="A575" s="233"/>
      <c r="B575" s="234"/>
      <c r="C575" s="235"/>
      <c r="D575" s="236"/>
      <c r="E575" s="237"/>
      <c r="F575" s="237"/>
      <c r="G575" s="263"/>
      <c r="H575" s="267" t="str">
        <f aca="false">IF(COUNTIFS(Titulados!$A$3:$A$1000,"="&amp;K575)&lt;&gt;1,"","Titulado")</f>
        <v/>
      </c>
      <c r="I575" s="242"/>
      <c r="J575" s="242"/>
      <c r="K575" s="253"/>
      <c r="L575" s="254"/>
      <c r="M575" s="255"/>
      <c r="N575" s="256"/>
      <c r="O575" s="247"/>
      <c r="P575" s="248"/>
      <c r="Q575" s="249"/>
      <c r="R575" s="174"/>
      <c r="S575" s="274"/>
      <c r="T575" s="275"/>
      <c r="AHV575" s="164"/>
      <c r="AHW575" s="164"/>
      <c r="AHX575" s="164"/>
      <c r="AHY575" s="164"/>
      <c r="AHZ575" s="164"/>
      <c r="AIA575" s="164"/>
      <c r="AIB575" s="164"/>
      <c r="AIC575" s="164"/>
      <c r="AID575" s="164"/>
      <c r="AIE575" s="164"/>
      <c r="AIF575" s="164"/>
      <c r="AIG575" s="164"/>
      <c r="AIH575" s="164"/>
      <c r="AII575" s="164"/>
      <c r="AIJ575" s="164"/>
      <c r="AIK575" s="164"/>
      <c r="AIL575" s="164"/>
      <c r="AIM575" s="164"/>
      <c r="AIN575" s="164"/>
      <c r="AIO575" s="164"/>
      <c r="AIP575" s="164"/>
      <c r="AIQ575" s="164"/>
      <c r="AIR575" s="164"/>
      <c r="AIS575" s="164"/>
      <c r="AIT575" s="164"/>
      <c r="AIU575" s="164"/>
      <c r="AIV575" s="164"/>
      <c r="AIW575" s="164"/>
      <c r="AIX575" s="164"/>
      <c r="AIY575" s="164"/>
      <c r="AIZ575" s="164"/>
      <c r="AJA575" s="164"/>
      <c r="AJB575" s="164"/>
      <c r="AJC575" s="164"/>
      <c r="AJD575" s="164"/>
      <c r="AJE575" s="164"/>
      <c r="AJF575" s="164"/>
      <c r="AJG575" s="164"/>
      <c r="AJH575" s="164"/>
      <c r="AJI575" s="164"/>
      <c r="AJJ575" s="164"/>
      <c r="AJK575" s="164"/>
      <c r="AJL575" s="164"/>
      <c r="AJM575" s="164"/>
      <c r="AJN575" s="164"/>
      <c r="AJO575" s="164"/>
      <c r="AJP575" s="164"/>
      <c r="AJQ575" s="164"/>
      <c r="AJR575" s="164"/>
      <c r="AJS575" s="164"/>
      <c r="AJT575" s="164"/>
      <c r="AJU575" s="164"/>
      <c r="AJV575" s="164"/>
      <c r="AJW575" s="164"/>
      <c r="AJX575" s="164"/>
      <c r="AJY575" s="164"/>
      <c r="AJZ575" s="164"/>
      <c r="AKA575" s="164"/>
      <c r="AKB575" s="164"/>
    </row>
    <row r="576" customFormat="false" ht="21" hidden="false" customHeight="true" outlineLevel="0" collapsed="false">
      <c r="A576" s="233"/>
      <c r="B576" s="234"/>
      <c r="C576" s="235"/>
      <c r="D576" s="236"/>
      <c r="E576" s="237"/>
      <c r="F576" s="237"/>
      <c r="G576" s="263"/>
      <c r="H576" s="267" t="str">
        <f aca="false">IF(COUNTIFS(Titulados!$A$3:$A$1000,"="&amp;K576)&lt;&gt;1,"","Titulado")</f>
        <v/>
      </c>
      <c r="I576" s="242"/>
      <c r="J576" s="242"/>
      <c r="K576" s="253"/>
      <c r="L576" s="254"/>
      <c r="M576" s="255"/>
      <c r="N576" s="256"/>
      <c r="O576" s="247"/>
      <c r="P576" s="248"/>
      <c r="Q576" s="249"/>
      <c r="R576" s="174"/>
      <c r="S576" s="274"/>
      <c r="T576" s="275"/>
      <c r="AHV576" s="164"/>
      <c r="AHW576" s="164"/>
      <c r="AHX576" s="164"/>
      <c r="AHY576" s="164"/>
      <c r="AHZ576" s="164"/>
      <c r="AIA576" s="164"/>
      <c r="AIB576" s="164"/>
      <c r="AIC576" s="164"/>
      <c r="AID576" s="164"/>
      <c r="AIE576" s="164"/>
      <c r="AIF576" s="164"/>
      <c r="AIG576" s="164"/>
      <c r="AIH576" s="164"/>
      <c r="AII576" s="164"/>
      <c r="AIJ576" s="164"/>
      <c r="AIK576" s="164"/>
      <c r="AIL576" s="164"/>
      <c r="AIM576" s="164"/>
      <c r="AIN576" s="164"/>
      <c r="AIO576" s="164"/>
      <c r="AIP576" s="164"/>
      <c r="AIQ576" s="164"/>
      <c r="AIR576" s="164"/>
      <c r="AIS576" s="164"/>
      <c r="AIT576" s="164"/>
      <c r="AIU576" s="164"/>
      <c r="AIV576" s="164"/>
      <c r="AIW576" s="164"/>
      <c r="AIX576" s="164"/>
      <c r="AIY576" s="164"/>
      <c r="AIZ576" s="164"/>
      <c r="AJA576" s="164"/>
      <c r="AJB576" s="164"/>
      <c r="AJC576" s="164"/>
      <c r="AJD576" s="164"/>
      <c r="AJE576" s="164"/>
      <c r="AJF576" s="164"/>
      <c r="AJG576" s="164"/>
      <c r="AJH576" s="164"/>
      <c r="AJI576" s="164"/>
      <c r="AJJ576" s="164"/>
      <c r="AJK576" s="164"/>
      <c r="AJL576" s="164"/>
      <c r="AJM576" s="164"/>
      <c r="AJN576" s="164"/>
      <c r="AJO576" s="164"/>
      <c r="AJP576" s="164"/>
      <c r="AJQ576" s="164"/>
      <c r="AJR576" s="164"/>
      <c r="AJS576" s="164"/>
      <c r="AJT576" s="164"/>
      <c r="AJU576" s="164"/>
      <c r="AJV576" s="164"/>
      <c r="AJW576" s="164"/>
      <c r="AJX576" s="164"/>
      <c r="AJY576" s="164"/>
      <c r="AJZ576" s="164"/>
      <c r="AKA576" s="164"/>
      <c r="AKB576" s="164"/>
    </row>
    <row r="577" customFormat="false" ht="21" hidden="false" customHeight="true" outlineLevel="0" collapsed="false">
      <c r="A577" s="233"/>
      <c r="B577" s="234"/>
      <c r="C577" s="235"/>
      <c r="D577" s="236"/>
      <c r="E577" s="237"/>
      <c r="F577" s="237"/>
      <c r="G577" s="263"/>
      <c r="H577" s="267" t="str">
        <f aca="false">IF(COUNTIFS(Titulados!$A$3:$A$1000,"="&amp;K577)&lt;&gt;1,"","Titulado")</f>
        <v/>
      </c>
      <c r="I577" s="242"/>
      <c r="J577" s="242"/>
      <c r="K577" s="253"/>
      <c r="L577" s="254"/>
      <c r="M577" s="255"/>
      <c r="N577" s="256"/>
      <c r="O577" s="247"/>
      <c r="P577" s="248"/>
      <c r="Q577" s="249"/>
      <c r="R577" s="174"/>
      <c r="S577" s="274"/>
      <c r="T577" s="275"/>
      <c r="AHV577" s="164"/>
      <c r="AHW577" s="164"/>
      <c r="AHX577" s="164"/>
      <c r="AHY577" s="164"/>
      <c r="AHZ577" s="164"/>
      <c r="AIA577" s="164"/>
      <c r="AIB577" s="164"/>
      <c r="AIC577" s="164"/>
      <c r="AID577" s="164"/>
      <c r="AIE577" s="164"/>
      <c r="AIF577" s="164"/>
      <c r="AIG577" s="164"/>
      <c r="AIH577" s="164"/>
      <c r="AII577" s="164"/>
      <c r="AIJ577" s="164"/>
      <c r="AIK577" s="164"/>
      <c r="AIL577" s="164"/>
      <c r="AIM577" s="164"/>
      <c r="AIN577" s="164"/>
      <c r="AIO577" s="164"/>
      <c r="AIP577" s="164"/>
      <c r="AIQ577" s="164"/>
      <c r="AIR577" s="164"/>
      <c r="AIS577" s="164"/>
      <c r="AIT577" s="164"/>
      <c r="AIU577" s="164"/>
      <c r="AIV577" s="164"/>
      <c r="AIW577" s="164"/>
      <c r="AIX577" s="164"/>
      <c r="AIY577" s="164"/>
      <c r="AIZ577" s="164"/>
      <c r="AJA577" s="164"/>
      <c r="AJB577" s="164"/>
      <c r="AJC577" s="164"/>
      <c r="AJD577" s="164"/>
      <c r="AJE577" s="164"/>
      <c r="AJF577" s="164"/>
      <c r="AJG577" s="164"/>
      <c r="AJH577" s="164"/>
      <c r="AJI577" s="164"/>
      <c r="AJJ577" s="164"/>
      <c r="AJK577" s="164"/>
      <c r="AJL577" s="164"/>
      <c r="AJM577" s="164"/>
      <c r="AJN577" s="164"/>
      <c r="AJO577" s="164"/>
      <c r="AJP577" s="164"/>
      <c r="AJQ577" s="164"/>
      <c r="AJR577" s="164"/>
      <c r="AJS577" s="164"/>
      <c r="AJT577" s="164"/>
      <c r="AJU577" s="164"/>
      <c r="AJV577" s="164"/>
      <c r="AJW577" s="164"/>
      <c r="AJX577" s="164"/>
      <c r="AJY577" s="164"/>
      <c r="AJZ577" s="164"/>
      <c r="AKA577" s="164"/>
      <c r="AKB577" s="164"/>
    </row>
    <row r="578" customFormat="false" ht="21" hidden="false" customHeight="true" outlineLevel="0" collapsed="false">
      <c r="A578" s="233"/>
      <c r="B578" s="234"/>
      <c r="C578" s="235"/>
      <c r="D578" s="236"/>
      <c r="E578" s="237"/>
      <c r="F578" s="237"/>
      <c r="G578" s="263"/>
      <c r="H578" s="267" t="str">
        <f aca="false">IF(COUNTIFS(Titulados!$A$3:$A$1000,"="&amp;K578)&lt;&gt;1,"","Titulado")</f>
        <v/>
      </c>
      <c r="I578" s="242"/>
      <c r="J578" s="242"/>
      <c r="K578" s="253"/>
      <c r="L578" s="254"/>
      <c r="M578" s="255"/>
      <c r="N578" s="256"/>
      <c r="O578" s="247"/>
      <c r="P578" s="248"/>
      <c r="Q578" s="249"/>
      <c r="R578" s="174"/>
      <c r="S578" s="274"/>
      <c r="T578" s="275"/>
      <c r="AHV578" s="164"/>
      <c r="AHW578" s="164"/>
      <c r="AHX578" s="164"/>
      <c r="AHY578" s="164"/>
      <c r="AHZ578" s="164"/>
      <c r="AIA578" s="164"/>
      <c r="AIB578" s="164"/>
      <c r="AIC578" s="164"/>
      <c r="AID578" s="164"/>
      <c r="AIE578" s="164"/>
      <c r="AIF578" s="164"/>
      <c r="AIG578" s="164"/>
      <c r="AIH578" s="164"/>
      <c r="AII578" s="164"/>
      <c r="AIJ578" s="164"/>
      <c r="AIK578" s="164"/>
      <c r="AIL578" s="164"/>
      <c r="AIM578" s="164"/>
      <c r="AIN578" s="164"/>
      <c r="AIO578" s="164"/>
      <c r="AIP578" s="164"/>
      <c r="AIQ578" s="164"/>
      <c r="AIR578" s="164"/>
      <c r="AIS578" s="164"/>
      <c r="AIT578" s="164"/>
      <c r="AIU578" s="164"/>
      <c r="AIV578" s="164"/>
      <c r="AIW578" s="164"/>
      <c r="AIX578" s="164"/>
      <c r="AIY578" s="164"/>
      <c r="AIZ578" s="164"/>
      <c r="AJA578" s="164"/>
      <c r="AJB578" s="164"/>
      <c r="AJC578" s="164"/>
      <c r="AJD578" s="164"/>
      <c r="AJE578" s="164"/>
      <c r="AJF578" s="164"/>
      <c r="AJG578" s="164"/>
      <c r="AJH578" s="164"/>
      <c r="AJI578" s="164"/>
      <c r="AJJ578" s="164"/>
      <c r="AJK578" s="164"/>
      <c r="AJL578" s="164"/>
      <c r="AJM578" s="164"/>
      <c r="AJN578" s="164"/>
      <c r="AJO578" s="164"/>
      <c r="AJP578" s="164"/>
      <c r="AJQ578" s="164"/>
      <c r="AJR578" s="164"/>
      <c r="AJS578" s="164"/>
      <c r="AJT578" s="164"/>
      <c r="AJU578" s="164"/>
      <c r="AJV578" s="164"/>
      <c r="AJW578" s="164"/>
      <c r="AJX578" s="164"/>
      <c r="AJY578" s="164"/>
      <c r="AJZ578" s="164"/>
      <c r="AKA578" s="164"/>
      <c r="AKB578" s="164"/>
    </row>
    <row r="579" customFormat="false" ht="21" hidden="false" customHeight="true" outlineLevel="0" collapsed="false">
      <c r="A579" s="233"/>
      <c r="B579" s="234"/>
      <c r="C579" s="235"/>
      <c r="D579" s="236"/>
      <c r="E579" s="237"/>
      <c r="F579" s="237"/>
      <c r="G579" s="263"/>
      <c r="H579" s="268" t="str">
        <f aca="false">IF(COUNTIFS(Titulados!$A$3:$A$1000,"="&amp;K579)&lt;&gt;1,"","Titulado")</f>
        <v/>
      </c>
      <c r="I579" s="242"/>
      <c r="J579" s="242"/>
      <c r="K579" s="258"/>
      <c r="L579" s="259"/>
      <c r="M579" s="260"/>
      <c r="N579" s="261"/>
      <c r="O579" s="247"/>
      <c r="P579" s="248"/>
      <c r="Q579" s="249"/>
      <c r="R579" s="174"/>
      <c r="S579" s="274"/>
      <c r="T579" s="275"/>
      <c r="AHV579" s="164"/>
      <c r="AHW579" s="164"/>
      <c r="AHX579" s="164"/>
      <c r="AHY579" s="164"/>
      <c r="AHZ579" s="164"/>
      <c r="AIA579" s="164"/>
      <c r="AIB579" s="164"/>
      <c r="AIC579" s="164"/>
      <c r="AID579" s="164"/>
      <c r="AIE579" s="164"/>
      <c r="AIF579" s="164"/>
      <c r="AIG579" s="164"/>
      <c r="AIH579" s="164"/>
      <c r="AII579" s="164"/>
      <c r="AIJ579" s="164"/>
      <c r="AIK579" s="164"/>
      <c r="AIL579" s="164"/>
      <c r="AIM579" s="164"/>
      <c r="AIN579" s="164"/>
      <c r="AIO579" s="164"/>
      <c r="AIP579" s="164"/>
      <c r="AIQ579" s="164"/>
      <c r="AIR579" s="164"/>
      <c r="AIS579" s="164"/>
      <c r="AIT579" s="164"/>
      <c r="AIU579" s="164"/>
      <c r="AIV579" s="164"/>
      <c r="AIW579" s="164"/>
      <c r="AIX579" s="164"/>
      <c r="AIY579" s="164"/>
      <c r="AIZ579" s="164"/>
      <c r="AJA579" s="164"/>
      <c r="AJB579" s="164"/>
      <c r="AJC579" s="164"/>
      <c r="AJD579" s="164"/>
      <c r="AJE579" s="164"/>
      <c r="AJF579" s="164"/>
      <c r="AJG579" s="164"/>
      <c r="AJH579" s="164"/>
      <c r="AJI579" s="164"/>
      <c r="AJJ579" s="164"/>
      <c r="AJK579" s="164"/>
      <c r="AJL579" s="164"/>
      <c r="AJM579" s="164"/>
      <c r="AJN579" s="164"/>
      <c r="AJO579" s="164"/>
      <c r="AJP579" s="164"/>
      <c r="AJQ579" s="164"/>
      <c r="AJR579" s="164"/>
      <c r="AJS579" s="164"/>
      <c r="AJT579" s="164"/>
      <c r="AJU579" s="164"/>
      <c r="AJV579" s="164"/>
      <c r="AJW579" s="164"/>
      <c r="AJX579" s="164"/>
      <c r="AJY579" s="164"/>
      <c r="AJZ579" s="164"/>
      <c r="AKA579" s="164"/>
      <c r="AKB579" s="164"/>
    </row>
    <row r="580" customFormat="false" ht="27" hidden="false" customHeight="true" outlineLevel="0" collapsed="false">
      <c r="A580" s="233" t="n">
        <f aca="false">A573+1</f>
        <v>83</v>
      </c>
      <c r="B580" s="234"/>
      <c r="C580" s="235"/>
      <c r="D580" s="236"/>
      <c r="E580" s="237" t="str">
        <f aca="false">IF(P580&gt;0,"Docente do PPG coautor","")</f>
        <v/>
      </c>
      <c r="F580" s="238" t="str">
        <f aca="false">IF(COUNTIFS(L580:L586,"&lt;&gt;"&amp;"")&gt;0,"Graduando coautor","")</f>
        <v/>
      </c>
      <c r="G580" s="263" t="str">
        <f aca="false">IF(COUNTIFS(K580:K586,"&lt;&gt;"&amp;"")&gt;0,"Pos-graduando coautor","")</f>
        <v/>
      </c>
      <c r="H580" s="264" t="str">
        <f aca="false">IF(COUNTIFS(Titulados!$A$3:$A$1000,"="&amp;K580)&lt;&gt;1,"","Titulado")</f>
        <v/>
      </c>
      <c r="I580" s="242"/>
      <c r="J580" s="242"/>
      <c r="K580" s="243"/>
      <c r="L580" s="244"/>
      <c r="M580" s="245"/>
      <c r="N580" s="246"/>
      <c r="O580" s="247"/>
      <c r="P580" s="248" t="n">
        <v>0</v>
      </c>
      <c r="Q580" s="249"/>
      <c r="R580" s="174"/>
      <c r="S580" s="274" t="n">
        <f aca="false">IF(B580="",0,INDEX(pesosqualis,MATCH(D580,INDEX(Qualis,,MATCH(B580,Tipos_Produtos)),0),MATCH(B580,Tipos_Produtos,0)))</f>
        <v>0</v>
      </c>
      <c r="T580" s="275" t="n">
        <f aca="false">IF(E580="",0,S580/P580)</f>
        <v>0</v>
      </c>
      <c r="AHV580" s="164"/>
      <c r="AHW580" s="164"/>
      <c r="AHX580" s="164"/>
      <c r="AHY580" s="164"/>
      <c r="AHZ580" s="164"/>
      <c r="AIA580" s="164"/>
      <c r="AIB580" s="164"/>
      <c r="AIC580" s="164"/>
      <c r="AID580" s="164"/>
      <c r="AIE580" s="164"/>
      <c r="AIF580" s="164"/>
      <c r="AIG580" s="164"/>
      <c r="AIH580" s="164"/>
      <c r="AII580" s="164"/>
      <c r="AIJ580" s="164"/>
      <c r="AIK580" s="164"/>
      <c r="AIL580" s="164"/>
      <c r="AIM580" s="164"/>
      <c r="AIN580" s="164"/>
      <c r="AIO580" s="164"/>
      <c r="AIP580" s="164"/>
      <c r="AIQ580" s="164"/>
      <c r="AIR580" s="164"/>
      <c r="AIS580" s="164"/>
      <c r="AIT580" s="164"/>
      <c r="AIU580" s="164"/>
      <c r="AIV580" s="164"/>
      <c r="AIW580" s="164"/>
      <c r="AIX580" s="164"/>
      <c r="AIY580" s="164"/>
      <c r="AIZ580" s="164"/>
      <c r="AJA580" s="164"/>
      <c r="AJB580" s="164"/>
      <c r="AJC580" s="164"/>
      <c r="AJD580" s="164"/>
      <c r="AJE580" s="164"/>
      <c r="AJF580" s="164"/>
      <c r="AJG580" s="164"/>
      <c r="AJH580" s="164"/>
      <c r="AJI580" s="164"/>
      <c r="AJJ580" s="164"/>
      <c r="AJK580" s="164"/>
      <c r="AJL580" s="164"/>
      <c r="AJM580" s="164"/>
      <c r="AJN580" s="164"/>
      <c r="AJO580" s="164"/>
      <c r="AJP580" s="164"/>
      <c r="AJQ580" s="164"/>
      <c r="AJR580" s="164"/>
      <c r="AJS580" s="164"/>
      <c r="AJT580" s="164"/>
      <c r="AJU580" s="164"/>
      <c r="AJV580" s="164"/>
      <c r="AJW580" s="164"/>
      <c r="AJX580" s="164"/>
      <c r="AJY580" s="164"/>
      <c r="AJZ580" s="164"/>
      <c r="AKA580" s="164"/>
      <c r="AKB580" s="164"/>
    </row>
    <row r="581" customFormat="false" ht="21" hidden="false" customHeight="true" outlineLevel="0" collapsed="false">
      <c r="A581" s="233"/>
      <c r="B581" s="234"/>
      <c r="C581" s="235"/>
      <c r="D581" s="236"/>
      <c r="E581" s="237"/>
      <c r="F581" s="237"/>
      <c r="G581" s="263"/>
      <c r="H581" s="267" t="str">
        <f aca="false">IF(COUNTIFS(Titulados!$A$3:$A$1000,"="&amp;K581)&lt;&gt;1,"","Titulado")</f>
        <v/>
      </c>
      <c r="I581" s="242"/>
      <c r="J581" s="242"/>
      <c r="K581" s="253"/>
      <c r="L581" s="254"/>
      <c r="M581" s="255"/>
      <c r="N581" s="256"/>
      <c r="O581" s="247"/>
      <c r="P581" s="248"/>
      <c r="Q581" s="249"/>
      <c r="R581" s="174"/>
      <c r="S581" s="274"/>
      <c r="T581" s="275"/>
      <c r="AHV581" s="164"/>
      <c r="AHW581" s="164"/>
      <c r="AHX581" s="164"/>
      <c r="AHY581" s="164"/>
      <c r="AHZ581" s="164"/>
      <c r="AIA581" s="164"/>
      <c r="AIB581" s="164"/>
      <c r="AIC581" s="164"/>
      <c r="AID581" s="164"/>
      <c r="AIE581" s="164"/>
      <c r="AIF581" s="164"/>
      <c r="AIG581" s="164"/>
      <c r="AIH581" s="164"/>
      <c r="AII581" s="164"/>
      <c r="AIJ581" s="164"/>
      <c r="AIK581" s="164"/>
      <c r="AIL581" s="164"/>
      <c r="AIM581" s="164"/>
      <c r="AIN581" s="164"/>
      <c r="AIO581" s="164"/>
      <c r="AIP581" s="164"/>
      <c r="AIQ581" s="164"/>
      <c r="AIR581" s="164"/>
      <c r="AIS581" s="164"/>
      <c r="AIT581" s="164"/>
      <c r="AIU581" s="164"/>
      <c r="AIV581" s="164"/>
      <c r="AIW581" s="164"/>
      <c r="AIX581" s="164"/>
      <c r="AIY581" s="164"/>
      <c r="AIZ581" s="164"/>
      <c r="AJA581" s="164"/>
      <c r="AJB581" s="164"/>
      <c r="AJC581" s="164"/>
      <c r="AJD581" s="164"/>
      <c r="AJE581" s="164"/>
      <c r="AJF581" s="164"/>
      <c r="AJG581" s="164"/>
      <c r="AJH581" s="164"/>
      <c r="AJI581" s="164"/>
      <c r="AJJ581" s="164"/>
      <c r="AJK581" s="164"/>
      <c r="AJL581" s="164"/>
      <c r="AJM581" s="164"/>
      <c r="AJN581" s="164"/>
      <c r="AJO581" s="164"/>
      <c r="AJP581" s="164"/>
      <c r="AJQ581" s="164"/>
      <c r="AJR581" s="164"/>
      <c r="AJS581" s="164"/>
      <c r="AJT581" s="164"/>
      <c r="AJU581" s="164"/>
      <c r="AJV581" s="164"/>
      <c r="AJW581" s="164"/>
      <c r="AJX581" s="164"/>
      <c r="AJY581" s="164"/>
      <c r="AJZ581" s="164"/>
      <c r="AKA581" s="164"/>
      <c r="AKB581" s="164"/>
    </row>
    <row r="582" customFormat="false" ht="21" hidden="false" customHeight="true" outlineLevel="0" collapsed="false">
      <c r="A582" s="233"/>
      <c r="B582" s="234"/>
      <c r="C582" s="235"/>
      <c r="D582" s="236"/>
      <c r="E582" s="237"/>
      <c r="F582" s="237"/>
      <c r="G582" s="263"/>
      <c r="H582" s="267" t="str">
        <f aca="false">IF(COUNTIFS(Titulados!$A$3:$A$1000,"="&amp;K582)&lt;&gt;1,"","Titulado")</f>
        <v/>
      </c>
      <c r="I582" s="242"/>
      <c r="J582" s="242"/>
      <c r="K582" s="253"/>
      <c r="L582" s="254"/>
      <c r="M582" s="255"/>
      <c r="N582" s="256"/>
      <c r="O582" s="247"/>
      <c r="P582" s="248"/>
      <c r="Q582" s="249"/>
      <c r="R582" s="174"/>
      <c r="S582" s="274"/>
      <c r="T582" s="275"/>
      <c r="AHV582" s="164"/>
      <c r="AHW582" s="164"/>
      <c r="AHX582" s="164"/>
      <c r="AHY582" s="164"/>
      <c r="AHZ582" s="164"/>
      <c r="AIA582" s="164"/>
      <c r="AIB582" s="164"/>
      <c r="AIC582" s="164"/>
      <c r="AID582" s="164"/>
      <c r="AIE582" s="164"/>
      <c r="AIF582" s="164"/>
      <c r="AIG582" s="164"/>
      <c r="AIH582" s="164"/>
      <c r="AII582" s="164"/>
      <c r="AIJ582" s="164"/>
      <c r="AIK582" s="164"/>
      <c r="AIL582" s="164"/>
      <c r="AIM582" s="164"/>
      <c r="AIN582" s="164"/>
      <c r="AIO582" s="164"/>
      <c r="AIP582" s="164"/>
      <c r="AIQ582" s="164"/>
      <c r="AIR582" s="164"/>
      <c r="AIS582" s="164"/>
      <c r="AIT582" s="164"/>
      <c r="AIU582" s="164"/>
      <c r="AIV582" s="164"/>
      <c r="AIW582" s="164"/>
      <c r="AIX582" s="164"/>
      <c r="AIY582" s="164"/>
      <c r="AIZ582" s="164"/>
      <c r="AJA582" s="164"/>
      <c r="AJB582" s="164"/>
      <c r="AJC582" s="164"/>
      <c r="AJD582" s="164"/>
      <c r="AJE582" s="164"/>
      <c r="AJF582" s="164"/>
      <c r="AJG582" s="164"/>
      <c r="AJH582" s="164"/>
      <c r="AJI582" s="164"/>
      <c r="AJJ582" s="164"/>
      <c r="AJK582" s="164"/>
      <c r="AJL582" s="164"/>
      <c r="AJM582" s="164"/>
      <c r="AJN582" s="164"/>
      <c r="AJO582" s="164"/>
      <c r="AJP582" s="164"/>
      <c r="AJQ582" s="164"/>
      <c r="AJR582" s="164"/>
      <c r="AJS582" s="164"/>
      <c r="AJT582" s="164"/>
      <c r="AJU582" s="164"/>
      <c r="AJV582" s="164"/>
      <c r="AJW582" s="164"/>
      <c r="AJX582" s="164"/>
      <c r="AJY582" s="164"/>
      <c r="AJZ582" s="164"/>
      <c r="AKA582" s="164"/>
      <c r="AKB582" s="164"/>
    </row>
    <row r="583" customFormat="false" ht="21" hidden="false" customHeight="true" outlineLevel="0" collapsed="false">
      <c r="A583" s="233"/>
      <c r="B583" s="234"/>
      <c r="C583" s="235"/>
      <c r="D583" s="236"/>
      <c r="E583" s="237"/>
      <c r="F583" s="237"/>
      <c r="G583" s="263"/>
      <c r="H583" s="267" t="str">
        <f aca="false">IF(COUNTIFS(Titulados!$A$3:$A$1000,"="&amp;K583)&lt;&gt;1,"","Titulado")</f>
        <v/>
      </c>
      <c r="I583" s="242"/>
      <c r="J583" s="242"/>
      <c r="K583" s="253"/>
      <c r="L583" s="254"/>
      <c r="M583" s="255"/>
      <c r="N583" s="256"/>
      <c r="O583" s="247"/>
      <c r="P583" s="248"/>
      <c r="Q583" s="249"/>
      <c r="R583" s="174"/>
      <c r="S583" s="274"/>
      <c r="T583" s="275"/>
      <c r="AHV583" s="164"/>
      <c r="AHW583" s="164"/>
      <c r="AHX583" s="164"/>
      <c r="AHY583" s="164"/>
      <c r="AHZ583" s="164"/>
      <c r="AIA583" s="164"/>
      <c r="AIB583" s="164"/>
      <c r="AIC583" s="164"/>
      <c r="AID583" s="164"/>
      <c r="AIE583" s="164"/>
      <c r="AIF583" s="164"/>
      <c r="AIG583" s="164"/>
      <c r="AIH583" s="164"/>
      <c r="AII583" s="164"/>
      <c r="AIJ583" s="164"/>
      <c r="AIK583" s="164"/>
      <c r="AIL583" s="164"/>
      <c r="AIM583" s="164"/>
      <c r="AIN583" s="164"/>
      <c r="AIO583" s="164"/>
      <c r="AIP583" s="164"/>
      <c r="AIQ583" s="164"/>
      <c r="AIR583" s="164"/>
      <c r="AIS583" s="164"/>
      <c r="AIT583" s="164"/>
      <c r="AIU583" s="164"/>
      <c r="AIV583" s="164"/>
      <c r="AIW583" s="164"/>
      <c r="AIX583" s="164"/>
      <c r="AIY583" s="164"/>
      <c r="AIZ583" s="164"/>
      <c r="AJA583" s="164"/>
      <c r="AJB583" s="164"/>
      <c r="AJC583" s="164"/>
      <c r="AJD583" s="164"/>
      <c r="AJE583" s="164"/>
      <c r="AJF583" s="164"/>
      <c r="AJG583" s="164"/>
      <c r="AJH583" s="164"/>
      <c r="AJI583" s="164"/>
      <c r="AJJ583" s="164"/>
      <c r="AJK583" s="164"/>
      <c r="AJL583" s="164"/>
      <c r="AJM583" s="164"/>
      <c r="AJN583" s="164"/>
      <c r="AJO583" s="164"/>
      <c r="AJP583" s="164"/>
      <c r="AJQ583" s="164"/>
      <c r="AJR583" s="164"/>
      <c r="AJS583" s="164"/>
      <c r="AJT583" s="164"/>
      <c r="AJU583" s="164"/>
      <c r="AJV583" s="164"/>
      <c r="AJW583" s="164"/>
      <c r="AJX583" s="164"/>
      <c r="AJY583" s="164"/>
      <c r="AJZ583" s="164"/>
      <c r="AKA583" s="164"/>
      <c r="AKB583" s="164"/>
    </row>
    <row r="584" customFormat="false" ht="21" hidden="false" customHeight="true" outlineLevel="0" collapsed="false">
      <c r="A584" s="233"/>
      <c r="B584" s="234"/>
      <c r="C584" s="235"/>
      <c r="D584" s="236"/>
      <c r="E584" s="237"/>
      <c r="F584" s="237"/>
      <c r="G584" s="263"/>
      <c r="H584" s="267" t="str">
        <f aca="false">IF(COUNTIFS(Titulados!$A$3:$A$1000,"="&amp;K584)&lt;&gt;1,"","Titulado")</f>
        <v/>
      </c>
      <c r="I584" s="242"/>
      <c r="J584" s="242"/>
      <c r="K584" s="253"/>
      <c r="L584" s="254"/>
      <c r="M584" s="255"/>
      <c r="N584" s="256"/>
      <c r="O584" s="247"/>
      <c r="P584" s="248"/>
      <c r="Q584" s="249"/>
      <c r="R584" s="174"/>
      <c r="S584" s="274"/>
      <c r="T584" s="275"/>
      <c r="AHV584" s="164"/>
      <c r="AHW584" s="164"/>
      <c r="AHX584" s="164"/>
      <c r="AHY584" s="164"/>
      <c r="AHZ584" s="164"/>
      <c r="AIA584" s="164"/>
      <c r="AIB584" s="164"/>
      <c r="AIC584" s="164"/>
      <c r="AID584" s="164"/>
      <c r="AIE584" s="164"/>
      <c r="AIF584" s="164"/>
      <c r="AIG584" s="164"/>
      <c r="AIH584" s="164"/>
      <c r="AII584" s="164"/>
      <c r="AIJ584" s="164"/>
      <c r="AIK584" s="164"/>
      <c r="AIL584" s="164"/>
      <c r="AIM584" s="164"/>
      <c r="AIN584" s="164"/>
      <c r="AIO584" s="164"/>
      <c r="AIP584" s="164"/>
      <c r="AIQ584" s="164"/>
      <c r="AIR584" s="164"/>
      <c r="AIS584" s="164"/>
      <c r="AIT584" s="164"/>
      <c r="AIU584" s="164"/>
      <c r="AIV584" s="164"/>
      <c r="AIW584" s="164"/>
      <c r="AIX584" s="164"/>
      <c r="AIY584" s="164"/>
      <c r="AIZ584" s="164"/>
      <c r="AJA584" s="164"/>
      <c r="AJB584" s="164"/>
      <c r="AJC584" s="164"/>
      <c r="AJD584" s="164"/>
      <c r="AJE584" s="164"/>
      <c r="AJF584" s="164"/>
      <c r="AJG584" s="164"/>
      <c r="AJH584" s="164"/>
      <c r="AJI584" s="164"/>
      <c r="AJJ584" s="164"/>
      <c r="AJK584" s="164"/>
      <c r="AJL584" s="164"/>
      <c r="AJM584" s="164"/>
      <c r="AJN584" s="164"/>
      <c r="AJO584" s="164"/>
      <c r="AJP584" s="164"/>
      <c r="AJQ584" s="164"/>
      <c r="AJR584" s="164"/>
      <c r="AJS584" s="164"/>
      <c r="AJT584" s="164"/>
      <c r="AJU584" s="164"/>
      <c r="AJV584" s="164"/>
      <c r="AJW584" s="164"/>
      <c r="AJX584" s="164"/>
      <c r="AJY584" s="164"/>
      <c r="AJZ584" s="164"/>
      <c r="AKA584" s="164"/>
      <c r="AKB584" s="164"/>
    </row>
    <row r="585" customFormat="false" ht="21" hidden="false" customHeight="true" outlineLevel="0" collapsed="false">
      <c r="A585" s="233"/>
      <c r="B585" s="234"/>
      <c r="C585" s="235"/>
      <c r="D585" s="236"/>
      <c r="E585" s="237"/>
      <c r="F585" s="237"/>
      <c r="G585" s="263"/>
      <c r="H585" s="267" t="str">
        <f aca="false">IF(COUNTIFS(Titulados!$A$3:$A$1000,"="&amp;K585)&lt;&gt;1,"","Titulado")</f>
        <v/>
      </c>
      <c r="I585" s="242"/>
      <c r="J585" s="242"/>
      <c r="K585" s="253"/>
      <c r="L585" s="254"/>
      <c r="M585" s="255"/>
      <c r="N585" s="256"/>
      <c r="O585" s="247"/>
      <c r="P585" s="248"/>
      <c r="Q585" s="249"/>
      <c r="R585" s="174"/>
      <c r="S585" s="274"/>
      <c r="T585" s="275"/>
      <c r="AHV585" s="164"/>
      <c r="AHW585" s="164"/>
      <c r="AHX585" s="164"/>
      <c r="AHY585" s="164"/>
      <c r="AHZ585" s="164"/>
      <c r="AIA585" s="164"/>
      <c r="AIB585" s="164"/>
      <c r="AIC585" s="164"/>
      <c r="AID585" s="164"/>
      <c r="AIE585" s="164"/>
      <c r="AIF585" s="164"/>
      <c r="AIG585" s="164"/>
      <c r="AIH585" s="164"/>
      <c r="AII585" s="164"/>
      <c r="AIJ585" s="164"/>
      <c r="AIK585" s="164"/>
      <c r="AIL585" s="164"/>
      <c r="AIM585" s="164"/>
      <c r="AIN585" s="164"/>
      <c r="AIO585" s="164"/>
      <c r="AIP585" s="164"/>
      <c r="AIQ585" s="164"/>
      <c r="AIR585" s="164"/>
      <c r="AIS585" s="164"/>
      <c r="AIT585" s="164"/>
      <c r="AIU585" s="164"/>
      <c r="AIV585" s="164"/>
      <c r="AIW585" s="164"/>
      <c r="AIX585" s="164"/>
      <c r="AIY585" s="164"/>
      <c r="AIZ585" s="164"/>
      <c r="AJA585" s="164"/>
      <c r="AJB585" s="164"/>
      <c r="AJC585" s="164"/>
      <c r="AJD585" s="164"/>
      <c r="AJE585" s="164"/>
      <c r="AJF585" s="164"/>
      <c r="AJG585" s="164"/>
      <c r="AJH585" s="164"/>
      <c r="AJI585" s="164"/>
      <c r="AJJ585" s="164"/>
      <c r="AJK585" s="164"/>
      <c r="AJL585" s="164"/>
      <c r="AJM585" s="164"/>
      <c r="AJN585" s="164"/>
      <c r="AJO585" s="164"/>
      <c r="AJP585" s="164"/>
      <c r="AJQ585" s="164"/>
      <c r="AJR585" s="164"/>
      <c r="AJS585" s="164"/>
      <c r="AJT585" s="164"/>
      <c r="AJU585" s="164"/>
      <c r="AJV585" s="164"/>
      <c r="AJW585" s="164"/>
      <c r="AJX585" s="164"/>
      <c r="AJY585" s="164"/>
      <c r="AJZ585" s="164"/>
      <c r="AKA585" s="164"/>
      <c r="AKB585" s="164"/>
    </row>
    <row r="586" customFormat="false" ht="21" hidden="false" customHeight="true" outlineLevel="0" collapsed="false">
      <c r="A586" s="233"/>
      <c r="B586" s="234"/>
      <c r="C586" s="235"/>
      <c r="D586" s="236"/>
      <c r="E586" s="237"/>
      <c r="F586" s="237"/>
      <c r="G586" s="263"/>
      <c r="H586" s="268" t="str">
        <f aca="false">IF(COUNTIFS(Titulados!$A$3:$A$1000,"="&amp;K586)&lt;&gt;1,"","Titulado")</f>
        <v/>
      </c>
      <c r="I586" s="242"/>
      <c r="J586" s="242"/>
      <c r="K586" s="258"/>
      <c r="L586" s="259"/>
      <c r="M586" s="260"/>
      <c r="N586" s="261"/>
      <c r="O586" s="247"/>
      <c r="P586" s="248"/>
      <c r="Q586" s="249"/>
      <c r="R586" s="174"/>
      <c r="S586" s="274"/>
      <c r="T586" s="275"/>
      <c r="AHV586" s="164"/>
      <c r="AHW586" s="164"/>
      <c r="AHX586" s="164"/>
      <c r="AHY586" s="164"/>
      <c r="AHZ586" s="164"/>
      <c r="AIA586" s="164"/>
      <c r="AIB586" s="164"/>
      <c r="AIC586" s="164"/>
      <c r="AID586" s="164"/>
      <c r="AIE586" s="164"/>
      <c r="AIF586" s="164"/>
      <c r="AIG586" s="164"/>
      <c r="AIH586" s="164"/>
      <c r="AII586" s="164"/>
      <c r="AIJ586" s="164"/>
      <c r="AIK586" s="164"/>
      <c r="AIL586" s="164"/>
      <c r="AIM586" s="164"/>
      <c r="AIN586" s="164"/>
      <c r="AIO586" s="164"/>
      <c r="AIP586" s="164"/>
      <c r="AIQ586" s="164"/>
      <c r="AIR586" s="164"/>
      <c r="AIS586" s="164"/>
      <c r="AIT586" s="164"/>
      <c r="AIU586" s="164"/>
      <c r="AIV586" s="164"/>
      <c r="AIW586" s="164"/>
      <c r="AIX586" s="164"/>
      <c r="AIY586" s="164"/>
      <c r="AIZ586" s="164"/>
      <c r="AJA586" s="164"/>
      <c r="AJB586" s="164"/>
      <c r="AJC586" s="164"/>
      <c r="AJD586" s="164"/>
      <c r="AJE586" s="164"/>
      <c r="AJF586" s="164"/>
      <c r="AJG586" s="164"/>
      <c r="AJH586" s="164"/>
      <c r="AJI586" s="164"/>
      <c r="AJJ586" s="164"/>
      <c r="AJK586" s="164"/>
      <c r="AJL586" s="164"/>
      <c r="AJM586" s="164"/>
      <c r="AJN586" s="164"/>
      <c r="AJO586" s="164"/>
      <c r="AJP586" s="164"/>
      <c r="AJQ586" s="164"/>
      <c r="AJR586" s="164"/>
      <c r="AJS586" s="164"/>
      <c r="AJT586" s="164"/>
      <c r="AJU586" s="164"/>
      <c r="AJV586" s="164"/>
      <c r="AJW586" s="164"/>
      <c r="AJX586" s="164"/>
      <c r="AJY586" s="164"/>
      <c r="AJZ586" s="164"/>
      <c r="AKA586" s="164"/>
      <c r="AKB586" s="164"/>
    </row>
    <row r="587" customFormat="false" ht="27" hidden="false" customHeight="true" outlineLevel="0" collapsed="false">
      <c r="A587" s="233" t="n">
        <f aca="false">A580+1</f>
        <v>84</v>
      </c>
      <c r="B587" s="234"/>
      <c r="C587" s="235"/>
      <c r="D587" s="236"/>
      <c r="E587" s="237" t="str">
        <f aca="false">IF(P587&gt;0,"Docente do PPG coautor","")</f>
        <v/>
      </c>
      <c r="F587" s="238" t="str">
        <f aca="false">IF(COUNTIFS(L587:L593,"&lt;&gt;"&amp;"")&gt;0,"Graduando coautor","")</f>
        <v/>
      </c>
      <c r="G587" s="263" t="str">
        <f aca="false">IF(COUNTIFS(K587:K593,"&lt;&gt;"&amp;"")&gt;0,"Pos-graduando coautor","")</f>
        <v/>
      </c>
      <c r="H587" s="264" t="str">
        <f aca="false">IF(COUNTIFS(Titulados!$A$3:$A$1000,"="&amp;K587)&lt;&gt;1,"","Titulado")</f>
        <v/>
      </c>
      <c r="I587" s="242"/>
      <c r="J587" s="242"/>
      <c r="K587" s="243"/>
      <c r="L587" s="244"/>
      <c r="M587" s="245"/>
      <c r="N587" s="246"/>
      <c r="O587" s="247"/>
      <c r="P587" s="248" t="n">
        <v>0</v>
      </c>
      <c r="Q587" s="249"/>
      <c r="R587" s="174"/>
      <c r="S587" s="274" t="n">
        <f aca="false">IF(B587="",0,INDEX(pesosqualis,MATCH(D587,INDEX(Qualis,,MATCH(B587,Tipos_Produtos)),0),MATCH(B587,Tipos_Produtos,0)))</f>
        <v>0</v>
      </c>
      <c r="T587" s="275" t="n">
        <f aca="false">IF(E587="",0,S587/P587)</f>
        <v>0</v>
      </c>
      <c r="AHV587" s="164"/>
      <c r="AHW587" s="164"/>
      <c r="AHX587" s="164"/>
      <c r="AHY587" s="164"/>
      <c r="AHZ587" s="164"/>
      <c r="AIA587" s="164"/>
      <c r="AIB587" s="164"/>
      <c r="AIC587" s="164"/>
      <c r="AID587" s="164"/>
      <c r="AIE587" s="164"/>
      <c r="AIF587" s="164"/>
      <c r="AIG587" s="164"/>
      <c r="AIH587" s="164"/>
      <c r="AII587" s="164"/>
      <c r="AIJ587" s="164"/>
      <c r="AIK587" s="164"/>
      <c r="AIL587" s="164"/>
      <c r="AIM587" s="164"/>
      <c r="AIN587" s="164"/>
      <c r="AIO587" s="164"/>
      <c r="AIP587" s="164"/>
      <c r="AIQ587" s="164"/>
      <c r="AIR587" s="164"/>
      <c r="AIS587" s="164"/>
      <c r="AIT587" s="164"/>
      <c r="AIU587" s="164"/>
      <c r="AIV587" s="164"/>
      <c r="AIW587" s="164"/>
      <c r="AIX587" s="164"/>
      <c r="AIY587" s="164"/>
      <c r="AIZ587" s="164"/>
      <c r="AJA587" s="164"/>
      <c r="AJB587" s="164"/>
      <c r="AJC587" s="164"/>
      <c r="AJD587" s="164"/>
      <c r="AJE587" s="164"/>
      <c r="AJF587" s="164"/>
      <c r="AJG587" s="164"/>
      <c r="AJH587" s="164"/>
      <c r="AJI587" s="164"/>
      <c r="AJJ587" s="164"/>
      <c r="AJK587" s="164"/>
      <c r="AJL587" s="164"/>
      <c r="AJM587" s="164"/>
      <c r="AJN587" s="164"/>
      <c r="AJO587" s="164"/>
      <c r="AJP587" s="164"/>
      <c r="AJQ587" s="164"/>
      <c r="AJR587" s="164"/>
      <c r="AJS587" s="164"/>
      <c r="AJT587" s="164"/>
      <c r="AJU587" s="164"/>
      <c r="AJV587" s="164"/>
      <c r="AJW587" s="164"/>
      <c r="AJX587" s="164"/>
      <c r="AJY587" s="164"/>
      <c r="AJZ587" s="164"/>
      <c r="AKA587" s="164"/>
      <c r="AKB587" s="164"/>
    </row>
    <row r="588" customFormat="false" ht="21" hidden="false" customHeight="true" outlineLevel="0" collapsed="false">
      <c r="A588" s="233"/>
      <c r="B588" s="234"/>
      <c r="C588" s="235"/>
      <c r="D588" s="236"/>
      <c r="E588" s="237"/>
      <c r="F588" s="237"/>
      <c r="G588" s="263"/>
      <c r="H588" s="267" t="str">
        <f aca="false">IF(COUNTIFS(Titulados!$A$3:$A$1000,"="&amp;K588)&lt;&gt;1,"","Titulado")</f>
        <v/>
      </c>
      <c r="I588" s="242"/>
      <c r="J588" s="242"/>
      <c r="K588" s="253"/>
      <c r="L588" s="254"/>
      <c r="M588" s="255"/>
      <c r="N588" s="256"/>
      <c r="O588" s="247"/>
      <c r="P588" s="248"/>
      <c r="Q588" s="249"/>
      <c r="R588" s="174"/>
      <c r="S588" s="274"/>
      <c r="T588" s="275"/>
      <c r="AHV588" s="164"/>
      <c r="AHW588" s="164"/>
      <c r="AHX588" s="164"/>
      <c r="AHY588" s="164"/>
      <c r="AHZ588" s="164"/>
      <c r="AIA588" s="164"/>
      <c r="AIB588" s="164"/>
      <c r="AIC588" s="164"/>
      <c r="AID588" s="164"/>
      <c r="AIE588" s="164"/>
      <c r="AIF588" s="164"/>
      <c r="AIG588" s="164"/>
      <c r="AIH588" s="164"/>
      <c r="AII588" s="164"/>
      <c r="AIJ588" s="164"/>
      <c r="AIK588" s="164"/>
      <c r="AIL588" s="164"/>
      <c r="AIM588" s="164"/>
      <c r="AIN588" s="164"/>
      <c r="AIO588" s="164"/>
      <c r="AIP588" s="164"/>
      <c r="AIQ588" s="164"/>
      <c r="AIR588" s="164"/>
      <c r="AIS588" s="164"/>
      <c r="AIT588" s="164"/>
      <c r="AIU588" s="164"/>
      <c r="AIV588" s="164"/>
      <c r="AIW588" s="164"/>
      <c r="AIX588" s="164"/>
      <c r="AIY588" s="164"/>
      <c r="AIZ588" s="164"/>
      <c r="AJA588" s="164"/>
      <c r="AJB588" s="164"/>
      <c r="AJC588" s="164"/>
      <c r="AJD588" s="164"/>
      <c r="AJE588" s="164"/>
      <c r="AJF588" s="164"/>
      <c r="AJG588" s="164"/>
      <c r="AJH588" s="164"/>
      <c r="AJI588" s="164"/>
      <c r="AJJ588" s="164"/>
      <c r="AJK588" s="164"/>
      <c r="AJL588" s="164"/>
      <c r="AJM588" s="164"/>
      <c r="AJN588" s="164"/>
      <c r="AJO588" s="164"/>
      <c r="AJP588" s="164"/>
      <c r="AJQ588" s="164"/>
      <c r="AJR588" s="164"/>
      <c r="AJS588" s="164"/>
      <c r="AJT588" s="164"/>
      <c r="AJU588" s="164"/>
      <c r="AJV588" s="164"/>
      <c r="AJW588" s="164"/>
      <c r="AJX588" s="164"/>
      <c r="AJY588" s="164"/>
      <c r="AJZ588" s="164"/>
      <c r="AKA588" s="164"/>
      <c r="AKB588" s="164"/>
    </row>
    <row r="589" customFormat="false" ht="21" hidden="false" customHeight="true" outlineLevel="0" collapsed="false">
      <c r="A589" s="233"/>
      <c r="B589" s="234"/>
      <c r="C589" s="235"/>
      <c r="D589" s="236"/>
      <c r="E589" s="237"/>
      <c r="F589" s="237"/>
      <c r="G589" s="263"/>
      <c r="H589" s="267" t="str">
        <f aca="false">IF(COUNTIFS(Titulados!$A$3:$A$1000,"="&amp;K589)&lt;&gt;1,"","Titulado")</f>
        <v/>
      </c>
      <c r="I589" s="242"/>
      <c r="J589" s="242"/>
      <c r="K589" s="253"/>
      <c r="L589" s="254"/>
      <c r="M589" s="255"/>
      <c r="N589" s="256"/>
      <c r="O589" s="247"/>
      <c r="P589" s="248"/>
      <c r="Q589" s="249"/>
      <c r="R589" s="174"/>
      <c r="S589" s="274"/>
      <c r="T589" s="275"/>
      <c r="AHV589" s="164"/>
      <c r="AHW589" s="164"/>
      <c r="AHX589" s="164"/>
      <c r="AHY589" s="164"/>
      <c r="AHZ589" s="164"/>
      <c r="AIA589" s="164"/>
      <c r="AIB589" s="164"/>
      <c r="AIC589" s="164"/>
      <c r="AID589" s="164"/>
      <c r="AIE589" s="164"/>
      <c r="AIF589" s="164"/>
      <c r="AIG589" s="164"/>
      <c r="AIH589" s="164"/>
      <c r="AII589" s="164"/>
      <c r="AIJ589" s="164"/>
      <c r="AIK589" s="164"/>
      <c r="AIL589" s="164"/>
      <c r="AIM589" s="164"/>
      <c r="AIN589" s="164"/>
      <c r="AIO589" s="164"/>
      <c r="AIP589" s="164"/>
      <c r="AIQ589" s="164"/>
      <c r="AIR589" s="164"/>
      <c r="AIS589" s="164"/>
      <c r="AIT589" s="164"/>
      <c r="AIU589" s="164"/>
      <c r="AIV589" s="164"/>
      <c r="AIW589" s="164"/>
      <c r="AIX589" s="164"/>
      <c r="AIY589" s="164"/>
      <c r="AIZ589" s="164"/>
      <c r="AJA589" s="164"/>
      <c r="AJB589" s="164"/>
      <c r="AJC589" s="164"/>
      <c r="AJD589" s="164"/>
      <c r="AJE589" s="164"/>
      <c r="AJF589" s="164"/>
      <c r="AJG589" s="164"/>
      <c r="AJH589" s="164"/>
      <c r="AJI589" s="164"/>
      <c r="AJJ589" s="164"/>
      <c r="AJK589" s="164"/>
      <c r="AJL589" s="164"/>
      <c r="AJM589" s="164"/>
      <c r="AJN589" s="164"/>
      <c r="AJO589" s="164"/>
      <c r="AJP589" s="164"/>
      <c r="AJQ589" s="164"/>
      <c r="AJR589" s="164"/>
      <c r="AJS589" s="164"/>
      <c r="AJT589" s="164"/>
      <c r="AJU589" s="164"/>
      <c r="AJV589" s="164"/>
      <c r="AJW589" s="164"/>
      <c r="AJX589" s="164"/>
      <c r="AJY589" s="164"/>
      <c r="AJZ589" s="164"/>
      <c r="AKA589" s="164"/>
      <c r="AKB589" s="164"/>
    </row>
    <row r="590" customFormat="false" ht="21" hidden="false" customHeight="true" outlineLevel="0" collapsed="false">
      <c r="A590" s="233"/>
      <c r="B590" s="234"/>
      <c r="C590" s="235"/>
      <c r="D590" s="236"/>
      <c r="E590" s="237"/>
      <c r="F590" s="237"/>
      <c r="G590" s="263"/>
      <c r="H590" s="267" t="str">
        <f aca="false">IF(COUNTIFS(Titulados!$A$3:$A$1000,"="&amp;K590)&lt;&gt;1,"","Titulado")</f>
        <v/>
      </c>
      <c r="I590" s="242"/>
      <c r="J590" s="242"/>
      <c r="K590" s="253"/>
      <c r="L590" s="254"/>
      <c r="M590" s="255"/>
      <c r="N590" s="256"/>
      <c r="O590" s="247"/>
      <c r="P590" s="248"/>
      <c r="Q590" s="249"/>
      <c r="R590" s="174"/>
      <c r="S590" s="274"/>
      <c r="T590" s="275"/>
      <c r="AHV590" s="164"/>
      <c r="AHW590" s="164"/>
      <c r="AHX590" s="164"/>
      <c r="AHY590" s="164"/>
      <c r="AHZ590" s="164"/>
      <c r="AIA590" s="164"/>
      <c r="AIB590" s="164"/>
      <c r="AIC590" s="164"/>
      <c r="AID590" s="164"/>
      <c r="AIE590" s="164"/>
      <c r="AIF590" s="164"/>
      <c r="AIG590" s="164"/>
      <c r="AIH590" s="164"/>
      <c r="AII590" s="164"/>
      <c r="AIJ590" s="164"/>
      <c r="AIK590" s="164"/>
      <c r="AIL590" s="164"/>
      <c r="AIM590" s="164"/>
      <c r="AIN590" s="164"/>
      <c r="AIO590" s="164"/>
      <c r="AIP590" s="164"/>
      <c r="AIQ590" s="164"/>
      <c r="AIR590" s="164"/>
      <c r="AIS590" s="164"/>
      <c r="AIT590" s="164"/>
      <c r="AIU590" s="164"/>
      <c r="AIV590" s="164"/>
      <c r="AIW590" s="164"/>
      <c r="AIX590" s="164"/>
      <c r="AIY590" s="164"/>
      <c r="AIZ590" s="164"/>
      <c r="AJA590" s="164"/>
      <c r="AJB590" s="164"/>
      <c r="AJC590" s="164"/>
      <c r="AJD590" s="164"/>
      <c r="AJE590" s="164"/>
      <c r="AJF590" s="164"/>
      <c r="AJG590" s="164"/>
      <c r="AJH590" s="164"/>
      <c r="AJI590" s="164"/>
      <c r="AJJ590" s="164"/>
      <c r="AJK590" s="164"/>
      <c r="AJL590" s="164"/>
      <c r="AJM590" s="164"/>
      <c r="AJN590" s="164"/>
      <c r="AJO590" s="164"/>
      <c r="AJP590" s="164"/>
      <c r="AJQ590" s="164"/>
      <c r="AJR590" s="164"/>
      <c r="AJS590" s="164"/>
      <c r="AJT590" s="164"/>
      <c r="AJU590" s="164"/>
      <c r="AJV590" s="164"/>
      <c r="AJW590" s="164"/>
      <c r="AJX590" s="164"/>
      <c r="AJY590" s="164"/>
      <c r="AJZ590" s="164"/>
      <c r="AKA590" s="164"/>
      <c r="AKB590" s="164"/>
    </row>
    <row r="591" customFormat="false" ht="21" hidden="false" customHeight="true" outlineLevel="0" collapsed="false">
      <c r="A591" s="233"/>
      <c r="B591" s="234"/>
      <c r="C591" s="235"/>
      <c r="D591" s="236"/>
      <c r="E591" s="237"/>
      <c r="F591" s="237"/>
      <c r="G591" s="263"/>
      <c r="H591" s="267" t="str">
        <f aca="false">IF(COUNTIFS(Titulados!$A$3:$A$1000,"="&amp;K591)&lt;&gt;1,"","Titulado")</f>
        <v/>
      </c>
      <c r="I591" s="242"/>
      <c r="J591" s="242"/>
      <c r="K591" s="253"/>
      <c r="L591" s="254"/>
      <c r="M591" s="255"/>
      <c r="N591" s="256"/>
      <c r="O591" s="247"/>
      <c r="P591" s="248"/>
      <c r="Q591" s="249"/>
      <c r="R591" s="174"/>
      <c r="S591" s="274"/>
      <c r="T591" s="275"/>
      <c r="AHV591" s="164"/>
      <c r="AHW591" s="164"/>
      <c r="AHX591" s="164"/>
      <c r="AHY591" s="164"/>
      <c r="AHZ591" s="164"/>
      <c r="AIA591" s="164"/>
      <c r="AIB591" s="164"/>
      <c r="AIC591" s="164"/>
      <c r="AID591" s="164"/>
      <c r="AIE591" s="164"/>
      <c r="AIF591" s="164"/>
      <c r="AIG591" s="164"/>
      <c r="AIH591" s="164"/>
      <c r="AII591" s="164"/>
      <c r="AIJ591" s="164"/>
      <c r="AIK591" s="164"/>
      <c r="AIL591" s="164"/>
      <c r="AIM591" s="164"/>
      <c r="AIN591" s="164"/>
      <c r="AIO591" s="164"/>
      <c r="AIP591" s="164"/>
      <c r="AIQ591" s="164"/>
      <c r="AIR591" s="164"/>
      <c r="AIS591" s="164"/>
      <c r="AIT591" s="164"/>
      <c r="AIU591" s="164"/>
      <c r="AIV591" s="164"/>
      <c r="AIW591" s="164"/>
      <c r="AIX591" s="164"/>
      <c r="AIY591" s="164"/>
      <c r="AIZ591" s="164"/>
      <c r="AJA591" s="164"/>
      <c r="AJB591" s="164"/>
      <c r="AJC591" s="164"/>
      <c r="AJD591" s="164"/>
      <c r="AJE591" s="164"/>
      <c r="AJF591" s="164"/>
      <c r="AJG591" s="164"/>
      <c r="AJH591" s="164"/>
      <c r="AJI591" s="164"/>
      <c r="AJJ591" s="164"/>
      <c r="AJK591" s="164"/>
      <c r="AJL591" s="164"/>
      <c r="AJM591" s="164"/>
      <c r="AJN591" s="164"/>
      <c r="AJO591" s="164"/>
      <c r="AJP591" s="164"/>
      <c r="AJQ591" s="164"/>
      <c r="AJR591" s="164"/>
      <c r="AJS591" s="164"/>
      <c r="AJT591" s="164"/>
      <c r="AJU591" s="164"/>
      <c r="AJV591" s="164"/>
      <c r="AJW591" s="164"/>
      <c r="AJX591" s="164"/>
      <c r="AJY591" s="164"/>
      <c r="AJZ591" s="164"/>
      <c r="AKA591" s="164"/>
      <c r="AKB591" s="164"/>
    </row>
    <row r="592" customFormat="false" ht="21" hidden="false" customHeight="true" outlineLevel="0" collapsed="false">
      <c r="A592" s="233"/>
      <c r="B592" s="234"/>
      <c r="C592" s="235"/>
      <c r="D592" s="236"/>
      <c r="E592" s="237"/>
      <c r="F592" s="237"/>
      <c r="G592" s="263"/>
      <c r="H592" s="267" t="str">
        <f aca="false">IF(COUNTIFS(Titulados!$A$3:$A$1000,"="&amp;K592)&lt;&gt;1,"","Titulado")</f>
        <v/>
      </c>
      <c r="I592" s="242"/>
      <c r="J592" s="242"/>
      <c r="K592" s="253"/>
      <c r="L592" s="254"/>
      <c r="M592" s="255"/>
      <c r="N592" s="256"/>
      <c r="O592" s="247"/>
      <c r="P592" s="248"/>
      <c r="Q592" s="249"/>
      <c r="R592" s="174"/>
      <c r="S592" s="274"/>
      <c r="T592" s="275"/>
      <c r="AHV592" s="164"/>
      <c r="AHW592" s="164"/>
      <c r="AHX592" s="164"/>
      <c r="AHY592" s="164"/>
      <c r="AHZ592" s="164"/>
      <c r="AIA592" s="164"/>
      <c r="AIB592" s="164"/>
      <c r="AIC592" s="164"/>
      <c r="AID592" s="164"/>
      <c r="AIE592" s="164"/>
      <c r="AIF592" s="164"/>
      <c r="AIG592" s="164"/>
      <c r="AIH592" s="164"/>
      <c r="AII592" s="164"/>
      <c r="AIJ592" s="164"/>
      <c r="AIK592" s="164"/>
      <c r="AIL592" s="164"/>
      <c r="AIM592" s="164"/>
      <c r="AIN592" s="164"/>
      <c r="AIO592" s="164"/>
      <c r="AIP592" s="164"/>
      <c r="AIQ592" s="164"/>
      <c r="AIR592" s="164"/>
      <c r="AIS592" s="164"/>
      <c r="AIT592" s="164"/>
      <c r="AIU592" s="164"/>
      <c r="AIV592" s="164"/>
      <c r="AIW592" s="164"/>
      <c r="AIX592" s="164"/>
      <c r="AIY592" s="164"/>
      <c r="AIZ592" s="164"/>
      <c r="AJA592" s="164"/>
      <c r="AJB592" s="164"/>
      <c r="AJC592" s="164"/>
      <c r="AJD592" s="164"/>
      <c r="AJE592" s="164"/>
      <c r="AJF592" s="164"/>
      <c r="AJG592" s="164"/>
      <c r="AJH592" s="164"/>
      <c r="AJI592" s="164"/>
      <c r="AJJ592" s="164"/>
      <c r="AJK592" s="164"/>
      <c r="AJL592" s="164"/>
      <c r="AJM592" s="164"/>
      <c r="AJN592" s="164"/>
      <c r="AJO592" s="164"/>
      <c r="AJP592" s="164"/>
      <c r="AJQ592" s="164"/>
      <c r="AJR592" s="164"/>
      <c r="AJS592" s="164"/>
      <c r="AJT592" s="164"/>
      <c r="AJU592" s="164"/>
      <c r="AJV592" s="164"/>
      <c r="AJW592" s="164"/>
      <c r="AJX592" s="164"/>
      <c r="AJY592" s="164"/>
      <c r="AJZ592" s="164"/>
      <c r="AKA592" s="164"/>
      <c r="AKB592" s="164"/>
    </row>
    <row r="593" customFormat="false" ht="21" hidden="false" customHeight="true" outlineLevel="0" collapsed="false">
      <c r="A593" s="233"/>
      <c r="B593" s="234"/>
      <c r="C593" s="235"/>
      <c r="D593" s="236"/>
      <c r="E593" s="237"/>
      <c r="F593" s="237"/>
      <c r="G593" s="263"/>
      <c r="H593" s="268" t="str">
        <f aca="false">IF(COUNTIFS(Titulados!$A$3:$A$1000,"="&amp;K593)&lt;&gt;1,"","Titulado")</f>
        <v/>
      </c>
      <c r="I593" s="242"/>
      <c r="J593" s="242"/>
      <c r="K593" s="258"/>
      <c r="L593" s="259"/>
      <c r="M593" s="260"/>
      <c r="N593" s="261"/>
      <c r="O593" s="247"/>
      <c r="P593" s="248"/>
      <c r="Q593" s="249"/>
      <c r="R593" s="174"/>
      <c r="S593" s="274"/>
      <c r="T593" s="275"/>
      <c r="AHV593" s="164"/>
      <c r="AHW593" s="164"/>
      <c r="AHX593" s="164"/>
      <c r="AHY593" s="164"/>
      <c r="AHZ593" s="164"/>
      <c r="AIA593" s="164"/>
      <c r="AIB593" s="164"/>
      <c r="AIC593" s="164"/>
      <c r="AID593" s="164"/>
      <c r="AIE593" s="164"/>
      <c r="AIF593" s="164"/>
      <c r="AIG593" s="164"/>
      <c r="AIH593" s="164"/>
      <c r="AII593" s="164"/>
      <c r="AIJ593" s="164"/>
      <c r="AIK593" s="164"/>
      <c r="AIL593" s="164"/>
      <c r="AIM593" s="164"/>
      <c r="AIN593" s="164"/>
      <c r="AIO593" s="164"/>
      <c r="AIP593" s="164"/>
      <c r="AIQ593" s="164"/>
      <c r="AIR593" s="164"/>
      <c r="AIS593" s="164"/>
      <c r="AIT593" s="164"/>
      <c r="AIU593" s="164"/>
      <c r="AIV593" s="164"/>
      <c r="AIW593" s="164"/>
      <c r="AIX593" s="164"/>
      <c r="AIY593" s="164"/>
      <c r="AIZ593" s="164"/>
      <c r="AJA593" s="164"/>
      <c r="AJB593" s="164"/>
      <c r="AJC593" s="164"/>
      <c r="AJD593" s="164"/>
      <c r="AJE593" s="164"/>
      <c r="AJF593" s="164"/>
      <c r="AJG593" s="164"/>
      <c r="AJH593" s="164"/>
      <c r="AJI593" s="164"/>
      <c r="AJJ593" s="164"/>
      <c r="AJK593" s="164"/>
      <c r="AJL593" s="164"/>
      <c r="AJM593" s="164"/>
      <c r="AJN593" s="164"/>
      <c r="AJO593" s="164"/>
      <c r="AJP593" s="164"/>
      <c r="AJQ593" s="164"/>
      <c r="AJR593" s="164"/>
      <c r="AJS593" s="164"/>
      <c r="AJT593" s="164"/>
      <c r="AJU593" s="164"/>
      <c r="AJV593" s="164"/>
      <c r="AJW593" s="164"/>
      <c r="AJX593" s="164"/>
      <c r="AJY593" s="164"/>
      <c r="AJZ593" s="164"/>
      <c r="AKA593" s="164"/>
      <c r="AKB593" s="164"/>
    </row>
    <row r="594" customFormat="false" ht="27" hidden="false" customHeight="true" outlineLevel="0" collapsed="false">
      <c r="A594" s="233" t="n">
        <f aca="false">A587+1</f>
        <v>85</v>
      </c>
      <c r="B594" s="234"/>
      <c r="C594" s="235"/>
      <c r="D594" s="236"/>
      <c r="E594" s="237" t="str">
        <f aca="false">IF(P594&gt;0,"Docente do PPG coautor","")</f>
        <v/>
      </c>
      <c r="F594" s="238" t="str">
        <f aca="false">IF(COUNTIFS(L594:L600,"&lt;&gt;"&amp;"")&gt;0,"Graduando coautor","")</f>
        <v/>
      </c>
      <c r="G594" s="263" t="str">
        <f aca="false">IF(COUNTIFS(K594:K600,"&lt;&gt;"&amp;"")&gt;0,"Pos-graduando coautor","")</f>
        <v/>
      </c>
      <c r="H594" s="264" t="str">
        <f aca="false">IF(COUNTIFS(Titulados!$A$3:$A$1000,"="&amp;K594)&lt;&gt;1,"","Titulado")</f>
        <v/>
      </c>
      <c r="I594" s="242"/>
      <c r="J594" s="242"/>
      <c r="K594" s="243"/>
      <c r="L594" s="244"/>
      <c r="M594" s="245"/>
      <c r="N594" s="246"/>
      <c r="O594" s="247"/>
      <c r="P594" s="248" t="n">
        <v>0</v>
      </c>
      <c r="Q594" s="249"/>
      <c r="R594" s="174"/>
      <c r="S594" s="274" t="n">
        <f aca="false">IF(B594="",0,INDEX(pesosqualis,MATCH(D594,INDEX(Qualis,,MATCH(B594,Tipos_Produtos)),0),MATCH(B594,Tipos_Produtos,0)))</f>
        <v>0</v>
      </c>
      <c r="T594" s="275" t="n">
        <f aca="false">IF(E594="",0,S594/P594)</f>
        <v>0</v>
      </c>
      <c r="AHV594" s="164"/>
      <c r="AHW594" s="164"/>
      <c r="AHX594" s="164"/>
      <c r="AHY594" s="164"/>
      <c r="AHZ594" s="164"/>
      <c r="AIA594" s="164"/>
      <c r="AIB594" s="164"/>
      <c r="AIC594" s="164"/>
      <c r="AID594" s="164"/>
      <c r="AIE594" s="164"/>
      <c r="AIF594" s="164"/>
      <c r="AIG594" s="164"/>
      <c r="AIH594" s="164"/>
      <c r="AII594" s="164"/>
      <c r="AIJ594" s="164"/>
      <c r="AIK594" s="164"/>
      <c r="AIL594" s="164"/>
      <c r="AIM594" s="164"/>
      <c r="AIN594" s="164"/>
      <c r="AIO594" s="164"/>
      <c r="AIP594" s="164"/>
      <c r="AIQ594" s="164"/>
      <c r="AIR594" s="164"/>
      <c r="AIS594" s="164"/>
      <c r="AIT594" s="164"/>
      <c r="AIU594" s="164"/>
      <c r="AIV594" s="164"/>
      <c r="AIW594" s="164"/>
      <c r="AIX594" s="164"/>
      <c r="AIY594" s="164"/>
      <c r="AIZ594" s="164"/>
      <c r="AJA594" s="164"/>
      <c r="AJB594" s="164"/>
      <c r="AJC594" s="164"/>
      <c r="AJD594" s="164"/>
      <c r="AJE594" s="164"/>
      <c r="AJF594" s="164"/>
      <c r="AJG594" s="164"/>
      <c r="AJH594" s="164"/>
      <c r="AJI594" s="164"/>
      <c r="AJJ594" s="164"/>
      <c r="AJK594" s="164"/>
      <c r="AJL594" s="164"/>
      <c r="AJM594" s="164"/>
      <c r="AJN594" s="164"/>
      <c r="AJO594" s="164"/>
      <c r="AJP594" s="164"/>
      <c r="AJQ594" s="164"/>
      <c r="AJR594" s="164"/>
      <c r="AJS594" s="164"/>
      <c r="AJT594" s="164"/>
      <c r="AJU594" s="164"/>
      <c r="AJV594" s="164"/>
      <c r="AJW594" s="164"/>
      <c r="AJX594" s="164"/>
      <c r="AJY594" s="164"/>
      <c r="AJZ594" s="164"/>
      <c r="AKA594" s="164"/>
      <c r="AKB594" s="164"/>
    </row>
    <row r="595" customFormat="false" ht="21" hidden="false" customHeight="true" outlineLevel="0" collapsed="false">
      <c r="A595" s="233"/>
      <c r="B595" s="234"/>
      <c r="C595" s="235"/>
      <c r="D595" s="236"/>
      <c r="E595" s="237"/>
      <c r="F595" s="237"/>
      <c r="G595" s="263"/>
      <c r="H595" s="267" t="str">
        <f aca="false">IF(COUNTIFS(Titulados!$A$3:$A$1000,"="&amp;K595)&lt;&gt;1,"","Titulado")</f>
        <v/>
      </c>
      <c r="I595" s="242"/>
      <c r="J595" s="242"/>
      <c r="K595" s="253"/>
      <c r="L595" s="254"/>
      <c r="M595" s="255"/>
      <c r="N595" s="256"/>
      <c r="O595" s="247"/>
      <c r="P595" s="248"/>
      <c r="Q595" s="249"/>
      <c r="R595" s="174"/>
      <c r="S595" s="274"/>
      <c r="T595" s="275"/>
      <c r="AHV595" s="164"/>
      <c r="AHW595" s="164"/>
      <c r="AHX595" s="164"/>
      <c r="AHY595" s="164"/>
      <c r="AHZ595" s="164"/>
      <c r="AIA595" s="164"/>
      <c r="AIB595" s="164"/>
      <c r="AIC595" s="164"/>
      <c r="AID595" s="164"/>
      <c r="AIE595" s="164"/>
      <c r="AIF595" s="164"/>
      <c r="AIG595" s="164"/>
      <c r="AIH595" s="164"/>
      <c r="AII595" s="164"/>
      <c r="AIJ595" s="164"/>
      <c r="AIK595" s="164"/>
      <c r="AIL595" s="164"/>
      <c r="AIM595" s="164"/>
      <c r="AIN595" s="164"/>
      <c r="AIO595" s="164"/>
      <c r="AIP595" s="164"/>
      <c r="AIQ595" s="164"/>
      <c r="AIR595" s="164"/>
      <c r="AIS595" s="164"/>
      <c r="AIT595" s="164"/>
      <c r="AIU595" s="164"/>
      <c r="AIV595" s="164"/>
      <c r="AIW595" s="164"/>
      <c r="AIX595" s="164"/>
      <c r="AIY595" s="164"/>
      <c r="AIZ595" s="164"/>
      <c r="AJA595" s="164"/>
      <c r="AJB595" s="164"/>
      <c r="AJC595" s="164"/>
      <c r="AJD595" s="164"/>
      <c r="AJE595" s="164"/>
      <c r="AJF595" s="164"/>
      <c r="AJG595" s="164"/>
      <c r="AJH595" s="164"/>
      <c r="AJI595" s="164"/>
      <c r="AJJ595" s="164"/>
      <c r="AJK595" s="164"/>
      <c r="AJL595" s="164"/>
      <c r="AJM595" s="164"/>
      <c r="AJN595" s="164"/>
      <c r="AJO595" s="164"/>
      <c r="AJP595" s="164"/>
      <c r="AJQ595" s="164"/>
      <c r="AJR595" s="164"/>
      <c r="AJS595" s="164"/>
      <c r="AJT595" s="164"/>
      <c r="AJU595" s="164"/>
      <c r="AJV595" s="164"/>
      <c r="AJW595" s="164"/>
      <c r="AJX595" s="164"/>
      <c r="AJY595" s="164"/>
      <c r="AJZ595" s="164"/>
      <c r="AKA595" s="164"/>
      <c r="AKB595" s="164"/>
    </row>
    <row r="596" customFormat="false" ht="21" hidden="false" customHeight="true" outlineLevel="0" collapsed="false">
      <c r="A596" s="233"/>
      <c r="B596" s="234"/>
      <c r="C596" s="235"/>
      <c r="D596" s="236"/>
      <c r="E596" s="237"/>
      <c r="F596" s="237"/>
      <c r="G596" s="263"/>
      <c r="H596" s="267" t="str">
        <f aca="false">IF(COUNTIFS(Titulados!$A$3:$A$1000,"="&amp;K596)&lt;&gt;1,"","Titulado")</f>
        <v/>
      </c>
      <c r="I596" s="242"/>
      <c r="J596" s="242"/>
      <c r="K596" s="253"/>
      <c r="L596" s="254"/>
      <c r="M596" s="255"/>
      <c r="N596" s="256"/>
      <c r="O596" s="247"/>
      <c r="P596" s="248"/>
      <c r="Q596" s="249"/>
      <c r="R596" s="174"/>
      <c r="S596" s="274"/>
      <c r="T596" s="275"/>
      <c r="AHV596" s="164"/>
      <c r="AHW596" s="164"/>
      <c r="AHX596" s="164"/>
      <c r="AHY596" s="164"/>
      <c r="AHZ596" s="164"/>
      <c r="AIA596" s="164"/>
      <c r="AIB596" s="164"/>
      <c r="AIC596" s="164"/>
      <c r="AID596" s="164"/>
      <c r="AIE596" s="164"/>
      <c r="AIF596" s="164"/>
      <c r="AIG596" s="164"/>
      <c r="AIH596" s="164"/>
      <c r="AII596" s="164"/>
      <c r="AIJ596" s="164"/>
      <c r="AIK596" s="164"/>
      <c r="AIL596" s="164"/>
      <c r="AIM596" s="164"/>
      <c r="AIN596" s="164"/>
      <c r="AIO596" s="164"/>
      <c r="AIP596" s="164"/>
      <c r="AIQ596" s="164"/>
      <c r="AIR596" s="164"/>
      <c r="AIS596" s="164"/>
      <c r="AIT596" s="164"/>
      <c r="AIU596" s="164"/>
      <c r="AIV596" s="164"/>
      <c r="AIW596" s="164"/>
      <c r="AIX596" s="164"/>
      <c r="AIY596" s="164"/>
      <c r="AIZ596" s="164"/>
      <c r="AJA596" s="164"/>
      <c r="AJB596" s="164"/>
      <c r="AJC596" s="164"/>
      <c r="AJD596" s="164"/>
      <c r="AJE596" s="164"/>
      <c r="AJF596" s="164"/>
      <c r="AJG596" s="164"/>
      <c r="AJH596" s="164"/>
      <c r="AJI596" s="164"/>
      <c r="AJJ596" s="164"/>
      <c r="AJK596" s="164"/>
      <c r="AJL596" s="164"/>
      <c r="AJM596" s="164"/>
      <c r="AJN596" s="164"/>
      <c r="AJO596" s="164"/>
      <c r="AJP596" s="164"/>
      <c r="AJQ596" s="164"/>
      <c r="AJR596" s="164"/>
      <c r="AJS596" s="164"/>
      <c r="AJT596" s="164"/>
      <c r="AJU596" s="164"/>
      <c r="AJV596" s="164"/>
      <c r="AJW596" s="164"/>
      <c r="AJX596" s="164"/>
      <c r="AJY596" s="164"/>
      <c r="AJZ596" s="164"/>
      <c r="AKA596" s="164"/>
      <c r="AKB596" s="164"/>
    </row>
    <row r="597" customFormat="false" ht="21" hidden="false" customHeight="true" outlineLevel="0" collapsed="false">
      <c r="A597" s="233"/>
      <c r="B597" s="234"/>
      <c r="C597" s="235"/>
      <c r="D597" s="236"/>
      <c r="E597" s="237"/>
      <c r="F597" s="237"/>
      <c r="G597" s="263"/>
      <c r="H597" s="267" t="str">
        <f aca="false">IF(COUNTIFS(Titulados!$A$3:$A$1000,"="&amp;K597)&lt;&gt;1,"","Titulado")</f>
        <v/>
      </c>
      <c r="I597" s="242"/>
      <c r="J597" s="242"/>
      <c r="K597" s="253"/>
      <c r="L597" s="254"/>
      <c r="M597" s="255"/>
      <c r="N597" s="256"/>
      <c r="O597" s="247"/>
      <c r="P597" s="248"/>
      <c r="Q597" s="249"/>
      <c r="R597" s="174"/>
      <c r="S597" s="274"/>
      <c r="T597" s="275"/>
      <c r="AHV597" s="164"/>
      <c r="AHW597" s="164"/>
      <c r="AHX597" s="164"/>
      <c r="AHY597" s="164"/>
      <c r="AHZ597" s="164"/>
      <c r="AIA597" s="164"/>
      <c r="AIB597" s="164"/>
      <c r="AIC597" s="164"/>
      <c r="AID597" s="164"/>
      <c r="AIE597" s="164"/>
      <c r="AIF597" s="164"/>
      <c r="AIG597" s="164"/>
      <c r="AIH597" s="164"/>
      <c r="AII597" s="164"/>
      <c r="AIJ597" s="164"/>
      <c r="AIK597" s="164"/>
      <c r="AIL597" s="164"/>
      <c r="AIM597" s="164"/>
      <c r="AIN597" s="164"/>
      <c r="AIO597" s="164"/>
      <c r="AIP597" s="164"/>
      <c r="AIQ597" s="164"/>
      <c r="AIR597" s="164"/>
      <c r="AIS597" s="164"/>
      <c r="AIT597" s="164"/>
      <c r="AIU597" s="164"/>
      <c r="AIV597" s="164"/>
      <c r="AIW597" s="164"/>
      <c r="AIX597" s="164"/>
      <c r="AIY597" s="164"/>
      <c r="AIZ597" s="164"/>
      <c r="AJA597" s="164"/>
      <c r="AJB597" s="164"/>
      <c r="AJC597" s="164"/>
      <c r="AJD597" s="164"/>
      <c r="AJE597" s="164"/>
      <c r="AJF597" s="164"/>
      <c r="AJG597" s="164"/>
      <c r="AJH597" s="164"/>
      <c r="AJI597" s="164"/>
      <c r="AJJ597" s="164"/>
      <c r="AJK597" s="164"/>
      <c r="AJL597" s="164"/>
      <c r="AJM597" s="164"/>
      <c r="AJN597" s="164"/>
      <c r="AJO597" s="164"/>
      <c r="AJP597" s="164"/>
      <c r="AJQ597" s="164"/>
      <c r="AJR597" s="164"/>
      <c r="AJS597" s="164"/>
      <c r="AJT597" s="164"/>
      <c r="AJU597" s="164"/>
      <c r="AJV597" s="164"/>
      <c r="AJW597" s="164"/>
      <c r="AJX597" s="164"/>
      <c r="AJY597" s="164"/>
      <c r="AJZ597" s="164"/>
      <c r="AKA597" s="164"/>
      <c r="AKB597" s="164"/>
    </row>
    <row r="598" customFormat="false" ht="21" hidden="false" customHeight="true" outlineLevel="0" collapsed="false">
      <c r="A598" s="233"/>
      <c r="B598" s="234"/>
      <c r="C598" s="235"/>
      <c r="D598" s="236"/>
      <c r="E598" s="237"/>
      <c r="F598" s="237"/>
      <c r="G598" s="263"/>
      <c r="H598" s="267" t="str">
        <f aca="false">IF(COUNTIFS(Titulados!$A$3:$A$1000,"="&amp;K598)&lt;&gt;1,"","Titulado")</f>
        <v/>
      </c>
      <c r="I598" s="242"/>
      <c r="J598" s="242"/>
      <c r="K598" s="253"/>
      <c r="L598" s="254"/>
      <c r="M598" s="255"/>
      <c r="N598" s="256"/>
      <c r="O598" s="247"/>
      <c r="P598" s="248"/>
      <c r="Q598" s="249"/>
      <c r="R598" s="174"/>
      <c r="S598" s="274"/>
      <c r="T598" s="275"/>
      <c r="AHV598" s="164"/>
      <c r="AHW598" s="164"/>
      <c r="AHX598" s="164"/>
      <c r="AHY598" s="164"/>
      <c r="AHZ598" s="164"/>
      <c r="AIA598" s="164"/>
      <c r="AIB598" s="164"/>
      <c r="AIC598" s="164"/>
      <c r="AID598" s="164"/>
      <c r="AIE598" s="164"/>
      <c r="AIF598" s="164"/>
      <c r="AIG598" s="164"/>
      <c r="AIH598" s="164"/>
      <c r="AII598" s="164"/>
      <c r="AIJ598" s="164"/>
      <c r="AIK598" s="164"/>
      <c r="AIL598" s="164"/>
      <c r="AIM598" s="164"/>
      <c r="AIN598" s="164"/>
      <c r="AIO598" s="164"/>
      <c r="AIP598" s="164"/>
      <c r="AIQ598" s="164"/>
      <c r="AIR598" s="164"/>
      <c r="AIS598" s="164"/>
      <c r="AIT598" s="164"/>
      <c r="AIU598" s="164"/>
      <c r="AIV598" s="164"/>
      <c r="AIW598" s="164"/>
      <c r="AIX598" s="164"/>
      <c r="AIY598" s="164"/>
      <c r="AIZ598" s="164"/>
      <c r="AJA598" s="164"/>
      <c r="AJB598" s="164"/>
      <c r="AJC598" s="164"/>
      <c r="AJD598" s="164"/>
      <c r="AJE598" s="164"/>
      <c r="AJF598" s="164"/>
      <c r="AJG598" s="164"/>
      <c r="AJH598" s="164"/>
      <c r="AJI598" s="164"/>
      <c r="AJJ598" s="164"/>
      <c r="AJK598" s="164"/>
      <c r="AJL598" s="164"/>
      <c r="AJM598" s="164"/>
      <c r="AJN598" s="164"/>
      <c r="AJO598" s="164"/>
      <c r="AJP598" s="164"/>
      <c r="AJQ598" s="164"/>
      <c r="AJR598" s="164"/>
      <c r="AJS598" s="164"/>
      <c r="AJT598" s="164"/>
      <c r="AJU598" s="164"/>
      <c r="AJV598" s="164"/>
      <c r="AJW598" s="164"/>
      <c r="AJX598" s="164"/>
      <c r="AJY598" s="164"/>
      <c r="AJZ598" s="164"/>
      <c r="AKA598" s="164"/>
      <c r="AKB598" s="164"/>
    </row>
    <row r="599" customFormat="false" ht="21" hidden="false" customHeight="true" outlineLevel="0" collapsed="false">
      <c r="A599" s="233"/>
      <c r="B599" s="234"/>
      <c r="C599" s="235"/>
      <c r="D599" s="236"/>
      <c r="E599" s="237"/>
      <c r="F599" s="237"/>
      <c r="G599" s="263"/>
      <c r="H599" s="267" t="str">
        <f aca="false">IF(COUNTIFS(Titulados!$A$3:$A$1000,"="&amp;K599)&lt;&gt;1,"","Titulado")</f>
        <v/>
      </c>
      <c r="I599" s="242"/>
      <c r="J599" s="242"/>
      <c r="K599" s="253"/>
      <c r="L599" s="254"/>
      <c r="M599" s="255"/>
      <c r="N599" s="256"/>
      <c r="O599" s="247"/>
      <c r="P599" s="248"/>
      <c r="Q599" s="249"/>
      <c r="R599" s="174"/>
      <c r="S599" s="274"/>
      <c r="T599" s="275"/>
      <c r="AHV599" s="164"/>
      <c r="AHW599" s="164"/>
      <c r="AHX599" s="164"/>
      <c r="AHY599" s="164"/>
      <c r="AHZ599" s="164"/>
      <c r="AIA599" s="164"/>
      <c r="AIB599" s="164"/>
      <c r="AIC599" s="164"/>
      <c r="AID599" s="164"/>
      <c r="AIE599" s="164"/>
      <c r="AIF599" s="164"/>
      <c r="AIG599" s="164"/>
      <c r="AIH599" s="164"/>
      <c r="AII599" s="164"/>
      <c r="AIJ599" s="164"/>
      <c r="AIK599" s="164"/>
      <c r="AIL599" s="164"/>
      <c r="AIM599" s="164"/>
      <c r="AIN599" s="164"/>
      <c r="AIO599" s="164"/>
      <c r="AIP599" s="164"/>
      <c r="AIQ599" s="164"/>
      <c r="AIR599" s="164"/>
      <c r="AIS599" s="164"/>
      <c r="AIT599" s="164"/>
      <c r="AIU599" s="164"/>
      <c r="AIV599" s="164"/>
      <c r="AIW599" s="164"/>
      <c r="AIX599" s="164"/>
      <c r="AIY599" s="164"/>
      <c r="AIZ599" s="164"/>
      <c r="AJA599" s="164"/>
      <c r="AJB599" s="164"/>
      <c r="AJC599" s="164"/>
      <c r="AJD599" s="164"/>
      <c r="AJE599" s="164"/>
      <c r="AJF599" s="164"/>
      <c r="AJG599" s="164"/>
      <c r="AJH599" s="164"/>
      <c r="AJI599" s="164"/>
      <c r="AJJ599" s="164"/>
      <c r="AJK599" s="164"/>
      <c r="AJL599" s="164"/>
      <c r="AJM599" s="164"/>
      <c r="AJN599" s="164"/>
      <c r="AJO599" s="164"/>
      <c r="AJP599" s="164"/>
      <c r="AJQ599" s="164"/>
      <c r="AJR599" s="164"/>
      <c r="AJS599" s="164"/>
      <c r="AJT599" s="164"/>
      <c r="AJU599" s="164"/>
      <c r="AJV599" s="164"/>
      <c r="AJW599" s="164"/>
      <c r="AJX599" s="164"/>
      <c r="AJY599" s="164"/>
      <c r="AJZ599" s="164"/>
      <c r="AKA599" s="164"/>
      <c r="AKB599" s="164"/>
    </row>
    <row r="600" customFormat="false" ht="21" hidden="false" customHeight="true" outlineLevel="0" collapsed="false">
      <c r="A600" s="233"/>
      <c r="B600" s="234"/>
      <c r="C600" s="235"/>
      <c r="D600" s="236"/>
      <c r="E600" s="237"/>
      <c r="F600" s="237"/>
      <c r="G600" s="263"/>
      <c r="H600" s="268" t="str">
        <f aca="false">IF(COUNTIFS(Titulados!$A$3:$A$1000,"="&amp;K600)&lt;&gt;1,"","Titulado")</f>
        <v/>
      </c>
      <c r="I600" s="242"/>
      <c r="J600" s="242"/>
      <c r="K600" s="258"/>
      <c r="L600" s="259"/>
      <c r="M600" s="260"/>
      <c r="N600" s="261"/>
      <c r="O600" s="247"/>
      <c r="P600" s="248"/>
      <c r="Q600" s="249"/>
      <c r="R600" s="174"/>
      <c r="S600" s="274"/>
      <c r="T600" s="275"/>
      <c r="AHV600" s="164"/>
      <c r="AHW600" s="164"/>
      <c r="AHX600" s="164"/>
      <c r="AHY600" s="164"/>
      <c r="AHZ600" s="164"/>
      <c r="AIA600" s="164"/>
      <c r="AIB600" s="164"/>
      <c r="AIC600" s="164"/>
      <c r="AID600" s="164"/>
      <c r="AIE600" s="164"/>
      <c r="AIF600" s="164"/>
      <c r="AIG600" s="164"/>
      <c r="AIH600" s="164"/>
      <c r="AII600" s="164"/>
      <c r="AIJ600" s="164"/>
      <c r="AIK600" s="164"/>
      <c r="AIL600" s="164"/>
      <c r="AIM600" s="164"/>
      <c r="AIN600" s="164"/>
      <c r="AIO600" s="164"/>
      <c r="AIP600" s="164"/>
      <c r="AIQ600" s="164"/>
      <c r="AIR600" s="164"/>
      <c r="AIS600" s="164"/>
      <c r="AIT600" s="164"/>
      <c r="AIU600" s="164"/>
      <c r="AIV600" s="164"/>
      <c r="AIW600" s="164"/>
      <c r="AIX600" s="164"/>
      <c r="AIY600" s="164"/>
      <c r="AIZ600" s="164"/>
      <c r="AJA600" s="164"/>
      <c r="AJB600" s="164"/>
      <c r="AJC600" s="164"/>
      <c r="AJD600" s="164"/>
      <c r="AJE600" s="164"/>
      <c r="AJF600" s="164"/>
      <c r="AJG600" s="164"/>
      <c r="AJH600" s="164"/>
      <c r="AJI600" s="164"/>
      <c r="AJJ600" s="164"/>
      <c r="AJK600" s="164"/>
      <c r="AJL600" s="164"/>
      <c r="AJM600" s="164"/>
      <c r="AJN600" s="164"/>
      <c r="AJO600" s="164"/>
      <c r="AJP600" s="164"/>
      <c r="AJQ600" s="164"/>
      <c r="AJR600" s="164"/>
      <c r="AJS600" s="164"/>
      <c r="AJT600" s="164"/>
      <c r="AJU600" s="164"/>
      <c r="AJV600" s="164"/>
      <c r="AJW600" s="164"/>
      <c r="AJX600" s="164"/>
      <c r="AJY600" s="164"/>
      <c r="AJZ600" s="164"/>
      <c r="AKA600" s="164"/>
      <c r="AKB600" s="164"/>
    </row>
    <row r="601" customFormat="false" ht="27" hidden="false" customHeight="true" outlineLevel="0" collapsed="false">
      <c r="A601" s="233" t="n">
        <f aca="false">A594+1</f>
        <v>86</v>
      </c>
      <c r="B601" s="234"/>
      <c r="C601" s="235"/>
      <c r="D601" s="236"/>
      <c r="E601" s="237" t="str">
        <f aca="false">IF(P601&gt;0,"Docente do PPG coautor","")</f>
        <v/>
      </c>
      <c r="F601" s="238" t="str">
        <f aca="false">IF(COUNTIFS(L601:L607,"&lt;&gt;"&amp;"")&gt;0,"Graduando coautor","")</f>
        <v/>
      </c>
      <c r="G601" s="263" t="str">
        <f aca="false">IF(COUNTIFS(K601:K607,"&lt;&gt;"&amp;"")&gt;0,"Pos-graduando coautor","")</f>
        <v/>
      </c>
      <c r="H601" s="264" t="str">
        <f aca="false">IF(COUNTIFS(Titulados!$A$3:$A$1000,"="&amp;K601)&lt;&gt;1,"","Titulado")</f>
        <v/>
      </c>
      <c r="I601" s="242"/>
      <c r="J601" s="242"/>
      <c r="K601" s="243"/>
      <c r="L601" s="244"/>
      <c r="M601" s="245"/>
      <c r="N601" s="246"/>
      <c r="O601" s="247"/>
      <c r="P601" s="248" t="n">
        <v>0</v>
      </c>
      <c r="Q601" s="249"/>
      <c r="R601" s="174"/>
      <c r="S601" s="274" t="n">
        <f aca="false">IF(B601="",0,INDEX(pesosqualis,MATCH(D601,INDEX(Qualis,,MATCH(B601,Tipos_Produtos)),0),MATCH(B601,Tipos_Produtos,0)))</f>
        <v>0</v>
      </c>
      <c r="T601" s="275" t="n">
        <f aca="false">IF(E601="",0,S601/P601)</f>
        <v>0</v>
      </c>
      <c r="AHV601" s="164"/>
      <c r="AHW601" s="164"/>
      <c r="AHX601" s="164"/>
      <c r="AHY601" s="164"/>
      <c r="AHZ601" s="164"/>
      <c r="AIA601" s="164"/>
      <c r="AIB601" s="164"/>
      <c r="AIC601" s="164"/>
      <c r="AID601" s="164"/>
      <c r="AIE601" s="164"/>
      <c r="AIF601" s="164"/>
      <c r="AIG601" s="164"/>
      <c r="AIH601" s="164"/>
      <c r="AII601" s="164"/>
      <c r="AIJ601" s="164"/>
      <c r="AIK601" s="164"/>
      <c r="AIL601" s="164"/>
      <c r="AIM601" s="164"/>
      <c r="AIN601" s="164"/>
      <c r="AIO601" s="164"/>
      <c r="AIP601" s="164"/>
      <c r="AIQ601" s="164"/>
      <c r="AIR601" s="164"/>
      <c r="AIS601" s="164"/>
      <c r="AIT601" s="164"/>
      <c r="AIU601" s="164"/>
      <c r="AIV601" s="164"/>
      <c r="AIW601" s="164"/>
      <c r="AIX601" s="164"/>
      <c r="AIY601" s="164"/>
      <c r="AIZ601" s="164"/>
      <c r="AJA601" s="164"/>
      <c r="AJB601" s="164"/>
      <c r="AJC601" s="164"/>
      <c r="AJD601" s="164"/>
      <c r="AJE601" s="164"/>
      <c r="AJF601" s="164"/>
      <c r="AJG601" s="164"/>
      <c r="AJH601" s="164"/>
      <c r="AJI601" s="164"/>
      <c r="AJJ601" s="164"/>
      <c r="AJK601" s="164"/>
      <c r="AJL601" s="164"/>
      <c r="AJM601" s="164"/>
      <c r="AJN601" s="164"/>
      <c r="AJO601" s="164"/>
      <c r="AJP601" s="164"/>
      <c r="AJQ601" s="164"/>
      <c r="AJR601" s="164"/>
      <c r="AJS601" s="164"/>
      <c r="AJT601" s="164"/>
      <c r="AJU601" s="164"/>
      <c r="AJV601" s="164"/>
      <c r="AJW601" s="164"/>
      <c r="AJX601" s="164"/>
      <c r="AJY601" s="164"/>
      <c r="AJZ601" s="164"/>
      <c r="AKA601" s="164"/>
      <c r="AKB601" s="164"/>
    </row>
    <row r="602" customFormat="false" ht="21" hidden="false" customHeight="true" outlineLevel="0" collapsed="false">
      <c r="A602" s="233"/>
      <c r="B602" s="234"/>
      <c r="C602" s="235"/>
      <c r="D602" s="236"/>
      <c r="E602" s="237"/>
      <c r="F602" s="237"/>
      <c r="G602" s="263"/>
      <c r="H602" s="267" t="str">
        <f aca="false">IF(COUNTIFS(Titulados!$A$3:$A$1000,"="&amp;K602)&lt;&gt;1,"","Titulado")</f>
        <v/>
      </c>
      <c r="I602" s="242"/>
      <c r="J602" s="242"/>
      <c r="K602" s="253"/>
      <c r="L602" s="254"/>
      <c r="M602" s="255"/>
      <c r="N602" s="256"/>
      <c r="O602" s="247"/>
      <c r="P602" s="248"/>
      <c r="Q602" s="249"/>
      <c r="R602" s="174"/>
      <c r="S602" s="274"/>
      <c r="T602" s="275"/>
      <c r="AHV602" s="164"/>
      <c r="AHW602" s="164"/>
      <c r="AHX602" s="164"/>
      <c r="AHY602" s="164"/>
      <c r="AHZ602" s="164"/>
      <c r="AIA602" s="164"/>
      <c r="AIB602" s="164"/>
      <c r="AIC602" s="164"/>
      <c r="AID602" s="164"/>
      <c r="AIE602" s="164"/>
      <c r="AIF602" s="164"/>
      <c r="AIG602" s="164"/>
      <c r="AIH602" s="164"/>
      <c r="AII602" s="164"/>
      <c r="AIJ602" s="164"/>
      <c r="AIK602" s="164"/>
      <c r="AIL602" s="164"/>
      <c r="AIM602" s="164"/>
      <c r="AIN602" s="164"/>
      <c r="AIO602" s="164"/>
      <c r="AIP602" s="164"/>
      <c r="AIQ602" s="164"/>
      <c r="AIR602" s="164"/>
      <c r="AIS602" s="164"/>
      <c r="AIT602" s="164"/>
      <c r="AIU602" s="164"/>
      <c r="AIV602" s="164"/>
      <c r="AIW602" s="164"/>
      <c r="AIX602" s="164"/>
      <c r="AIY602" s="164"/>
      <c r="AIZ602" s="164"/>
      <c r="AJA602" s="164"/>
      <c r="AJB602" s="164"/>
      <c r="AJC602" s="164"/>
      <c r="AJD602" s="164"/>
      <c r="AJE602" s="164"/>
      <c r="AJF602" s="164"/>
      <c r="AJG602" s="164"/>
      <c r="AJH602" s="164"/>
      <c r="AJI602" s="164"/>
      <c r="AJJ602" s="164"/>
      <c r="AJK602" s="164"/>
      <c r="AJL602" s="164"/>
      <c r="AJM602" s="164"/>
      <c r="AJN602" s="164"/>
      <c r="AJO602" s="164"/>
      <c r="AJP602" s="164"/>
      <c r="AJQ602" s="164"/>
      <c r="AJR602" s="164"/>
      <c r="AJS602" s="164"/>
      <c r="AJT602" s="164"/>
      <c r="AJU602" s="164"/>
      <c r="AJV602" s="164"/>
      <c r="AJW602" s="164"/>
      <c r="AJX602" s="164"/>
      <c r="AJY602" s="164"/>
      <c r="AJZ602" s="164"/>
      <c r="AKA602" s="164"/>
      <c r="AKB602" s="164"/>
    </row>
    <row r="603" customFormat="false" ht="21" hidden="false" customHeight="true" outlineLevel="0" collapsed="false">
      <c r="A603" s="233"/>
      <c r="B603" s="234"/>
      <c r="C603" s="235"/>
      <c r="D603" s="236"/>
      <c r="E603" s="237"/>
      <c r="F603" s="237"/>
      <c r="G603" s="263"/>
      <c r="H603" s="267" t="str">
        <f aca="false">IF(COUNTIFS(Titulados!$A$3:$A$1000,"="&amp;K603)&lt;&gt;1,"","Titulado")</f>
        <v/>
      </c>
      <c r="I603" s="242"/>
      <c r="J603" s="242"/>
      <c r="K603" s="253"/>
      <c r="L603" s="254"/>
      <c r="M603" s="255"/>
      <c r="N603" s="256"/>
      <c r="O603" s="247"/>
      <c r="P603" s="248"/>
      <c r="Q603" s="249"/>
      <c r="R603" s="174"/>
      <c r="S603" s="274"/>
      <c r="T603" s="275"/>
      <c r="AHV603" s="164"/>
      <c r="AHW603" s="164"/>
      <c r="AHX603" s="164"/>
      <c r="AHY603" s="164"/>
      <c r="AHZ603" s="164"/>
      <c r="AIA603" s="164"/>
      <c r="AIB603" s="164"/>
      <c r="AIC603" s="164"/>
      <c r="AID603" s="164"/>
      <c r="AIE603" s="164"/>
      <c r="AIF603" s="164"/>
      <c r="AIG603" s="164"/>
      <c r="AIH603" s="164"/>
      <c r="AII603" s="164"/>
      <c r="AIJ603" s="164"/>
      <c r="AIK603" s="164"/>
      <c r="AIL603" s="164"/>
      <c r="AIM603" s="164"/>
      <c r="AIN603" s="164"/>
      <c r="AIO603" s="164"/>
      <c r="AIP603" s="164"/>
      <c r="AIQ603" s="164"/>
      <c r="AIR603" s="164"/>
      <c r="AIS603" s="164"/>
      <c r="AIT603" s="164"/>
      <c r="AIU603" s="164"/>
      <c r="AIV603" s="164"/>
      <c r="AIW603" s="164"/>
      <c r="AIX603" s="164"/>
      <c r="AIY603" s="164"/>
      <c r="AIZ603" s="164"/>
      <c r="AJA603" s="164"/>
      <c r="AJB603" s="164"/>
      <c r="AJC603" s="164"/>
      <c r="AJD603" s="164"/>
      <c r="AJE603" s="164"/>
      <c r="AJF603" s="164"/>
      <c r="AJG603" s="164"/>
      <c r="AJH603" s="164"/>
      <c r="AJI603" s="164"/>
      <c r="AJJ603" s="164"/>
      <c r="AJK603" s="164"/>
      <c r="AJL603" s="164"/>
      <c r="AJM603" s="164"/>
      <c r="AJN603" s="164"/>
      <c r="AJO603" s="164"/>
      <c r="AJP603" s="164"/>
      <c r="AJQ603" s="164"/>
      <c r="AJR603" s="164"/>
      <c r="AJS603" s="164"/>
      <c r="AJT603" s="164"/>
      <c r="AJU603" s="164"/>
      <c r="AJV603" s="164"/>
      <c r="AJW603" s="164"/>
      <c r="AJX603" s="164"/>
      <c r="AJY603" s="164"/>
      <c r="AJZ603" s="164"/>
      <c r="AKA603" s="164"/>
      <c r="AKB603" s="164"/>
    </row>
    <row r="604" customFormat="false" ht="21" hidden="false" customHeight="true" outlineLevel="0" collapsed="false">
      <c r="A604" s="233"/>
      <c r="B604" s="234"/>
      <c r="C604" s="235"/>
      <c r="D604" s="236"/>
      <c r="E604" s="237"/>
      <c r="F604" s="237"/>
      <c r="G604" s="263"/>
      <c r="H604" s="267" t="str">
        <f aca="false">IF(COUNTIFS(Titulados!$A$3:$A$1000,"="&amp;K604)&lt;&gt;1,"","Titulado")</f>
        <v/>
      </c>
      <c r="I604" s="242"/>
      <c r="J604" s="242"/>
      <c r="K604" s="253"/>
      <c r="L604" s="254"/>
      <c r="M604" s="255"/>
      <c r="N604" s="256"/>
      <c r="O604" s="247"/>
      <c r="P604" s="248"/>
      <c r="Q604" s="249"/>
      <c r="R604" s="174"/>
      <c r="S604" s="274"/>
      <c r="T604" s="275"/>
      <c r="AHV604" s="164"/>
      <c r="AHW604" s="164"/>
      <c r="AHX604" s="164"/>
      <c r="AHY604" s="164"/>
      <c r="AHZ604" s="164"/>
      <c r="AIA604" s="164"/>
      <c r="AIB604" s="164"/>
      <c r="AIC604" s="164"/>
      <c r="AID604" s="164"/>
      <c r="AIE604" s="164"/>
      <c r="AIF604" s="164"/>
      <c r="AIG604" s="164"/>
      <c r="AIH604" s="164"/>
      <c r="AII604" s="164"/>
      <c r="AIJ604" s="164"/>
      <c r="AIK604" s="164"/>
      <c r="AIL604" s="164"/>
      <c r="AIM604" s="164"/>
      <c r="AIN604" s="164"/>
      <c r="AIO604" s="164"/>
      <c r="AIP604" s="164"/>
      <c r="AIQ604" s="164"/>
      <c r="AIR604" s="164"/>
      <c r="AIS604" s="164"/>
      <c r="AIT604" s="164"/>
      <c r="AIU604" s="164"/>
      <c r="AIV604" s="164"/>
      <c r="AIW604" s="164"/>
      <c r="AIX604" s="164"/>
      <c r="AIY604" s="164"/>
      <c r="AIZ604" s="164"/>
      <c r="AJA604" s="164"/>
      <c r="AJB604" s="164"/>
      <c r="AJC604" s="164"/>
      <c r="AJD604" s="164"/>
      <c r="AJE604" s="164"/>
      <c r="AJF604" s="164"/>
      <c r="AJG604" s="164"/>
      <c r="AJH604" s="164"/>
      <c r="AJI604" s="164"/>
      <c r="AJJ604" s="164"/>
      <c r="AJK604" s="164"/>
      <c r="AJL604" s="164"/>
      <c r="AJM604" s="164"/>
      <c r="AJN604" s="164"/>
      <c r="AJO604" s="164"/>
      <c r="AJP604" s="164"/>
      <c r="AJQ604" s="164"/>
      <c r="AJR604" s="164"/>
      <c r="AJS604" s="164"/>
      <c r="AJT604" s="164"/>
      <c r="AJU604" s="164"/>
      <c r="AJV604" s="164"/>
      <c r="AJW604" s="164"/>
      <c r="AJX604" s="164"/>
      <c r="AJY604" s="164"/>
      <c r="AJZ604" s="164"/>
      <c r="AKA604" s="164"/>
      <c r="AKB604" s="164"/>
    </row>
    <row r="605" customFormat="false" ht="21" hidden="false" customHeight="true" outlineLevel="0" collapsed="false">
      <c r="A605" s="233"/>
      <c r="B605" s="234"/>
      <c r="C605" s="235"/>
      <c r="D605" s="236"/>
      <c r="E605" s="237"/>
      <c r="F605" s="237"/>
      <c r="G605" s="263"/>
      <c r="H605" s="267" t="str">
        <f aca="false">IF(COUNTIFS(Titulados!$A$3:$A$1000,"="&amp;K605)&lt;&gt;1,"","Titulado")</f>
        <v/>
      </c>
      <c r="I605" s="242"/>
      <c r="J605" s="242"/>
      <c r="K605" s="253"/>
      <c r="L605" s="254"/>
      <c r="M605" s="255"/>
      <c r="N605" s="256"/>
      <c r="O605" s="247"/>
      <c r="P605" s="248"/>
      <c r="Q605" s="249"/>
      <c r="R605" s="174"/>
      <c r="S605" s="274"/>
      <c r="T605" s="275"/>
      <c r="AHV605" s="164"/>
      <c r="AHW605" s="164"/>
      <c r="AHX605" s="164"/>
      <c r="AHY605" s="164"/>
      <c r="AHZ605" s="164"/>
      <c r="AIA605" s="164"/>
      <c r="AIB605" s="164"/>
      <c r="AIC605" s="164"/>
      <c r="AID605" s="164"/>
      <c r="AIE605" s="164"/>
      <c r="AIF605" s="164"/>
      <c r="AIG605" s="164"/>
      <c r="AIH605" s="164"/>
      <c r="AII605" s="164"/>
      <c r="AIJ605" s="164"/>
      <c r="AIK605" s="164"/>
      <c r="AIL605" s="164"/>
      <c r="AIM605" s="164"/>
      <c r="AIN605" s="164"/>
      <c r="AIO605" s="164"/>
      <c r="AIP605" s="164"/>
      <c r="AIQ605" s="164"/>
      <c r="AIR605" s="164"/>
      <c r="AIS605" s="164"/>
      <c r="AIT605" s="164"/>
      <c r="AIU605" s="164"/>
      <c r="AIV605" s="164"/>
      <c r="AIW605" s="164"/>
      <c r="AIX605" s="164"/>
      <c r="AIY605" s="164"/>
      <c r="AIZ605" s="164"/>
      <c r="AJA605" s="164"/>
      <c r="AJB605" s="164"/>
      <c r="AJC605" s="164"/>
      <c r="AJD605" s="164"/>
      <c r="AJE605" s="164"/>
      <c r="AJF605" s="164"/>
      <c r="AJG605" s="164"/>
      <c r="AJH605" s="164"/>
      <c r="AJI605" s="164"/>
      <c r="AJJ605" s="164"/>
      <c r="AJK605" s="164"/>
      <c r="AJL605" s="164"/>
      <c r="AJM605" s="164"/>
      <c r="AJN605" s="164"/>
      <c r="AJO605" s="164"/>
      <c r="AJP605" s="164"/>
      <c r="AJQ605" s="164"/>
      <c r="AJR605" s="164"/>
      <c r="AJS605" s="164"/>
      <c r="AJT605" s="164"/>
      <c r="AJU605" s="164"/>
      <c r="AJV605" s="164"/>
      <c r="AJW605" s="164"/>
      <c r="AJX605" s="164"/>
      <c r="AJY605" s="164"/>
      <c r="AJZ605" s="164"/>
      <c r="AKA605" s="164"/>
      <c r="AKB605" s="164"/>
    </row>
    <row r="606" customFormat="false" ht="21" hidden="false" customHeight="true" outlineLevel="0" collapsed="false">
      <c r="A606" s="233"/>
      <c r="B606" s="234"/>
      <c r="C606" s="235"/>
      <c r="D606" s="236"/>
      <c r="E606" s="237"/>
      <c r="F606" s="237"/>
      <c r="G606" s="263"/>
      <c r="H606" s="267" t="str">
        <f aca="false">IF(COUNTIFS(Titulados!$A$3:$A$1000,"="&amp;K606)&lt;&gt;1,"","Titulado")</f>
        <v/>
      </c>
      <c r="I606" s="242"/>
      <c r="J606" s="242"/>
      <c r="K606" s="253"/>
      <c r="L606" s="254"/>
      <c r="M606" s="255"/>
      <c r="N606" s="256"/>
      <c r="O606" s="247"/>
      <c r="P606" s="248"/>
      <c r="Q606" s="249"/>
      <c r="R606" s="174"/>
      <c r="S606" s="274"/>
      <c r="T606" s="275"/>
      <c r="AHV606" s="164"/>
      <c r="AHW606" s="164"/>
      <c r="AHX606" s="164"/>
      <c r="AHY606" s="164"/>
      <c r="AHZ606" s="164"/>
      <c r="AIA606" s="164"/>
      <c r="AIB606" s="164"/>
      <c r="AIC606" s="164"/>
      <c r="AID606" s="164"/>
      <c r="AIE606" s="164"/>
      <c r="AIF606" s="164"/>
      <c r="AIG606" s="164"/>
      <c r="AIH606" s="164"/>
      <c r="AII606" s="164"/>
      <c r="AIJ606" s="164"/>
      <c r="AIK606" s="164"/>
      <c r="AIL606" s="164"/>
      <c r="AIM606" s="164"/>
      <c r="AIN606" s="164"/>
      <c r="AIO606" s="164"/>
      <c r="AIP606" s="164"/>
      <c r="AIQ606" s="164"/>
      <c r="AIR606" s="164"/>
      <c r="AIS606" s="164"/>
      <c r="AIT606" s="164"/>
      <c r="AIU606" s="164"/>
      <c r="AIV606" s="164"/>
      <c r="AIW606" s="164"/>
      <c r="AIX606" s="164"/>
      <c r="AIY606" s="164"/>
      <c r="AIZ606" s="164"/>
      <c r="AJA606" s="164"/>
      <c r="AJB606" s="164"/>
      <c r="AJC606" s="164"/>
      <c r="AJD606" s="164"/>
      <c r="AJE606" s="164"/>
      <c r="AJF606" s="164"/>
      <c r="AJG606" s="164"/>
      <c r="AJH606" s="164"/>
      <c r="AJI606" s="164"/>
      <c r="AJJ606" s="164"/>
      <c r="AJK606" s="164"/>
      <c r="AJL606" s="164"/>
      <c r="AJM606" s="164"/>
      <c r="AJN606" s="164"/>
      <c r="AJO606" s="164"/>
      <c r="AJP606" s="164"/>
      <c r="AJQ606" s="164"/>
      <c r="AJR606" s="164"/>
      <c r="AJS606" s="164"/>
      <c r="AJT606" s="164"/>
      <c r="AJU606" s="164"/>
      <c r="AJV606" s="164"/>
      <c r="AJW606" s="164"/>
      <c r="AJX606" s="164"/>
      <c r="AJY606" s="164"/>
      <c r="AJZ606" s="164"/>
      <c r="AKA606" s="164"/>
      <c r="AKB606" s="164"/>
    </row>
    <row r="607" customFormat="false" ht="21" hidden="false" customHeight="true" outlineLevel="0" collapsed="false">
      <c r="A607" s="233"/>
      <c r="B607" s="234"/>
      <c r="C607" s="235"/>
      <c r="D607" s="236"/>
      <c r="E607" s="237"/>
      <c r="F607" s="237"/>
      <c r="G607" s="263"/>
      <c r="H607" s="268" t="str">
        <f aca="false">IF(COUNTIFS(Titulados!$A$3:$A$1000,"="&amp;K607)&lt;&gt;1,"","Titulado")</f>
        <v/>
      </c>
      <c r="I607" s="242"/>
      <c r="J607" s="242"/>
      <c r="K607" s="258"/>
      <c r="L607" s="259"/>
      <c r="M607" s="260"/>
      <c r="N607" s="261"/>
      <c r="O607" s="247"/>
      <c r="P607" s="248"/>
      <c r="Q607" s="249"/>
      <c r="R607" s="174"/>
      <c r="S607" s="274"/>
      <c r="T607" s="275"/>
      <c r="AHV607" s="164"/>
      <c r="AHW607" s="164"/>
      <c r="AHX607" s="164"/>
      <c r="AHY607" s="164"/>
      <c r="AHZ607" s="164"/>
      <c r="AIA607" s="164"/>
      <c r="AIB607" s="164"/>
      <c r="AIC607" s="164"/>
      <c r="AID607" s="164"/>
      <c r="AIE607" s="164"/>
      <c r="AIF607" s="164"/>
      <c r="AIG607" s="164"/>
      <c r="AIH607" s="164"/>
      <c r="AII607" s="164"/>
      <c r="AIJ607" s="164"/>
      <c r="AIK607" s="164"/>
      <c r="AIL607" s="164"/>
      <c r="AIM607" s="164"/>
      <c r="AIN607" s="164"/>
      <c r="AIO607" s="164"/>
      <c r="AIP607" s="164"/>
      <c r="AIQ607" s="164"/>
      <c r="AIR607" s="164"/>
      <c r="AIS607" s="164"/>
      <c r="AIT607" s="164"/>
      <c r="AIU607" s="164"/>
      <c r="AIV607" s="164"/>
      <c r="AIW607" s="164"/>
      <c r="AIX607" s="164"/>
      <c r="AIY607" s="164"/>
      <c r="AIZ607" s="164"/>
      <c r="AJA607" s="164"/>
      <c r="AJB607" s="164"/>
      <c r="AJC607" s="164"/>
      <c r="AJD607" s="164"/>
      <c r="AJE607" s="164"/>
      <c r="AJF607" s="164"/>
      <c r="AJG607" s="164"/>
      <c r="AJH607" s="164"/>
      <c r="AJI607" s="164"/>
      <c r="AJJ607" s="164"/>
      <c r="AJK607" s="164"/>
      <c r="AJL607" s="164"/>
      <c r="AJM607" s="164"/>
      <c r="AJN607" s="164"/>
      <c r="AJO607" s="164"/>
      <c r="AJP607" s="164"/>
      <c r="AJQ607" s="164"/>
      <c r="AJR607" s="164"/>
      <c r="AJS607" s="164"/>
      <c r="AJT607" s="164"/>
      <c r="AJU607" s="164"/>
      <c r="AJV607" s="164"/>
      <c r="AJW607" s="164"/>
      <c r="AJX607" s="164"/>
      <c r="AJY607" s="164"/>
      <c r="AJZ607" s="164"/>
      <c r="AKA607" s="164"/>
      <c r="AKB607" s="164"/>
    </row>
    <row r="608" customFormat="false" ht="27" hidden="false" customHeight="true" outlineLevel="0" collapsed="false">
      <c r="A608" s="233" t="n">
        <f aca="false">A601+1</f>
        <v>87</v>
      </c>
      <c r="B608" s="234"/>
      <c r="C608" s="235"/>
      <c r="D608" s="236"/>
      <c r="E608" s="237" t="str">
        <f aca="false">IF(P608&gt;0,"Docente do PPG coautor","")</f>
        <v/>
      </c>
      <c r="F608" s="238" t="str">
        <f aca="false">IF(COUNTIFS(L608:L614,"&lt;&gt;"&amp;"")&gt;0,"Graduando coautor","")</f>
        <v/>
      </c>
      <c r="G608" s="263" t="str">
        <f aca="false">IF(COUNTIFS(K608:K614,"&lt;&gt;"&amp;"")&gt;0,"Pos-graduando coautor","")</f>
        <v/>
      </c>
      <c r="H608" s="264" t="str">
        <f aca="false">IF(COUNTIFS(Titulados!$A$3:$A$1000,"="&amp;K608)&lt;&gt;1,"","Titulado")</f>
        <v/>
      </c>
      <c r="I608" s="242"/>
      <c r="J608" s="242"/>
      <c r="K608" s="243"/>
      <c r="L608" s="244"/>
      <c r="M608" s="245"/>
      <c r="N608" s="246"/>
      <c r="O608" s="247"/>
      <c r="P608" s="248" t="n">
        <v>0</v>
      </c>
      <c r="Q608" s="249"/>
      <c r="R608" s="174"/>
      <c r="S608" s="274" t="n">
        <f aca="false">IF(B608="",0,INDEX(pesosqualis,MATCH(D608,INDEX(Qualis,,MATCH(B608,Tipos_Produtos)),0),MATCH(B608,Tipos_Produtos,0)))</f>
        <v>0</v>
      </c>
      <c r="T608" s="275" t="n">
        <f aca="false">IF(E608="",0,S608/P608)</f>
        <v>0</v>
      </c>
      <c r="AHV608" s="164"/>
      <c r="AHW608" s="164"/>
      <c r="AHX608" s="164"/>
      <c r="AHY608" s="164"/>
      <c r="AHZ608" s="164"/>
      <c r="AIA608" s="164"/>
      <c r="AIB608" s="164"/>
      <c r="AIC608" s="164"/>
      <c r="AID608" s="164"/>
      <c r="AIE608" s="164"/>
      <c r="AIF608" s="164"/>
      <c r="AIG608" s="164"/>
      <c r="AIH608" s="164"/>
      <c r="AII608" s="164"/>
      <c r="AIJ608" s="164"/>
      <c r="AIK608" s="164"/>
      <c r="AIL608" s="164"/>
      <c r="AIM608" s="164"/>
      <c r="AIN608" s="164"/>
      <c r="AIO608" s="164"/>
      <c r="AIP608" s="164"/>
      <c r="AIQ608" s="164"/>
      <c r="AIR608" s="164"/>
      <c r="AIS608" s="164"/>
      <c r="AIT608" s="164"/>
      <c r="AIU608" s="164"/>
      <c r="AIV608" s="164"/>
      <c r="AIW608" s="164"/>
      <c r="AIX608" s="164"/>
      <c r="AIY608" s="164"/>
      <c r="AIZ608" s="164"/>
      <c r="AJA608" s="164"/>
      <c r="AJB608" s="164"/>
      <c r="AJC608" s="164"/>
      <c r="AJD608" s="164"/>
      <c r="AJE608" s="164"/>
      <c r="AJF608" s="164"/>
      <c r="AJG608" s="164"/>
      <c r="AJH608" s="164"/>
      <c r="AJI608" s="164"/>
      <c r="AJJ608" s="164"/>
      <c r="AJK608" s="164"/>
      <c r="AJL608" s="164"/>
      <c r="AJM608" s="164"/>
      <c r="AJN608" s="164"/>
      <c r="AJO608" s="164"/>
      <c r="AJP608" s="164"/>
      <c r="AJQ608" s="164"/>
      <c r="AJR608" s="164"/>
      <c r="AJS608" s="164"/>
      <c r="AJT608" s="164"/>
      <c r="AJU608" s="164"/>
      <c r="AJV608" s="164"/>
      <c r="AJW608" s="164"/>
      <c r="AJX608" s="164"/>
      <c r="AJY608" s="164"/>
      <c r="AJZ608" s="164"/>
      <c r="AKA608" s="164"/>
      <c r="AKB608" s="164"/>
    </row>
    <row r="609" customFormat="false" ht="21" hidden="false" customHeight="true" outlineLevel="0" collapsed="false">
      <c r="A609" s="233"/>
      <c r="B609" s="234"/>
      <c r="C609" s="235"/>
      <c r="D609" s="236"/>
      <c r="E609" s="237"/>
      <c r="F609" s="237"/>
      <c r="G609" s="263"/>
      <c r="H609" s="267" t="str">
        <f aca="false">IF(COUNTIFS(Titulados!$A$3:$A$1000,"="&amp;K609)&lt;&gt;1,"","Titulado")</f>
        <v/>
      </c>
      <c r="I609" s="242"/>
      <c r="J609" s="242"/>
      <c r="K609" s="253"/>
      <c r="L609" s="254"/>
      <c r="M609" s="255"/>
      <c r="N609" s="256"/>
      <c r="O609" s="247"/>
      <c r="P609" s="248"/>
      <c r="Q609" s="249"/>
      <c r="R609" s="174"/>
      <c r="S609" s="274"/>
      <c r="T609" s="275"/>
      <c r="AHV609" s="164"/>
      <c r="AHW609" s="164"/>
      <c r="AHX609" s="164"/>
      <c r="AHY609" s="164"/>
      <c r="AHZ609" s="164"/>
      <c r="AIA609" s="164"/>
      <c r="AIB609" s="164"/>
      <c r="AIC609" s="164"/>
      <c r="AID609" s="164"/>
      <c r="AIE609" s="164"/>
      <c r="AIF609" s="164"/>
      <c r="AIG609" s="164"/>
      <c r="AIH609" s="164"/>
      <c r="AII609" s="164"/>
      <c r="AIJ609" s="164"/>
      <c r="AIK609" s="164"/>
      <c r="AIL609" s="164"/>
      <c r="AIM609" s="164"/>
      <c r="AIN609" s="164"/>
      <c r="AIO609" s="164"/>
      <c r="AIP609" s="164"/>
      <c r="AIQ609" s="164"/>
      <c r="AIR609" s="164"/>
      <c r="AIS609" s="164"/>
      <c r="AIT609" s="164"/>
      <c r="AIU609" s="164"/>
      <c r="AIV609" s="164"/>
      <c r="AIW609" s="164"/>
      <c r="AIX609" s="164"/>
      <c r="AIY609" s="164"/>
      <c r="AIZ609" s="164"/>
      <c r="AJA609" s="164"/>
      <c r="AJB609" s="164"/>
      <c r="AJC609" s="164"/>
      <c r="AJD609" s="164"/>
      <c r="AJE609" s="164"/>
      <c r="AJF609" s="164"/>
      <c r="AJG609" s="164"/>
      <c r="AJH609" s="164"/>
      <c r="AJI609" s="164"/>
      <c r="AJJ609" s="164"/>
      <c r="AJK609" s="164"/>
      <c r="AJL609" s="164"/>
      <c r="AJM609" s="164"/>
      <c r="AJN609" s="164"/>
      <c r="AJO609" s="164"/>
      <c r="AJP609" s="164"/>
      <c r="AJQ609" s="164"/>
      <c r="AJR609" s="164"/>
      <c r="AJS609" s="164"/>
      <c r="AJT609" s="164"/>
      <c r="AJU609" s="164"/>
      <c r="AJV609" s="164"/>
      <c r="AJW609" s="164"/>
      <c r="AJX609" s="164"/>
      <c r="AJY609" s="164"/>
      <c r="AJZ609" s="164"/>
      <c r="AKA609" s="164"/>
      <c r="AKB609" s="164"/>
    </row>
    <row r="610" customFormat="false" ht="21" hidden="false" customHeight="true" outlineLevel="0" collapsed="false">
      <c r="A610" s="233"/>
      <c r="B610" s="234"/>
      <c r="C610" s="235"/>
      <c r="D610" s="236"/>
      <c r="E610" s="237"/>
      <c r="F610" s="237"/>
      <c r="G610" s="263"/>
      <c r="H610" s="267" t="str">
        <f aca="false">IF(COUNTIFS(Titulados!$A$3:$A$1000,"="&amp;K610)&lt;&gt;1,"","Titulado")</f>
        <v/>
      </c>
      <c r="I610" s="242"/>
      <c r="J610" s="242"/>
      <c r="K610" s="253"/>
      <c r="L610" s="254"/>
      <c r="M610" s="255"/>
      <c r="N610" s="256"/>
      <c r="O610" s="247"/>
      <c r="P610" s="248"/>
      <c r="Q610" s="249"/>
      <c r="R610" s="174"/>
      <c r="S610" s="274"/>
      <c r="T610" s="275"/>
      <c r="AHV610" s="164"/>
      <c r="AHW610" s="164"/>
      <c r="AHX610" s="164"/>
      <c r="AHY610" s="164"/>
      <c r="AHZ610" s="164"/>
      <c r="AIA610" s="164"/>
      <c r="AIB610" s="164"/>
      <c r="AIC610" s="164"/>
      <c r="AID610" s="164"/>
      <c r="AIE610" s="164"/>
      <c r="AIF610" s="164"/>
      <c r="AIG610" s="164"/>
      <c r="AIH610" s="164"/>
      <c r="AII610" s="164"/>
      <c r="AIJ610" s="164"/>
      <c r="AIK610" s="164"/>
      <c r="AIL610" s="164"/>
      <c r="AIM610" s="164"/>
      <c r="AIN610" s="164"/>
      <c r="AIO610" s="164"/>
      <c r="AIP610" s="164"/>
      <c r="AIQ610" s="164"/>
      <c r="AIR610" s="164"/>
      <c r="AIS610" s="164"/>
      <c r="AIT610" s="164"/>
      <c r="AIU610" s="164"/>
      <c r="AIV610" s="164"/>
      <c r="AIW610" s="164"/>
      <c r="AIX610" s="164"/>
      <c r="AIY610" s="164"/>
      <c r="AIZ610" s="164"/>
      <c r="AJA610" s="164"/>
      <c r="AJB610" s="164"/>
      <c r="AJC610" s="164"/>
      <c r="AJD610" s="164"/>
      <c r="AJE610" s="164"/>
      <c r="AJF610" s="164"/>
      <c r="AJG610" s="164"/>
      <c r="AJH610" s="164"/>
      <c r="AJI610" s="164"/>
      <c r="AJJ610" s="164"/>
      <c r="AJK610" s="164"/>
      <c r="AJL610" s="164"/>
      <c r="AJM610" s="164"/>
      <c r="AJN610" s="164"/>
      <c r="AJO610" s="164"/>
      <c r="AJP610" s="164"/>
      <c r="AJQ610" s="164"/>
      <c r="AJR610" s="164"/>
      <c r="AJS610" s="164"/>
      <c r="AJT610" s="164"/>
      <c r="AJU610" s="164"/>
      <c r="AJV610" s="164"/>
      <c r="AJW610" s="164"/>
      <c r="AJX610" s="164"/>
      <c r="AJY610" s="164"/>
      <c r="AJZ610" s="164"/>
      <c r="AKA610" s="164"/>
      <c r="AKB610" s="164"/>
    </row>
    <row r="611" customFormat="false" ht="21" hidden="false" customHeight="true" outlineLevel="0" collapsed="false">
      <c r="A611" s="233"/>
      <c r="B611" s="234"/>
      <c r="C611" s="235"/>
      <c r="D611" s="236"/>
      <c r="E611" s="237"/>
      <c r="F611" s="237"/>
      <c r="G611" s="263"/>
      <c r="H611" s="267" t="str">
        <f aca="false">IF(COUNTIFS(Titulados!$A$3:$A$1000,"="&amp;K611)&lt;&gt;1,"","Titulado")</f>
        <v/>
      </c>
      <c r="I611" s="242"/>
      <c r="J611" s="242"/>
      <c r="K611" s="253"/>
      <c r="L611" s="254"/>
      <c r="M611" s="255"/>
      <c r="N611" s="256"/>
      <c r="O611" s="247"/>
      <c r="P611" s="248"/>
      <c r="Q611" s="249"/>
      <c r="R611" s="174"/>
      <c r="S611" s="274"/>
      <c r="T611" s="275"/>
      <c r="AHV611" s="164"/>
      <c r="AHW611" s="164"/>
      <c r="AHX611" s="164"/>
      <c r="AHY611" s="164"/>
      <c r="AHZ611" s="164"/>
      <c r="AIA611" s="164"/>
      <c r="AIB611" s="164"/>
      <c r="AIC611" s="164"/>
      <c r="AID611" s="164"/>
      <c r="AIE611" s="164"/>
      <c r="AIF611" s="164"/>
      <c r="AIG611" s="164"/>
      <c r="AIH611" s="164"/>
      <c r="AII611" s="164"/>
      <c r="AIJ611" s="164"/>
      <c r="AIK611" s="164"/>
      <c r="AIL611" s="164"/>
      <c r="AIM611" s="164"/>
      <c r="AIN611" s="164"/>
      <c r="AIO611" s="164"/>
      <c r="AIP611" s="164"/>
      <c r="AIQ611" s="164"/>
      <c r="AIR611" s="164"/>
      <c r="AIS611" s="164"/>
      <c r="AIT611" s="164"/>
      <c r="AIU611" s="164"/>
      <c r="AIV611" s="164"/>
      <c r="AIW611" s="164"/>
      <c r="AIX611" s="164"/>
      <c r="AIY611" s="164"/>
      <c r="AIZ611" s="164"/>
      <c r="AJA611" s="164"/>
      <c r="AJB611" s="164"/>
      <c r="AJC611" s="164"/>
      <c r="AJD611" s="164"/>
      <c r="AJE611" s="164"/>
      <c r="AJF611" s="164"/>
      <c r="AJG611" s="164"/>
      <c r="AJH611" s="164"/>
      <c r="AJI611" s="164"/>
      <c r="AJJ611" s="164"/>
      <c r="AJK611" s="164"/>
      <c r="AJL611" s="164"/>
      <c r="AJM611" s="164"/>
      <c r="AJN611" s="164"/>
      <c r="AJO611" s="164"/>
      <c r="AJP611" s="164"/>
      <c r="AJQ611" s="164"/>
      <c r="AJR611" s="164"/>
      <c r="AJS611" s="164"/>
      <c r="AJT611" s="164"/>
      <c r="AJU611" s="164"/>
      <c r="AJV611" s="164"/>
      <c r="AJW611" s="164"/>
      <c r="AJX611" s="164"/>
      <c r="AJY611" s="164"/>
      <c r="AJZ611" s="164"/>
      <c r="AKA611" s="164"/>
      <c r="AKB611" s="164"/>
    </row>
    <row r="612" customFormat="false" ht="21" hidden="false" customHeight="true" outlineLevel="0" collapsed="false">
      <c r="A612" s="233"/>
      <c r="B612" s="234"/>
      <c r="C612" s="235"/>
      <c r="D612" s="236"/>
      <c r="E612" s="237"/>
      <c r="F612" s="237"/>
      <c r="G612" s="263"/>
      <c r="H612" s="267" t="str">
        <f aca="false">IF(COUNTIFS(Titulados!$A$3:$A$1000,"="&amp;K612)&lt;&gt;1,"","Titulado")</f>
        <v/>
      </c>
      <c r="I612" s="242"/>
      <c r="J612" s="242"/>
      <c r="K612" s="253"/>
      <c r="L612" s="254"/>
      <c r="M612" s="255"/>
      <c r="N612" s="256"/>
      <c r="O612" s="247"/>
      <c r="P612" s="248"/>
      <c r="Q612" s="249"/>
      <c r="R612" s="174"/>
      <c r="S612" s="274"/>
      <c r="T612" s="275"/>
      <c r="AHV612" s="164"/>
      <c r="AHW612" s="164"/>
      <c r="AHX612" s="164"/>
      <c r="AHY612" s="164"/>
      <c r="AHZ612" s="164"/>
      <c r="AIA612" s="164"/>
      <c r="AIB612" s="164"/>
      <c r="AIC612" s="164"/>
      <c r="AID612" s="164"/>
      <c r="AIE612" s="164"/>
      <c r="AIF612" s="164"/>
      <c r="AIG612" s="164"/>
      <c r="AIH612" s="164"/>
      <c r="AII612" s="164"/>
      <c r="AIJ612" s="164"/>
      <c r="AIK612" s="164"/>
      <c r="AIL612" s="164"/>
      <c r="AIM612" s="164"/>
      <c r="AIN612" s="164"/>
      <c r="AIO612" s="164"/>
      <c r="AIP612" s="164"/>
      <c r="AIQ612" s="164"/>
      <c r="AIR612" s="164"/>
      <c r="AIS612" s="164"/>
      <c r="AIT612" s="164"/>
      <c r="AIU612" s="164"/>
      <c r="AIV612" s="164"/>
      <c r="AIW612" s="164"/>
      <c r="AIX612" s="164"/>
      <c r="AIY612" s="164"/>
      <c r="AIZ612" s="164"/>
      <c r="AJA612" s="164"/>
      <c r="AJB612" s="164"/>
      <c r="AJC612" s="164"/>
      <c r="AJD612" s="164"/>
      <c r="AJE612" s="164"/>
      <c r="AJF612" s="164"/>
      <c r="AJG612" s="164"/>
      <c r="AJH612" s="164"/>
      <c r="AJI612" s="164"/>
      <c r="AJJ612" s="164"/>
      <c r="AJK612" s="164"/>
      <c r="AJL612" s="164"/>
      <c r="AJM612" s="164"/>
      <c r="AJN612" s="164"/>
      <c r="AJO612" s="164"/>
      <c r="AJP612" s="164"/>
      <c r="AJQ612" s="164"/>
      <c r="AJR612" s="164"/>
      <c r="AJS612" s="164"/>
      <c r="AJT612" s="164"/>
      <c r="AJU612" s="164"/>
      <c r="AJV612" s="164"/>
      <c r="AJW612" s="164"/>
      <c r="AJX612" s="164"/>
      <c r="AJY612" s="164"/>
      <c r="AJZ612" s="164"/>
      <c r="AKA612" s="164"/>
      <c r="AKB612" s="164"/>
    </row>
    <row r="613" customFormat="false" ht="21" hidden="false" customHeight="true" outlineLevel="0" collapsed="false">
      <c r="A613" s="233"/>
      <c r="B613" s="234"/>
      <c r="C613" s="235"/>
      <c r="D613" s="236"/>
      <c r="E613" s="237"/>
      <c r="F613" s="237"/>
      <c r="G613" s="263"/>
      <c r="H613" s="267" t="str">
        <f aca="false">IF(COUNTIFS(Titulados!$A$3:$A$1000,"="&amp;K613)&lt;&gt;1,"","Titulado")</f>
        <v/>
      </c>
      <c r="I613" s="242"/>
      <c r="J613" s="242"/>
      <c r="K613" s="253"/>
      <c r="L613" s="254"/>
      <c r="M613" s="255"/>
      <c r="N613" s="256"/>
      <c r="O613" s="247"/>
      <c r="P613" s="248"/>
      <c r="Q613" s="249"/>
      <c r="R613" s="174"/>
      <c r="S613" s="274"/>
      <c r="T613" s="275"/>
      <c r="AHV613" s="164"/>
      <c r="AHW613" s="164"/>
      <c r="AHX613" s="164"/>
      <c r="AHY613" s="164"/>
      <c r="AHZ613" s="164"/>
      <c r="AIA613" s="164"/>
      <c r="AIB613" s="164"/>
      <c r="AIC613" s="164"/>
      <c r="AID613" s="164"/>
      <c r="AIE613" s="164"/>
      <c r="AIF613" s="164"/>
      <c r="AIG613" s="164"/>
      <c r="AIH613" s="164"/>
      <c r="AII613" s="164"/>
      <c r="AIJ613" s="164"/>
      <c r="AIK613" s="164"/>
      <c r="AIL613" s="164"/>
      <c r="AIM613" s="164"/>
      <c r="AIN613" s="164"/>
      <c r="AIO613" s="164"/>
      <c r="AIP613" s="164"/>
      <c r="AIQ613" s="164"/>
      <c r="AIR613" s="164"/>
      <c r="AIS613" s="164"/>
      <c r="AIT613" s="164"/>
      <c r="AIU613" s="164"/>
      <c r="AIV613" s="164"/>
      <c r="AIW613" s="164"/>
      <c r="AIX613" s="164"/>
      <c r="AIY613" s="164"/>
      <c r="AIZ613" s="164"/>
      <c r="AJA613" s="164"/>
      <c r="AJB613" s="164"/>
      <c r="AJC613" s="164"/>
      <c r="AJD613" s="164"/>
      <c r="AJE613" s="164"/>
      <c r="AJF613" s="164"/>
      <c r="AJG613" s="164"/>
      <c r="AJH613" s="164"/>
      <c r="AJI613" s="164"/>
      <c r="AJJ613" s="164"/>
      <c r="AJK613" s="164"/>
      <c r="AJL613" s="164"/>
      <c r="AJM613" s="164"/>
      <c r="AJN613" s="164"/>
      <c r="AJO613" s="164"/>
      <c r="AJP613" s="164"/>
      <c r="AJQ613" s="164"/>
      <c r="AJR613" s="164"/>
      <c r="AJS613" s="164"/>
      <c r="AJT613" s="164"/>
      <c r="AJU613" s="164"/>
      <c r="AJV613" s="164"/>
      <c r="AJW613" s="164"/>
      <c r="AJX613" s="164"/>
      <c r="AJY613" s="164"/>
      <c r="AJZ613" s="164"/>
      <c r="AKA613" s="164"/>
      <c r="AKB613" s="164"/>
    </row>
    <row r="614" customFormat="false" ht="21" hidden="false" customHeight="true" outlineLevel="0" collapsed="false">
      <c r="A614" s="233"/>
      <c r="B614" s="234"/>
      <c r="C614" s="235"/>
      <c r="D614" s="236"/>
      <c r="E614" s="237"/>
      <c r="F614" s="237"/>
      <c r="G614" s="263"/>
      <c r="H614" s="268" t="str">
        <f aca="false">IF(COUNTIFS(Titulados!$A$3:$A$1000,"="&amp;K614)&lt;&gt;1,"","Titulado")</f>
        <v/>
      </c>
      <c r="I614" s="242"/>
      <c r="J614" s="242"/>
      <c r="K614" s="258"/>
      <c r="L614" s="259"/>
      <c r="M614" s="260"/>
      <c r="N614" s="261"/>
      <c r="O614" s="247"/>
      <c r="P614" s="248"/>
      <c r="Q614" s="249"/>
      <c r="R614" s="174"/>
      <c r="S614" s="274"/>
      <c r="T614" s="275"/>
      <c r="AHV614" s="164"/>
      <c r="AHW614" s="164"/>
      <c r="AHX614" s="164"/>
      <c r="AHY614" s="164"/>
      <c r="AHZ614" s="164"/>
      <c r="AIA614" s="164"/>
      <c r="AIB614" s="164"/>
      <c r="AIC614" s="164"/>
      <c r="AID614" s="164"/>
      <c r="AIE614" s="164"/>
      <c r="AIF614" s="164"/>
      <c r="AIG614" s="164"/>
      <c r="AIH614" s="164"/>
      <c r="AII614" s="164"/>
      <c r="AIJ614" s="164"/>
      <c r="AIK614" s="164"/>
      <c r="AIL614" s="164"/>
      <c r="AIM614" s="164"/>
      <c r="AIN614" s="164"/>
      <c r="AIO614" s="164"/>
      <c r="AIP614" s="164"/>
      <c r="AIQ614" s="164"/>
      <c r="AIR614" s="164"/>
      <c r="AIS614" s="164"/>
      <c r="AIT614" s="164"/>
      <c r="AIU614" s="164"/>
      <c r="AIV614" s="164"/>
      <c r="AIW614" s="164"/>
      <c r="AIX614" s="164"/>
      <c r="AIY614" s="164"/>
      <c r="AIZ614" s="164"/>
      <c r="AJA614" s="164"/>
      <c r="AJB614" s="164"/>
      <c r="AJC614" s="164"/>
      <c r="AJD614" s="164"/>
      <c r="AJE614" s="164"/>
      <c r="AJF614" s="164"/>
      <c r="AJG614" s="164"/>
      <c r="AJH614" s="164"/>
      <c r="AJI614" s="164"/>
      <c r="AJJ614" s="164"/>
      <c r="AJK614" s="164"/>
      <c r="AJL614" s="164"/>
      <c r="AJM614" s="164"/>
      <c r="AJN614" s="164"/>
      <c r="AJO614" s="164"/>
      <c r="AJP614" s="164"/>
      <c r="AJQ614" s="164"/>
      <c r="AJR614" s="164"/>
      <c r="AJS614" s="164"/>
      <c r="AJT614" s="164"/>
      <c r="AJU614" s="164"/>
      <c r="AJV614" s="164"/>
      <c r="AJW614" s="164"/>
      <c r="AJX614" s="164"/>
      <c r="AJY614" s="164"/>
      <c r="AJZ614" s="164"/>
      <c r="AKA614" s="164"/>
      <c r="AKB614" s="164"/>
    </row>
    <row r="615" customFormat="false" ht="27" hidden="false" customHeight="true" outlineLevel="0" collapsed="false">
      <c r="A615" s="233" t="n">
        <f aca="false">A608+1</f>
        <v>88</v>
      </c>
      <c r="B615" s="234"/>
      <c r="C615" s="235"/>
      <c r="D615" s="236"/>
      <c r="E615" s="237" t="str">
        <f aca="false">IF(P615&gt;0,"Docente do PPG coautor","")</f>
        <v/>
      </c>
      <c r="F615" s="238" t="str">
        <f aca="false">IF(COUNTIFS(L615:L621,"&lt;&gt;"&amp;"")&gt;0,"Graduando coautor","")</f>
        <v/>
      </c>
      <c r="G615" s="263" t="str">
        <f aca="false">IF(COUNTIFS(K615:K621,"&lt;&gt;"&amp;"")&gt;0,"Pos-graduando coautor","")</f>
        <v/>
      </c>
      <c r="H615" s="264" t="str">
        <f aca="false">IF(COUNTIFS(Titulados!$A$3:$A$1000,"="&amp;K615)&lt;&gt;1,"","Titulado")</f>
        <v/>
      </c>
      <c r="I615" s="242"/>
      <c r="J615" s="242"/>
      <c r="K615" s="243"/>
      <c r="L615" s="244"/>
      <c r="M615" s="245"/>
      <c r="N615" s="246"/>
      <c r="O615" s="247"/>
      <c r="P615" s="248" t="n">
        <v>0</v>
      </c>
      <c r="Q615" s="249"/>
      <c r="R615" s="174"/>
      <c r="S615" s="274" t="n">
        <f aca="false">IF(B615="",0,INDEX(pesosqualis,MATCH(D615,INDEX(Qualis,,MATCH(B615,Tipos_Produtos)),0),MATCH(B615,Tipos_Produtos,0)))</f>
        <v>0</v>
      </c>
      <c r="T615" s="275" t="n">
        <f aca="false">IF(E615="",0,S615/P615)</f>
        <v>0</v>
      </c>
      <c r="AHV615" s="164"/>
      <c r="AHW615" s="164"/>
      <c r="AHX615" s="164"/>
      <c r="AHY615" s="164"/>
      <c r="AHZ615" s="164"/>
      <c r="AIA615" s="164"/>
      <c r="AIB615" s="164"/>
      <c r="AIC615" s="164"/>
      <c r="AID615" s="164"/>
      <c r="AIE615" s="164"/>
      <c r="AIF615" s="164"/>
      <c r="AIG615" s="164"/>
      <c r="AIH615" s="164"/>
      <c r="AII615" s="164"/>
      <c r="AIJ615" s="164"/>
      <c r="AIK615" s="164"/>
      <c r="AIL615" s="164"/>
      <c r="AIM615" s="164"/>
      <c r="AIN615" s="164"/>
      <c r="AIO615" s="164"/>
      <c r="AIP615" s="164"/>
      <c r="AIQ615" s="164"/>
      <c r="AIR615" s="164"/>
      <c r="AIS615" s="164"/>
      <c r="AIT615" s="164"/>
      <c r="AIU615" s="164"/>
      <c r="AIV615" s="164"/>
      <c r="AIW615" s="164"/>
      <c r="AIX615" s="164"/>
      <c r="AIY615" s="164"/>
      <c r="AIZ615" s="164"/>
      <c r="AJA615" s="164"/>
      <c r="AJB615" s="164"/>
      <c r="AJC615" s="164"/>
      <c r="AJD615" s="164"/>
      <c r="AJE615" s="164"/>
      <c r="AJF615" s="164"/>
      <c r="AJG615" s="164"/>
      <c r="AJH615" s="164"/>
      <c r="AJI615" s="164"/>
      <c r="AJJ615" s="164"/>
      <c r="AJK615" s="164"/>
      <c r="AJL615" s="164"/>
      <c r="AJM615" s="164"/>
      <c r="AJN615" s="164"/>
      <c r="AJO615" s="164"/>
      <c r="AJP615" s="164"/>
      <c r="AJQ615" s="164"/>
      <c r="AJR615" s="164"/>
      <c r="AJS615" s="164"/>
      <c r="AJT615" s="164"/>
      <c r="AJU615" s="164"/>
      <c r="AJV615" s="164"/>
      <c r="AJW615" s="164"/>
      <c r="AJX615" s="164"/>
      <c r="AJY615" s="164"/>
      <c r="AJZ615" s="164"/>
      <c r="AKA615" s="164"/>
      <c r="AKB615" s="164"/>
    </row>
    <row r="616" customFormat="false" ht="21" hidden="false" customHeight="true" outlineLevel="0" collapsed="false">
      <c r="A616" s="233"/>
      <c r="B616" s="234"/>
      <c r="C616" s="235"/>
      <c r="D616" s="236"/>
      <c r="E616" s="237"/>
      <c r="F616" s="237"/>
      <c r="G616" s="263"/>
      <c r="H616" s="267" t="str">
        <f aca="false">IF(COUNTIFS(Titulados!$A$3:$A$1000,"="&amp;K616)&lt;&gt;1,"","Titulado")</f>
        <v/>
      </c>
      <c r="I616" s="242"/>
      <c r="J616" s="242"/>
      <c r="K616" s="253"/>
      <c r="L616" s="254"/>
      <c r="M616" s="255"/>
      <c r="N616" s="256"/>
      <c r="O616" s="247"/>
      <c r="P616" s="248"/>
      <c r="Q616" s="249"/>
      <c r="R616" s="174"/>
      <c r="S616" s="274"/>
      <c r="T616" s="275"/>
      <c r="AHV616" s="164"/>
      <c r="AHW616" s="164"/>
      <c r="AHX616" s="164"/>
      <c r="AHY616" s="164"/>
      <c r="AHZ616" s="164"/>
      <c r="AIA616" s="164"/>
      <c r="AIB616" s="164"/>
      <c r="AIC616" s="164"/>
      <c r="AID616" s="164"/>
      <c r="AIE616" s="164"/>
      <c r="AIF616" s="164"/>
      <c r="AIG616" s="164"/>
      <c r="AIH616" s="164"/>
      <c r="AII616" s="164"/>
      <c r="AIJ616" s="164"/>
      <c r="AIK616" s="164"/>
      <c r="AIL616" s="164"/>
      <c r="AIM616" s="164"/>
      <c r="AIN616" s="164"/>
      <c r="AIO616" s="164"/>
      <c r="AIP616" s="164"/>
      <c r="AIQ616" s="164"/>
      <c r="AIR616" s="164"/>
      <c r="AIS616" s="164"/>
      <c r="AIT616" s="164"/>
      <c r="AIU616" s="164"/>
      <c r="AIV616" s="164"/>
      <c r="AIW616" s="164"/>
      <c r="AIX616" s="164"/>
      <c r="AIY616" s="164"/>
      <c r="AIZ616" s="164"/>
      <c r="AJA616" s="164"/>
      <c r="AJB616" s="164"/>
      <c r="AJC616" s="164"/>
      <c r="AJD616" s="164"/>
      <c r="AJE616" s="164"/>
      <c r="AJF616" s="164"/>
      <c r="AJG616" s="164"/>
      <c r="AJH616" s="164"/>
      <c r="AJI616" s="164"/>
      <c r="AJJ616" s="164"/>
      <c r="AJK616" s="164"/>
      <c r="AJL616" s="164"/>
      <c r="AJM616" s="164"/>
      <c r="AJN616" s="164"/>
      <c r="AJO616" s="164"/>
      <c r="AJP616" s="164"/>
      <c r="AJQ616" s="164"/>
      <c r="AJR616" s="164"/>
      <c r="AJS616" s="164"/>
      <c r="AJT616" s="164"/>
      <c r="AJU616" s="164"/>
      <c r="AJV616" s="164"/>
      <c r="AJW616" s="164"/>
      <c r="AJX616" s="164"/>
      <c r="AJY616" s="164"/>
      <c r="AJZ616" s="164"/>
      <c r="AKA616" s="164"/>
      <c r="AKB616" s="164"/>
    </row>
    <row r="617" customFormat="false" ht="21" hidden="false" customHeight="true" outlineLevel="0" collapsed="false">
      <c r="A617" s="233"/>
      <c r="B617" s="234"/>
      <c r="C617" s="235"/>
      <c r="D617" s="236"/>
      <c r="E617" s="237"/>
      <c r="F617" s="237"/>
      <c r="G617" s="263"/>
      <c r="H617" s="267" t="str">
        <f aca="false">IF(COUNTIFS(Titulados!$A$3:$A$1000,"="&amp;K617)&lt;&gt;1,"","Titulado")</f>
        <v/>
      </c>
      <c r="I617" s="242"/>
      <c r="J617" s="242"/>
      <c r="K617" s="253"/>
      <c r="L617" s="254"/>
      <c r="M617" s="255"/>
      <c r="N617" s="256"/>
      <c r="O617" s="247"/>
      <c r="P617" s="248"/>
      <c r="Q617" s="249"/>
      <c r="R617" s="174"/>
      <c r="S617" s="274"/>
      <c r="T617" s="275"/>
      <c r="AHV617" s="164"/>
      <c r="AHW617" s="164"/>
      <c r="AHX617" s="164"/>
      <c r="AHY617" s="164"/>
      <c r="AHZ617" s="164"/>
      <c r="AIA617" s="164"/>
      <c r="AIB617" s="164"/>
      <c r="AIC617" s="164"/>
      <c r="AID617" s="164"/>
      <c r="AIE617" s="164"/>
      <c r="AIF617" s="164"/>
      <c r="AIG617" s="164"/>
      <c r="AIH617" s="164"/>
      <c r="AII617" s="164"/>
      <c r="AIJ617" s="164"/>
      <c r="AIK617" s="164"/>
      <c r="AIL617" s="164"/>
      <c r="AIM617" s="164"/>
      <c r="AIN617" s="164"/>
      <c r="AIO617" s="164"/>
      <c r="AIP617" s="164"/>
      <c r="AIQ617" s="164"/>
      <c r="AIR617" s="164"/>
      <c r="AIS617" s="164"/>
      <c r="AIT617" s="164"/>
      <c r="AIU617" s="164"/>
      <c r="AIV617" s="164"/>
      <c r="AIW617" s="164"/>
      <c r="AIX617" s="164"/>
      <c r="AIY617" s="164"/>
      <c r="AIZ617" s="164"/>
      <c r="AJA617" s="164"/>
      <c r="AJB617" s="164"/>
      <c r="AJC617" s="164"/>
      <c r="AJD617" s="164"/>
      <c r="AJE617" s="164"/>
      <c r="AJF617" s="164"/>
      <c r="AJG617" s="164"/>
      <c r="AJH617" s="164"/>
      <c r="AJI617" s="164"/>
      <c r="AJJ617" s="164"/>
      <c r="AJK617" s="164"/>
      <c r="AJL617" s="164"/>
      <c r="AJM617" s="164"/>
      <c r="AJN617" s="164"/>
      <c r="AJO617" s="164"/>
      <c r="AJP617" s="164"/>
      <c r="AJQ617" s="164"/>
      <c r="AJR617" s="164"/>
      <c r="AJS617" s="164"/>
      <c r="AJT617" s="164"/>
      <c r="AJU617" s="164"/>
      <c r="AJV617" s="164"/>
      <c r="AJW617" s="164"/>
      <c r="AJX617" s="164"/>
      <c r="AJY617" s="164"/>
      <c r="AJZ617" s="164"/>
      <c r="AKA617" s="164"/>
      <c r="AKB617" s="164"/>
    </row>
    <row r="618" customFormat="false" ht="21" hidden="false" customHeight="true" outlineLevel="0" collapsed="false">
      <c r="A618" s="233"/>
      <c r="B618" s="234"/>
      <c r="C618" s="235"/>
      <c r="D618" s="236"/>
      <c r="E618" s="237"/>
      <c r="F618" s="237"/>
      <c r="G618" s="263"/>
      <c r="H618" s="267" t="str">
        <f aca="false">IF(COUNTIFS(Titulados!$A$3:$A$1000,"="&amp;K618)&lt;&gt;1,"","Titulado")</f>
        <v/>
      </c>
      <c r="I618" s="242"/>
      <c r="J618" s="242"/>
      <c r="K618" s="253"/>
      <c r="L618" s="254"/>
      <c r="M618" s="255"/>
      <c r="N618" s="256"/>
      <c r="O618" s="247"/>
      <c r="P618" s="248"/>
      <c r="Q618" s="249"/>
      <c r="R618" s="174"/>
      <c r="S618" s="274"/>
      <c r="T618" s="275"/>
      <c r="AHV618" s="164"/>
      <c r="AHW618" s="164"/>
      <c r="AHX618" s="164"/>
      <c r="AHY618" s="164"/>
      <c r="AHZ618" s="164"/>
      <c r="AIA618" s="164"/>
      <c r="AIB618" s="164"/>
      <c r="AIC618" s="164"/>
      <c r="AID618" s="164"/>
      <c r="AIE618" s="164"/>
      <c r="AIF618" s="164"/>
      <c r="AIG618" s="164"/>
      <c r="AIH618" s="164"/>
      <c r="AII618" s="164"/>
      <c r="AIJ618" s="164"/>
      <c r="AIK618" s="164"/>
      <c r="AIL618" s="164"/>
      <c r="AIM618" s="164"/>
      <c r="AIN618" s="164"/>
      <c r="AIO618" s="164"/>
      <c r="AIP618" s="164"/>
      <c r="AIQ618" s="164"/>
      <c r="AIR618" s="164"/>
      <c r="AIS618" s="164"/>
      <c r="AIT618" s="164"/>
      <c r="AIU618" s="164"/>
      <c r="AIV618" s="164"/>
      <c r="AIW618" s="164"/>
      <c r="AIX618" s="164"/>
      <c r="AIY618" s="164"/>
      <c r="AIZ618" s="164"/>
      <c r="AJA618" s="164"/>
      <c r="AJB618" s="164"/>
      <c r="AJC618" s="164"/>
      <c r="AJD618" s="164"/>
      <c r="AJE618" s="164"/>
      <c r="AJF618" s="164"/>
      <c r="AJG618" s="164"/>
      <c r="AJH618" s="164"/>
      <c r="AJI618" s="164"/>
      <c r="AJJ618" s="164"/>
      <c r="AJK618" s="164"/>
      <c r="AJL618" s="164"/>
      <c r="AJM618" s="164"/>
      <c r="AJN618" s="164"/>
      <c r="AJO618" s="164"/>
      <c r="AJP618" s="164"/>
      <c r="AJQ618" s="164"/>
      <c r="AJR618" s="164"/>
      <c r="AJS618" s="164"/>
      <c r="AJT618" s="164"/>
      <c r="AJU618" s="164"/>
      <c r="AJV618" s="164"/>
      <c r="AJW618" s="164"/>
      <c r="AJX618" s="164"/>
      <c r="AJY618" s="164"/>
      <c r="AJZ618" s="164"/>
      <c r="AKA618" s="164"/>
      <c r="AKB618" s="164"/>
    </row>
    <row r="619" customFormat="false" ht="21" hidden="false" customHeight="true" outlineLevel="0" collapsed="false">
      <c r="A619" s="233"/>
      <c r="B619" s="234"/>
      <c r="C619" s="235"/>
      <c r="D619" s="236"/>
      <c r="E619" s="237"/>
      <c r="F619" s="237"/>
      <c r="G619" s="263"/>
      <c r="H619" s="267" t="str">
        <f aca="false">IF(COUNTIFS(Titulados!$A$3:$A$1000,"="&amp;K619)&lt;&gt;1,"","Titulado")</f>
        <v/>
      </c>
      <c r="I619" s="242"/>
      <c r="J619" s="242"/>
      <c r="K619" s="253"/>
      <c r="L619" s="254"/>
      <c r="M619" s="255"/>
      <c r="N619" s="256"/>
      <c r="O619" s="247"/>
      <c r="P619" s="248"/>
      <c r="Q619" s="249"/>
      <c r="R619" s="174"/>
      <c r="S619" s="274"/>
      <c r="T619" s="275"/>
      <c r="AHV619" s="164"/>
      <c r="AHW619" s="164"/>
      <c r="AHX619" s="164"/>
      <c r="AHY619" s="164"/>
      <c r="AHZ619" s="164"/>
      <c r="AIA619" s="164"/>
      <c r="AIB619" s="164"/>
      <c r="AIC619" s="164"/>
      <c r="AID619" s="164"/>
      <c r="AIE619" s="164"/>
      <c r="AIF619" s="164"/>
      <c r="AIG619" s="164"/>
      <c r="AIH619" s="164"/>
      <c r="AII619" s="164"/>
      <c r="AIJ619" s="164"/>
      <c r="AIK619" s="164"/>
      <c r="AIL619" s="164"/>
      <c r="AIM619" s="164"/>
      <c r="AIN619" s="164"/>
      <c r="AIO619" s="164"/>
      <c r="AIP619" s="164"/>
      <c r="AIQ619" s="164"/>
      <c r="AIR619" s="164"/>
      <c r="AIS619" s="164"/>
      <c r="AIT619" s="164"/>
      <c r="AIU619" s="164"/>
      <c r="AIV619" s="164"/>
      <c r="AIW619" s="164"/>
      <c r="AIX619" s="164"/>
      <c r="AIY619" s="164"/>
      <c r="AIZ619" s="164"/>
      <c r="AJA619" s="164"/>
      <c r="AJB619" s="164"/>
      <c r="AJC619" s="164"/>
      <c r="AJD619" s="164"/>
      <c r="AJE619" s="164"/>
      <c r="AJF619" s="164"/>
      <c r="AJG619" s="164"/>
      <c r="AJH619" s="164"/>
      <c r="AJI619" s="164"/>
      <c r="AJJ619" s="164"/>
      <c r="AJK619" s="164"/>
      <c r="AJL619" s="164"/>
      <c r="AJM619" s="164"/>
      <c r="AJN619" s="164"/>
      <c r="AJO619" s="164"/>
      <c r="AJP619" s="164"/>
      <c r="AJQ619" s="164"/>
      <c r="AJR619" s="164"/>
      <c r="AJS619" s="164"/>
      <c r="AJT619" s="164"/>
      <c r="AJU619" s="164"/>
      <c r="AJV619" s="164"/>
      <c r="AJW619" s="164"/>
      <c r="AJX619" s="164"/>
      <c r="AJY619" s="164"/>
      <c r="AJZ619" s="164"/>
      <c r="AKA619" s="164"/>
      <c r="AKB619" s="164"/>
    </row>
    <row r="620" customFormat="false" ht="21" hidden="false" customHeight="true" outlineLevel="0" collapsed="false">
      <c r="A620" s="233"/>
      <c r="B620" s="234"/>
      <c r="C620" s="235"/>
      <c r="D620" s="236"/>
      <c r="E620" s="237"/>
      <c r="F620" s="237"/>
      <c r="G620" s="263"/>
      <c r="H620" s="267" t="str">
        <f aca="false">IF(COUNTIFS(Titulados!$A$3:$A$1000,"="&amp;K620)&lt;&gt;1,"","Titulado")</f>
        <v/>
      </c>
      <c r="I620" s="242"/>
      <c r="J620" s="242"/>
      <c r="K620" s="253"/>
      <c r="L620" s="254"/>
      <c r="M620" s="255"/>
      <c r="N620" s="256"/>
      <c r="O620" s="247"/>
      <c r="P620" s="248"/>
      <c r="Q620" s="249"/>
      <c r="R620" s="174"/>
      <c r="S620" s="274"/>
      <c r="T620" s="275"/>
      <c r="AHV620" s="164"/>
      <c r="AHW620" s="164"/>
      <c r="AHX620" s="164"/>
      <c r="AHY620" s="164"/>
      <c r="AHZ620" s="164"/>
      <c r="AIA620" s="164"/>
      <c r="AIB620" s="164"/>
      <c r="AIC620" s="164"/>
      <c r="AID620" s="164"/>
      <c r="AIE620" s="164"/>
      <c r="AIF620" s="164"/>
      <c r="AIG620" s="164"/>
      <c r="AIH620" s="164"/>
      <c r="AII620" s="164"/>
      <c r="AIJ620" s="164"/>
      <c r="AIK620" s="164"/>
      <c r="AIL620" s="164"/>
      <c r="AIM620" s="164"/>
      <c r="AIN620" s="164"/>
      <c r="AIO620" s="164"/>
      <c r="AIP620" s="164"/>
      <c r="AIQ620" s="164"/>
      <c r="AIR620" s="164"/>
      <c r="AIS620" s="164"/>
      <c r="AIT620" s="164"/>
      <c r="AIU620" s="164"/>
      <c r="AIV620" s="164"/>
      <c r="AIW620" s="164"/>
      <c r="AIX620" s="164"/>
      <c r="AIY620" s="164"/>
      <c r="AIZ620" s="164"/>
      <c r="AJA620" s="164"/>
      <c r="AJB620" s="164"/>
      <c r="AJC620" s="164"/>
      <c r="AJD620" s="164"/>
      <c r="AJE620" s="164"/>
      <c r="AJF620" s="164"/>
      <c r="AJG620" s="164"/>
      <c r="AJH620" s="164"/>
      <c r="AJI620" s="164"/>
      <c r="AJJ620" s="164"/>
      <c r="AJK620" s="164"/>
      <c r="AJL620" s="164"/>
      <c r="AJM620" s="164"/>
      <c r="AJN620" s="164"/>
      <c r="AJO620" s="164"/>
      <c r="AJP620" s="164"/>
      <c r="AJQ620" s="164"/>
      <c r="AJR620" s="164"/>
      <c r="AJS620" s="164"/>
      <c r="AJT620" s="164"/>
      <c r="AJU620" s="164"/>
      <c r="AJV620" s="164"/>
      <c r="AJW620" s="164"/>
      <c r="AJX620" s="164"/>
      <c r="AJY620" s="164"/>
      <c r="AJZ620" s="164"/>
      <c r="AKA620" s="164"/>
      <c r="AKB620" s="164"/>
    </row>
    <row r="621" customFormat="false" ht="21" hidden="false" customHeight="true" outlineLevel="0" collapsed="false">
      <c r="A621" s="233"/>
      <c r="B621" s="234"/>
      <c r="C621" s="235"/>
      <c r="D621" s="236"/>
      <c r="E621" s="237"/>
      <c r="F621" s="237"/>
      <c r="G621" s="263"/>
      <c r="H621" s="268" t="str">
        <f aca="false">IF(COUNTIFS(Titulados!$A$3:$A$1000,"="&amp;K621)&lt;&gt;1,"","Titulado")</f>
        <v/>
      </c>
      <c r="I621" s="242"/>
      <c r="J621" s="242"/>
      <c r="K621" s="258"/>
      <c r="L621" s="259"/>
      <c r="M621" s="260"/>
      <c r="N621" s="261"/>
      <c r="O621" s="247"/>
      <c r="P621" s="248"/>
      <c r="Q621" s="249"/>
      <c r="R621" s="174"/>
      <c r="S621" s="274"/>
      <c r="T621" s="275"/>
      <c r="AHV621" s="164"/>
      <c r="AHW621" s="164"/>
      <c r="AHX621" s="164"/>
      <c r="AHY621" s="164"/>
      <c r="AHZ621" s="164"/>
      <c r="AIA621" s="164"/>
      <c r="AIB621" s="164"/>
      <c r="AIC621" s="164"/>
      <c r="AID621" s="164"/>
      <c r="AIE621" s="164"/>
      <c r="AIF621" s="164"/>
      <c r="AIG621" s="164"/>
      <c r="AIH621" s="164"/>
      <c r="AII621" s="164"/>
      <c r="AIJ621" s="164"/>
      <c r="AIK621" s="164"/>
      <c r="AIL621" s="164"/>
      <c r="AIM621" s="164"/>
      <c r="AIN621" s="164"/>
      <c r="AIO621" s="164"/>
      <c r="AIP621" s="164"/>
      <c r="AIQ621" s="164"/>
      <c r="AIR621" s="164"/>
      <c r="AIS621" s="164"/>
      <c r="AIT621" s="164"/>
      <c r="AIU621" s="164"/>
      <c r="AIV621" s="164"/>
      <c r="AIW621" s="164"/>
      <c r="AIX621" s="164"/>
      <c r="AIY621" s="164"/>
      <c r="AIZ621" s="164"/>
      <c r="AJA621" s="164"/>
      <c r="AJB621" s="164"/>
      <c r="AJC621" s="164"/>
      <c r="AJD621" s="164"/>
      <c r="AJE621" s="164"/>
      <c r="AJF621" s="164"/>
      <c r="AJG621" s="164"/>
      <c r="AJH621" s="164"/>
      <c r="AJI621" s="164"/>
      <c r="AJJ621" s="164"/>
      <c r="AJK621" s="164"/>
      <c r="AJL621" s="164"/>
      <c r="AJM621" s="164"/>
      <c r="AJN621" s="164"/>
      <c r="AJO621" s="164"/>
      <c r="AJP621" s="164"/>
      <c r="AJQ621" s="164"/>
      <c r="AJR621" s="164"/>
      <c r="AJS621" s="164"/>
      <c r="AJT621" s="164"/>
      <c r="AJU621" s="164"/>
      <c r="AJV621" s="164"/>
      <c r="AJW621" s="164"/>
      <c r="AJX621" s="164"/>
      <c r="AJY621" s="164"/>
      <c r="AJZ621" s="164"/>
      <c r="AKA621" s="164"/>
      <c r="AKB621" s="164"/>
    </row>
    <row r="622" customFormat="false" ht="27" hidden="false" customHeight="true" outlineLevel="0" collapsed="false">
      <c r="A622" s="233" t="n">
        <f aca="false">A615+1</f>
        <v>89</v>
      </c>
      <c r="B622" s="234"/>
      <c r="C622" s="235"/>
      <c r="D622" s="236"/>
      <c r="E622" s="237" t="str">
        <f aca="false">IF(P622&gt;0,"Docente do PPG coautor","")</f>
        <v/>
      </c>
      <c r="F622" s="238" t="str">
        <f aca="false">IF(COUNTIFS(L622:L628,"&lt;&gt;"&amp;"")&gt;0,"Graduando coautor","")</f>
        <v/>
      </c>
      <c r="G622" s="263" t="str">
        <f aca="false">IF(COUNTIFS(K622:K628,"&lt;&gt;"&amp;"")&gt;0,"Pos-graduando coautor","")</f>
        <v/>
      </c>
      <c r="H622" s="264" t="str">
        <f aca="false">IF(COUNTIFS(Titulados!$A$3:$A$1000,"="&amp;K622)&lt;&gt;1,"","Titulado")</f>
        <v/>
      </c>
      <c r="I622" s="242"/>
      <c r="J622" s="242"/>
      <c r="K622" s="243"/>
      <c r="L622" s="244"/>
      <c r="M622" s="245"/>
      <c r="N622" s="246"/>
      <c r="O622" s="247"/>
      <c r="P622" s="248" t="n">
        <v>0</v>
      </c>
      <c r="Q622" s="249"/>
      <c r="R622" s="174"/>
      <c r="S622" s="274" t="n">
        <f aca="false">IF(B622="",0,INDEX(pesosqualis,MATCH(D622,INDEX(Qualis,,MATCH(B622,Tipos_Produtos)),0),MATCH(B622,Tipos_Produtos,0)))</f>
        <v>0</v>
      </c>
      <c r="T622" s="275" t="n">
        <f aca="false">IF(E622="",0,S622/P622)</f>
        <v>0</v>
      </c>
      <c r="AHV622" s="164"/>
      <c r="AHW622" s="164"/>
      <c r="AHX622" s="164"/>
      <c r="AHY622" s="164"/>
      <c r="AHZ622" s="164"/>
      <c r="AIA622" s="164"/>
      <c r="AIB622" s="164"/>
      <c r="AIC622" s="164"/>
      <c r="AID622" s="164"/>
      <c r="AIE622" s="164"/>
      <c r="AIF622" s="164"/>
      <c r="AIG622" s="164"/>
      <c r="AIH622" s="164"/>
      <c r="AII622" s="164"/>
      <c r="AIJ622" s="164"/>
      <c r="AIK622" s="164"/>
      <c r="AIL622" s="164"/>
      <c r="AIM622" s="164"/>
      <c r="AIN622" s="164"/>
      <c r="AIO622" s="164"/>
      <c r="AIP622" s="164"/>
      <c r="AIQ622" s="164"/>
      <c r="AIR622" s="164"/>
      <c r="AIS622" s="164"/>
      <c r="AIT622" s="164"/>
      <c r="AIU622" s="164"/>
      <c r="AIV622" s="164"/>
      <c r="AIW622" s="164"/>
      <c r="AIX622" s="164"/>
      <c r="AIY622" s="164"/>
      <c r="AIZ622" s="164"/>
      <c r="AJA622" s="164"/>
      <c r="AJB622" s="164"/>
      <c r="AJC622" s="164"/>
      <c r="AJD622" s="164"/>
      <c r="AJE622" s="164"/>
      <c r="AJF622" s="164"/>
      <c r="AJG622" s="164"/>
      <c r="AJH622" s="164"/>
      <c r="AJI622" s="164"/>
      <c r="AJJ622" s="164"/>
      <c r="AJK622" s="164"/>
      <c r="AJL622" s="164"/>
      <c r="AJM622" s="164"/>
      <c r="AJN622" s="164"/>
      <c r="AJO622" s="164"/>
      <c r="AJP622" s="164"/>
      <c r="AJQ622" s="164"/>
      <c r="AJR622" s="164"/>
      <c r="AJS622" s="164"/>
      <c r="AJT622" s="164"/>
      <c r="AJU622" s="164"/>
      <c r="AJV622" s="164"/>
      <c r="AJW622" s="164"/>
      <c r="AJX622" s="164"/>
      <c r="AJY622" s="164"/>
      <c r="AJZ622" s="164"/>
      <c r="AKA622" s="164"/>
      <c r="AKB622" s="164"/>
    </row>
    <row r="623" customFormat="false" ht="21" hidden="false" customHeight="true" outlineLevel="0" collapsed="false">
      <c r="A623" s="233"/>
      <c r="B623" s="234"/>
      <c r="C623" s="235"/>
      <c r="D623" s="236"/>
      <c r="E623" s="237"/>
      <c r="F623" s="237"/>
      <c r="G623" s="263"/>
      <c r="H623" s="267" t="str">
        <f aca="false">IF(COUNTIFS(Titulados!$A$3:$A$1000,"="&amp;K623)&lt;&gt;1,"","Titulado")</f>
        <v/>
      </c>
      <c r="I623" s="242"/>
      <c r="J623" s="242"/>
      <c r="K623" s="253"/>
      <c r="L623" s="254"/>
      <c r="M623" s="255"/>
      <c r="N623" s="256"/>
      <c r="O623" s="247"/>
      <c r="P623" s="248"/>
      <c r="Q623" s="249"/>
      <c r="R623" s="174"/>
      <c r="S623" s="274"/>
      <c r="T623" s="275"/>
      <c r="AHV623" s="164"/>
      <c r="AHW623" s="164"/>
      <c r="AHX623" s="164"/>
      <c r="AHY623" s="164"/>
      <c r="AHZ623" s="164"/>
      <c r="AIA623" s="164"/>
      <c r="AIB623" s="164"/>
      <c r="AIC623" s="164"/>
      <c r="AID623" s="164"/>
      <c r="AIE623" s="164"/>
      <c r="AIF623" s="164"/>
      <c r="AIG623" s="164"/>
      <c r="AIH623" s="164"/>
      <c r="AII623" s="164"/>
      <c r="AIJ623" s="164"/>
      <c r="AIK623" s="164"/>
      <c r="AIL623" s="164"/>
      <c r="AIM623" s="164"/>
      <c r="AIN623" s="164"/>
      <c r="AIO623" s="164"/>
      <c r="AIP623" s="164"/>
      <c r="AIQ623" s="164"/>
      <c r="AIR623" s="164"/>
      <c r="AIS623" s="164"/>
      <c r="AIT623" s="164"/>
      <c r="AIU623" s="164"/>
      <c r="AIV623" s="164"/>
      <c r="AIW623" s="164"/>
      <c r="AIX623" s="164"/>
      <c r="AIY623" s="164"/>
      <c r="AIZ623" s="164"/>
      <c r="AJA623" s="164"/>
      <c r="AJB623" s="164"/>
      <c r="AJC623" s="164"/>
      <c r="AJD623" s="164"/>
      <c r="AJE623" s="164"/>
      <c r="AJF623" s="164"/>
      <c r="AJG623" s="164"/>
      <c r="AJH623" s="164"/>
      <c r="AJI623" s="164"/>
      <c r="AJJ623" s="164"/>
      <c r="AJK623" s="164"/>
      <c r="AJL623" s="164"/>
      <c r="AJM623" s="164"/>
      <c r="AJN623" s="164"/>
      <c r="AJO623" s="164"/>
      <c r="AJP623" s="164"/>
      <c r="AJQ623" s="164"/>
      <c r="AJR623" s="164"/>
      <c r="AJS623" s="164"/>
      <c r="AJT623" s="164"/>
      <c r="AJU623" s="164"/>
      <c r="AJV623" s="164"/>
      <c r="AJW623" s="164"/>
      <c r="AJX623" s="164"/>
      <c r="AJY623" s="164"/>
      <c r="AJZ623" s="164"/>
      <c r="AKA623" s="164"/>
      <c r="AKB623" s="164"/>
    </row>
    <row r="624" customFormat="false" ht="21" hidden="false" customHeight="true" outlineLevel="0" collapsed="false">
      <c r="A624" s="233"/>
      <c r="B624" s="234"/>
      <c r="C624" s="235"/>
      <c r="D624" s="236"/>
      <c r="E624" s="237"/>
      <c r="F624" s="237"/>
      <c r="G624" s="263"/>
      <c r="H624" s="267" t="str">
        <f aca="false">IF(COUNTIFS(Titulados!$A$3:$A$1000,"="&amp;K624)&lt;&gt;1,"","Titulado")</f>
        <v/>
      </c>
      <c r="I624" s="242"/>
      <c r="J624" s="242"/>
      <c r="K624" s="253"/>
      <c r="L624" s="254"/>
      <c r="M624" s="255"/>
      <c r="N624" s="256"/>
      <c r="O624" s="247"/>
      <c r="P624" s="248"/>
      <c r="Q624" s="249"/>
      <c r="R624" s="174"/>
      <c r="S624" s="274"/>
      <c r="T624" s="275"/>
      <c r="AHV624" s="164"/>
      <c r="AHW624" s="164"/>
      <c r="AHX624" s="164"/>
      <c r="AHY624" s="164"/>
      <c r="AHZ624" s="164"/>
      <c r="AIA624" s="164"/>
      <c r="AIB624" s="164"/>
      <c r="AIC624" s="164"/>
      <c r="AID624" s="164"/>
      <c r="AIE624" s="164"/>
      <c r="AIF624" s="164"/>
      <c r="AIG624" s="164"/>
      <c r="AIH624" s="164"/>
      <c r="AII624" s="164"/>
      <c r="AIJ624" s="164"/>
      <c r="AIK624" s="164"/>
      <c r="AIL624" s="164"/>
      <c r="AIM624" s="164"/>
      <c r="AIN624" s="164"/>
      <c r="AIO624" s="164"/>
      <c r="AIP624" s="164"/>
      <c r="AIQ624" s="164"/>
      <c r="AIR624" s="164"/>
      <c r="AIS624" s="164"/>
      <c r="AIT624" s="164"/>
      <c r="AIU624" s="164"/>
      <c r="AIV624" s="164"/>
      <c r="AIW624" s="164"/>
      <c r="AIX624" s="164"/>
      <c r="AIY624" s="164"/>
      <c r="AIZ624" s="164"/>
      <c r="AJA624" s="164"/>
      <c r="AJB624" s="164"/>
      <c r="AJC624" s="164"/>
      <c r="AJD624" s="164"/>
      <c r="AJE624" s="164"/>
      <c r="AJF624" s="164"/>
      <c r="AJG624" s="164"/>
      <c r="AJH624" s="164"/>
      <c r="AJI624" s="164"/>
      <c r="AJJ624" s="164"/>
      <c r="AJK624" s="164"/>
      <c r="AJL624" s="164"/>
      <c r="AJM624" s="164"/>
      <c r="AJN624" s="164"/>
      <c r="AJO624" s="164"/>
      <c r="AJP624" s="164"/>
      <c r="AJQ624" s="164"/>
      <c r="AJR624" s="164"/>
      <c r="AJS624" s="164"/>
      <c r="AJT624" s="164"/>
      <c r="AJU624" s="164"/>
      <c r="AJV624" s="164"/>
      <c r="AJW624" s="164"/>
      <c r="AJX624" s="164"/>
      <c r="AJY624" s="164"/>
      <c r="AJZ624" s="164"/>
      <c r="AKA624" s="164"/>
      <c r="AKB624" s="164"/>
    </row>
    <row r="625" customFormat="false" ht="21" hidden="false" customHeight="true" outlineLevel="0" collapsed="false">
      <c r="A625" s="233"/>
      <c r="B625" s="234"/>
      <c r="C625" s="235"/>
      <c r="D625" s="236"/>
      <c r="E625" s="237"/>
      <c r="F625" s="237"/>
      <c r="G625" s="263"/>
      <c r="H625" s="267" t="str">
        <f aca="false">IF(COUNTIFS(Titulados!$A$3:$A$1000,"="&amp;K625)&lt;&gt;1,"","Titulado")</f>
        <v/>
      </c>
      <c r="I625" s="242"/>
      <c r="J625" s="242"/>
      <c r="K625" s="253"/>
      <c r="L625" s="254"/>
      <c r="M625" s="255"/>
      <c r="N625" s="256"/>
      <c r="O625" s="247"/>
      <c r="P625" s="248"/>
      <c r="Q625" s="249"/>
      <c r="R625" s="174"/>
      <c r="S625" s="274"/>
      <c r="T625" s="275"/>
      <c r="AHV625" s="164"/>
      <c r="AHW625" s="164"/>
      <c r="AHX625" s="164"/>
      <c r="AHY625" s="164"/>
      <c r="AHZ625" s="164"/>
      <c r="AIA625" s="164"/>
      <c r="AIB625" s="164"/>
      <c r="AIC625" s="164"/>
      <c r="AID625" s="164"/>
      <c r="AIE625" s="164"/>
      <c r="AIF625" s="164"/>
      <c r="AIG625" s="164"/>
      <c r="AIH625" s="164"/>
      <c r="AII625" s="164"/>
      <c r="AIJ625" s="164"/>
      <c r="AIK625" s="164"/>
      <c r="AIL625" s="164"/>
      <c r="AIM625" s="164"/>
      <c r="AIN625" s="164"/>
      <c r="AIO625" s="164"/>
      <c r="AIP625" s="164"/>
      <c r="AIQ625" s="164"/>
      <c r="AIR625" s="164"/>
      <c r="AIS625" s="164"/>
      <c r="AIT625" s="164"/>
      <c r="AIU625" s="164"/>
      <c r="AIV625" s="164"/>
      <c r="AIW625" s="164"/>
      <c r="AIX625" s="164"/>
      <c r="AIY625" s="164"/>
      <c r="AIZ625" s="164"/>
      <c r="AJA625" s="164"/>
      <c r="AJB625" s="164"/>
      <c r="AJC625" s="164"/>
      <c r="AJD625" s="164"/>
      <c r="AJE625" s="164"/>
      <c r="AJF625" s="164"/>
      <c r="AJG625" s="164"/>
      <c r="AJH625" s="164"/>
      <c r="AJI625" s="164"/>
      <c r="AJJ625" s="164"/>
      <c r="AJK625" s="164"/>
      <c r="AJL625" s="164"/>
      <c r="AJM625" s="164"/>
      <c r="AJN625" s="164"/>
      <c r="AJO625" s="164"/>
      <c r="AJP625" s="164"/>
      <c r="AJQ625" s="164"/>
      <c r="AJR625" s="164"/>
      <c r="AJS625" s="164"/>
      <c r="AJT625" s="164"/>
      <c r="AJU625" s="164"/>
      <c r="AJV625" s="164"/>
      <c r="AJW625" s="164"/>
      <c r="AJX625" s="164"/>
      <c r="AJY625" s="164"/>
      <c r="AJZ625" s="164"/>
      <c r="AKA625" s="164"/>
      <c r="AKB625" s="164"/>
    </row>
    <row r="626" customFormat="false" ht="21" hidden="false" customHeight="true" outlineLevel="0" collapsed="false">
      <c r="A626" s="233"/>
      <c r="B626" s="234"/>
      <c r="C626" s="235"/>
      <c r="D626" s="236"/>
      <c r="E626" s="237"/>
      <c r="F626" s="237"/>
      <c r="G626" s="263"/>
      <c r="H626" s="267" t="str">
        <f aca="false">IF(COUNTIFS(Titulados!$A$3:$A$1000,"="&amp;K626)&lt;&gt;1,"","Titulado")</f>
        <v/>
      </c>
      <c r="I626" s="242"/>
      <c r="J626" s="242"/>
      <c r="K626" s="253"/>
      <c r="L626" s="254"/>
      <c r="M626" s="255"/>
      <c r="N626" s="256"/>
      <c r="O626" s="247"/>
      <c r="P626" s="248"/>
      <c r="Q626" s="249"/>
      <c r="R626" s="174"/>
      <c r="S626" s="274"/>
      <c r="T626" s="275"/>
      <c r="AHV626" s="164"/>
      <c r="AHW626" s="164"/>
      <c r="AHX626" s="164"/>
      <c r="AHY626" s="164"/>
      <c r="AHZ626" s="164"/>
      <c r="AIA626" s="164"/>
      <c r="AIB626" s="164"/>
      <c r="AIC626" s="164"/>
      <c r="AID626" s="164"/>
      <c r="AIE626" s="164"/>
      <c r="AIF626" s="164"/>
      <c r="AIG626" s="164"/>
      <c r="AIH626" s="164"/>
      <c r="AII626" s="164"/>
      <c r="AIJ626" s="164"/>
      <c r="AIK626" s="164"/>
      <c r="AIL626" s="164"/>
      <c r="AIM626" s="164"/>
      <c r="AIN626" s="164"/>
      <c r="AIO626" s="164"/>
      <c r="AIP626" s="164"/>
      <c r="AIQ626" s="164"/>
      <c r="AIR626" s="164"/>
      <c r="AIS626" s="164"/>
      <c r="AIT626" s="164"/>
      <c r="AIU626" s="164"/>
      <c r="AIV626" s="164"/>
      <c r="AIW626" s="164"/>
      <c r="AIX626" s="164"/>
      <c r="AIY626" s="164"/>
      <c r="AIZ626" s="164"/>
      <c r="AJA626" s="164"/>
      <c r="AJB626" s="164"/>
      <c r="AJC626" s="164"/>
      <c r="AJD626" s="164"/>
      <c r="AJE626" s="164"/>
      <c r="AJF626" s="164"/>
      <c r="AJG626" s="164"/>
      <c r="AJH626" s="164"/>
      <c r="AJI626" s="164"/>
      <c r="AJJ626" s="164"/>
      <c r="AJK626" s="164"/>
      <c r="AJL626" s="164"/>
      <c r="AJM626" s="164"/>
      <c r="AJN626" s="164"/>
      <c r="AJO626" s="164"/>
      <c r="AJP626" s="164"/>
      <c r="AJQ626" s="164"/>
      <c r="AJR626" s="164"/>
      <c r="AJS626" s="164"/>
      <c r="AJT626" s="164"/>
      <c r="AJU626" s="164"/>
      <c r="AJV626" s="164"/>
      <c r="AJW626" s="164"/>
      <c r="AJX626" s="164"/>
      <c r="AJY626" s="164"/>
      <c r="AJZ626" s="164"/>
      <c r="AKA626" s="164"/>
      <c r="AKB626" s="164"/>
    </row>
    <row r="627" customFormat="false" ht="21" hidden="false" customHeight="true" outlineLevel="0" collapsed="false">
      <c r="A627" s="233"/>
      <c r="B627" s="234"/>
      <c r="C627" s="235"/>
      <c r="D627" s="236"/>
      <c r="E627" s="237"/>
      <c r="F627" s="237"/>
      <c r="G627" s="263"/>
      <c r="H627" s="267" t="str">
        <f aca="false">IF(COUNTIFS(Titulados!$A$3:$A$1000,"="&amp;K627)&lt;&gt;1,"","Titulado")</f>
        <v/>
      </c>
      <c r="I627" s="242"/>
      <c r="J627" s="242"/>
      <c r="K627" s="253"/>
      <c r="L627" s="254"/>
      <c r="M627" s="255"/>
      <c r="N627" s="256"/>
      <c r="O627" s="247"/>
      <c r="P627" s="248"/>
      <c r="Q627" s="249"/>
      <c r="R627" s="174"/>
      <c r="S627" s="274"/>
      <c r="T627" s="275"/>
      <c r="AHV627" s="164"/>
      <c r="AHW627" s="164"/>
      <c r="AHX627" s="164"/>
      <c r="AHY627" s="164"/>
      <c r="AHZ627" s="164"/>
      <c r="AIA627" s="164"/>
      <c r="AIB627" s="164"/>
      <c r="AIC627" s="164"/>
      <c r="AID627" s="164"/>
      <c r="AIE627" s="164"/>
      <c r="AIF627" s="164"/>
      <c r="AIG627" s="164"/>
      <c r="AIH627" s="164"/>
      <c r="AII627" s="164"/>
      <c r="AIJ627" s="164"/>
      <c r="AIK627" s="164"/>
      <c r="AIL627" s="164"/>
      <c r="AIM627" s="164"/>
      <c r="AIN627" s="164"/>
      <c r="AIO627" s="164"/>
      <c r="AIP627" s="164"/>
      <c r="AIQ627" s="164"/>
      <c r="AIR627" s="164"/>
      <c r="AIS627" s="164"/>
      <c r="AIT627" s="164"/>
      <c r="AIU627" s="164"/>
      <c r="AIV627" s="164"/>
      <c r="AIW627" s="164"/>
      <c r="AIX627" s="164"/>
      <c r="AIY627" s="164"/>
      <c r="AIZ627" s="164"/>
      <c r="AJA627" s="164"/>
      <c r="AJB627" s="164"/>
      <c r="AJC627" s="164"/>
      <c r="AJD627" s="164"/>
      <c r="AJE627" s="164"/>
      <c r="AJF627" s="164"/>
      <c r="AJG627" s="164"/>
      <c r="AJH627" s="164"/>
      <c r="AJI627" s="164"/>
      <c r="AJJ627" s="164"/>
      <c r="AJK627" s="164"/>
      <c r="AJL627" s="164"/>
      <c r="AJM627" s="164"/>
      <c r="AJN627" s="164"/>
      <c r="AJO627" s="164"/>
      <c r="AJP627" s="164"/>
      <c r="AJQ627" s="164"/>
      <c r="AJR627" s="164"/>
      <c r="AJS627" s="164"/>
      <c r="AJT627" s="164"/>
      <c r="AJU627" s="164"/>
      <c r="AJV627" s="164"/>
      <c r="AJW627" s="164"/>
      <c r="AJX627" s="164"/>
      <c r="AJY627" s="164"/>
      <c r="AJZ627" s="164"/>
      <c r="AKA627" s="164"/>
      <c r="AKB627" s="164"/>
    </row>
    <row r="628" customFormat="false" ht="21" hidden="false" customHeight="true" outlineLevel="0" collapsed="false">
      <c r="A628" s="233"/>
      <c r="B628" s="234"/>
      <c r="C628" s="235"/>
      <c r="D628" s="236"/>
      <c r="E628" s="237"/>
      <c r="F628" s="237"/>
      <c r="G628" s="263"/>
      <c r="H628" s="268" t="str">
        <f aca="false">IF(COUNTIFS(Titulados!$A$3:$A$1000,"="&amp;K628)&lt;&gt;1,"","Titulado")</f>
        <v/>
      </c>
      <c r="I628" s="242"/>
      <c r="J628" s="242"/>
      <c r="K628" s="258"/>
      <c r="L628" s="259"/>
      <c r="M628" s="260"/>
      <c r="N628" s="261"/>
      <c r="O628" s="247"/>
      <c r="P628" s="248"/>
      <c r="Q628" s="249"/>
      <c r="R628" s="174"/>
      <c r="S628" s="274"/>
      <c r="T628" s="275"/>
      <c r="AHV628" s="164"/>
      <c r="AHW628" s="164"/>
      <c r="AHX628" s="164"/>
      <c r="AHY628" s="164"/>
      <c r="AHZ628" s="164"/>
      <c r="AIA628" s="164"/>
      <c r="AIB628" s="164"/>
      <c r="AIC628" s="164"/>
      <c r="AID628" s="164"/>
      <c r="AIE628" s="164"/>
      <c r="AIF628" s="164"/>
      <c r="AIG628" s="164"/>
      <c r="AIH628" s="164"/>
      <c r="AII628" s="164"/>
      <c r="AIJ628" s="164"/>
      <c r="AIK628" s="164"/>
      <c r="AIL628" s="164"/>
      <c r="AIM628" s="164"/>
      <c r="AIN628" s="164"/>
      <c r="AIO628" s="164"/>
      <c r="AIP628" s="164"/>
      <c r="AIQ628" s="164"/>
      <c r="AIR628" s="164"/>
      <c r="AIS628" s="164"/>
      <c r="AIT628" s="164"/>
      <c r="AIU628" s="164"/>
      <c r="AIV628" s="164"/>
      <c r="AIW628" s="164"/>
      <c r="AIX628" s="164"/>
      <c r="AIY628" s="164"/>
      <c r="AIZ628" s="164"/>
      <c r="AJA628" s="164"/>
      <c r="AJB628" s="164"/>
      <c r="AJC628" s="164"/>
      <c r="AJD628" s="164"/>
      <c r="AJE628" s="164"/>
      <c r="AJF628" s="164"/>
      <c r="AJG628" s="164"/>
      <c r="AJH628" s="164"/>
      <c r="AJI628" s="164"/>
      <c r="AJJ628" s="164"/>
      <c r="AJK628" s="164"/>
      <c r="AJL628" s="164"/>
      <c r="AJM628" s="164"/>
      <c r="AJN628" s="164"/>
      <c r="AJO628" s="164"/>
      <c r="AJP628" s="164"/>
      <c r="AJQ628" s="164"/>
      <c r="AJR628" s="164"/>
      <c r="AJS628" s="164"/>
      <c r="AJT628" s="164"/>
      <c r="AJU628" s="164"/>
      <c r="AJV628" s="164"/>
      <c r="AJW628" s="164"/>
      <c r="AJX628" s="164"/>
      <c r="AJY628" s="164"/>
      <c r="AJZ628" s="164"/>
      <c r="AKA628" s="164"/>
      <c r="AKB628" s="164"/>
    </row>
    <row r="629" customFormat="false" ht="27" hidden="false" customHeight="true" outlineLevel="0" collapsed="false">
      <c r="A629" s="233" t="n">
        <f aca="false">A622+1</f>
        <v>90</v>
      </c>
      <c r="B629" s="234"/>
      <c r="C629" s="235"/>
      <c r="D629" s="236"/>
      <c r="E629" s="237" t="str">
        <f aca="false">IF(P629&gt;0,"Docente do PPG coautor","")</f>
        <v/>
      </c>
      <c r="F629" s="238" t="str">
        <f aca="false">IF(COUNTIFS(L629:L635,"&lt;&gt;"&amp;"")&gt;0,"Graduando coautor","")</f>
        <v/>
      </c>
      <c r="G629" s="263" t="str">
        <f aca="false">IF(COUNTIFS(K629:K635,"&lt;&gt;"&amp;"")&gt;0,"Pos-graduando coautor","")</f>
        <v/>
      </c>
      <c r="H629" s="264" t="str">
        <f aca="false">IF(COUNTIFS(Titulados!$A$3:$A$1000,"="&amp;K629)&lt;&gt;1,"","Titulado")</f>
        <v/>
      </c>
      <c r="I629" s="242"/>
      <c r="J629" s="242"/>
      <c r="K629" s="243"/>
      <c r="L629" s="244"/>
      <c r="M629" s="245"/>
      <c r="N629" s="246"/>
      <c r="O629" s="247"/>
      <c r="P629" s="248" t="n">
        <v>0</v>
      </c>
      <c r="Q629" s="249"/>
      <c r="R629" s="174"/>
      <c r="S629" s="274" t="n">
        <f aca="false">IF(B629="",0,INDEX(pesosqualis,MATCH(D629,INDEX(Qualis,,MATCH(B629,Tipos_Produtos)),0),MATCH(B629,Tipos_Produtos,0)))</f>
        <v>0</v>
      </c>
      <c r="T629" s="275" t="n">
        <f aca="false">IF(E629="",0,S629/P629)</f>
        <v>0</v>
      </c>
      <c r="AHV629" s="164"/>
      <c r="AHW629" s="164"/>
      <c r="AHX629" s="164"/>
      <c r="AHY629" s="164"/>
      <c r="AHZ629" s="164"/>
      <c r="AIA629" s="164"/>
      <c r="AIB629" s="164"/>
      <c r="AIC629" s="164"/>
      <c r="AID629" s="164"/>
      <c r="AIE629" s="164"/>
      <c r="AIF629" s="164"/>
      <c r="AIG629" s="164"/>
      <c r="AIH629" s="164"/>
      <c r="AII629" s="164"/>
      <c r="AIJ629" s="164"/>
      <c r="AIK629" s="164"/>
      <c r="AIL629" s="164"/>
      <c r="AIM629" s="164"/>
      <c r="AIN629" s="164"/>
      <c r="AIO629" s="164"/>
      <c r="AIP629" s="164"/>
      <c r="AIQ629" s="164"/>
      <c r="AIR629" s="164"/>
      <c r="AIS629" s="164"/>
      <c r="AIT629" s="164"/>
      <c r="AIU629" s="164"/>
      <c r="AIV629" s="164"/>
      <c r="AIW629" s="164"/>
      <c r="AIX629" s="164"/>
      <c r="AIY629" s="164"/>
      <c r="AIZ629" s="164"/>
      <c r="AJA629" s="164"/>
      <c r="AJB629" s="164"/>
      <c r="AJC629" s="164"/>
      <c r="AJD629" s="164"/>
      <c r="AJE629" s="164"/>
      <c r="AJF629" s="164"/>
      <c r="AJG629" s="164"/>
      <c r="AJH629" s="164"/>
      <c r="AJI629" s="164"/>
      <c r="AJJ629" s="164"/>
      <c r="AJK629" s="164"/>
      <c r="AJL629" s="164"/>
      <c r="AJM629" s="164"/>
      <c r="AJN629" s="164"/>
      <c r="AJO629" s="164"/>
      <c r="AJP629" s="164"/>
      <c r="AJQ629" s="164"/>
      <c r="AJR629" s="164"/>
      <c r="AJS629" s="164"/>
      <c r="AJT629" s="164"/>
      <c r="AJU629" s="164"/>
      <c r="AJV629" s="164"/>
      <c r="AJW629" s="164"/>
      <c r="AJX629" s="164"/>
      <c r="AJY629" s="164"/>
      <c r="AJZ629" s="164"/>
      <c r="AKA629" s="164"/>
      <c r="AKB629" s="164"/>
    </row>
    <row r="630" customFormat="false" ht="21" hidden="false" customHeight="true" outlineLevel="0" collapsed="false">
      <c r="A630" s="233"/>
      <c r="B630" s="234"/>
      <c r="C630" s="235"/>
      <c r="D630" s="236"/>
      <c r="E630" s="237"/>
      <c r="F630" s="237"/>
      <c r="G630" s="263"/>
      <c r="H630" s="267" t="str">
        <f aca="false">IF(COUNTIFS(Titulados!$A$3:$A$1000,"="&amp;K630)&lt;&gt;1,"","Titulado")</f>
        <v/>
      </c>
      <c r="I630" s="242"/>
      <c r="J630" s="242"/>
      <c r="K630" s="253"/>
      <c r="L630" s="254"/>
      <c r="M630" s="255"/>
      <c r="N630" s="256"/>
      <c r="O630" s="247"/>
      <c r="P630" s="248"/>
      <c r="Q630" s="249"/>
      <c r="R630" s="174"/>
      <c r="S630" s="274"/>
      <c r="T630" s="275"/>
      <c r="AHV630" s="164"/>
      <c r="AHW630" s="164"/>
      <c r="AHX630" s="164"/>
      <c r="AHY630" s="164"/>
      <c r="AHZ630" s="164"/>
      <c r="AIA630" s="164"/>
      <c r="AIB630" s="164"/>
      <c r="AIC630" s="164"/>
      <c r="AID630" s="164"/>
      <c r="AIE630" s="164"/>
      <c r="AIF630" s="164"/>
      <c r="AIG630" s="164"/>
      <c r="AIH630" s="164"/>
      <c r="AII630" s="164"/>
      <c r="AIJ630" s="164"/>
      <c r="AIK630" s="164"/>
      <c r="AIL630" s="164"/>
      <c r="AIM630" s="164"/>
      <c r="AIN630" s="164"/>
      <c r="AIO630" s="164"/>
      <c r="AIP630" s="164"/>
      <c r="AIQ630" s="164"/>
      <c r="AIR630" s="164"/>
      <c r="AIS630" s="164"/>
      <c r="AIT630" s="164"/>
      <c r="AIU630" s="164"/>
      <c r="AIV630" s="164"/>
      <c r="AIW630" s="164"/>
      <c r="AIX630" s="164"/>
      <c r="AIY630" s="164"/>
      <c r="AIZ630" s="164"/>
      <c r="AJA630" s="164"/>
      <c r="AJB630" s="164"/>
      <c r="AJC630" s="164"/>
      <c r="AJD630" s="164"/>
      <c r="AJE630" s="164"/>
      <c r="AJF630" s="164"/>
      <c r="AJG630" s="164"/>
      <c r="AJH630" s="164"/>
      <c r="AJI630" s="164"/>
      <c r="AJJ630" s="164"/>
      <c r="AJK630" s="164"/>
      <c r="AJL630" s="164"/>
      <c r="AJM630" s="164"/>
      <c r="AJN630" s="164"/>
      <c r="AJO630" s="164"/>
      <c r="AJP630" s="164"/>
      <c r="AJQ630" s="164"/>
      <c r="AJR630" s="164"/>
      <c r="AJS630" s="164"/>
      <c r="AJT630" s="164"/>
      <c r="AJU630" s="164"/>
      <c r="AJV630" s="164"/>
      <c r="AJW630" s="164"/>
      <c r="AJX630" s="164"/>
      <c r="AJY630" s="164"/>
      <c r="AJZ630" s="164"/>
      <c r="AKA630" s="164"/>
      <c r="AKB630" s="164"/>
    </row>
    <row r="631" customFormat="false" ht="21" hidden="false" customHeight="true" outlineLevel="0" collapsed="false">
      <c r="A631" s="233"/>
      <c r="B631" s="234"/>
      <c r="C631" s="235"/>
      <c r="D631" s="236"/>
      <c r="E631" s="237"/>
      <c r="F631" s="237"/>
      <c r="G631" s="263"/>
      <c r="H631" s="267" t="str">
        <f aca="false">IF(COUNTIFS(Titulados!$A$3:$A$1000,"="&amp;K631)&lt;&gt;1,"","Titulado")</f>
        <v/>
      </c>
      <c r="I631" s="242"/>
      <c r="J631" s="242"/>
      <c r="K631" s="253"/>
      <c r="L631" s="254"/>
      <c r="M631" s="255"/>
      <c r="N631" s="256"/>
      <c r="O631" s="247"/>
      <c r="P631" s="248"/>
      <c r="Q631" s="249"/>
      <c r="R631" s="174"/>
      <c r="S631" s="274"/>
      <c r="T631" s="275"/>
      <c r="AHV631" s="164"/>
      <c r="AHW631" s="164"/>
      <c r="AHX631" s="164"/>
      <c r="AHY631" s="164"/>
      <c r="AHZ631" s="164"/>
      <c r="AIA631" s="164"/>
      <c r="AIB631" s="164"/>
      <c r="AIC631" s="164"/>
      <c r="AID631" s="164"/>
      <c r="AIE631" s="164"/>
      <c r="AIF631" s="164"/>
      <c r="AIG631" s="164"/>
      <c r="AIH631" s="164"/>
      <c r="AII631" s="164"/>
      <c r="AIJ631" s="164"/>
      <c r="AIK631" s="164"/>
      <c r="AIL631" s="164"/>
      <c r="AIM631" s="164"/>
      <c r="AIN631" s="164"/>
      <c r="AIO631" s="164"/>
      <c r="AIP631" s="164"/>
      <c r="AIQ631" s="164"/>
      <c r="AIR631" s="164"/>
      <c r="AIS631" s="164"/>
      <c r="AIT631" s="164"/>
      <c r="AIU631" s="164"/>
      <c r="AIV631" s="164"/>
      <c r="AIW631" s="164"/>
      <c r="AIX631" s="164"/>
      <c r="AIY631" s="164"/>
      <c r="AIZ631" s="164"/>
      <c r="AJA631" s="164"/>
      <c r="AJB631" s="164"/>
      <c r="AJC631" s="164"/>
      <c r="AJD631" s="164"/>
      <c r="AJE631" s="164"/>
      <c r="AJF631" s="164"/>
      <c r="AJG631" s="164"/>
      <c r="AJH631" s="164"/>
      <c r="AJI631" s="164"/>
      <c r="AJJ631" s="164"/>
      <c r="AJK631" s="164"/>
      <c r="AJL631" s="164"/>
      <c r="AJM631" s="164"/>
      <c r="AJN631" s="164"/>
      <c r="AJO631" s="164"/>
      <c r="AJP631" s="164"/>
      <c r="AJQ631" s="164"/>
      <c r="AJR631" s="164"/>
      <c r="AJS631" s="164"/>
      <c r="AJT631" s="164"/>
      <c r="AJU631" s="164"/>
      <c r="AJV631" s="164"/>
      <c r="AJW631" s="164"/>
      <c r="AJX631" s="164"/>
      <c r="AJY631" s="164"/>
      <c r="AJZ631" s="164"/>
      <c r="AKA631" s="164"/>
      <c r="AKB631" s="164"/>
    </row>
    <row r="632" customFormat="false" ht="21" hidden="false" customHeight="true" outlineLevel="0" collapsed="false">
      <c r="A632" s="233"/>
      <c r="B632" s="234"/>
      <c r="C632" s="235"/>
      <c r="D632" s="236"/>
      <c r="E632" s="237"/>
      <c r="F632" s="237"/>
      <c r="G632" s="263"/>
      <c r="H632" s="267" t="str">
        <f aca="false">IF(COUNTIFS(Titulados!$A$3:$A$1000,"="&amp;K632)&lt;&gt;1,"","Titulado")</f>
        <v/>
      </c>
      <c r="I632" s="242"/>
      <c r="J632" s="242"/>
      <c r="K632" s="253"/>
      <c r="L632" s="254"/>
      <c r="M632" s="255"/>
      <c r="N632" s="256"/>
      <c r="O632" s="247"/>
      <c r="P632" s="248"/>
      <c r="Q632" s="249"/>
      <c r="R632" s="174"/>
      <c r="S632" s="274"/>
      <c r="T632" s="275"/>
      <c r="AHV632" s="164"/>
      <c r="AHW632" s="164"/>
      <c r="AHX632" s="164"/>
      <c r="AHY632" s="164"/>
      <c r="AHZ632" s="164"/>
      <c r="AIA632" s="164"/>
      <c r="AIB632" s="164"/>
      <c r="AIC632" s="164"/>
      <c r="AID632" s="164"/>
      <c r="AIE632" s="164"/>
      <c r="AIF632" s="164"/>
      <c r="AIG632" s="164"/>
      <c r="AIH632" s="164"/>
      <c r="AII632" s="164"/>
      <c r="AIJ632" s="164"/>
      <c r="AIK632" s="164"/>
      <c r="AIL632" s="164"/>
      <c r="AIM632" s="164"/>
      <c r="AIN632" s="164"/>
      <c r="AIO632" s="164"/>
      <c r="AIP632" s="164"/>
      <c r="AIQ632" s="164"/>
      <c r="AIR632" s="164"/>
      <c r="AIS632" s="164"/>
      <c r="AIT632" s="164"/>
      <c r="AIU632" s="164"/>
      <c r="AIV632" s="164"/>
      <c r="AIW632" s="164"/>
      <c r="AIX632" s="164"/>
      <c r="AIY632" s="164"/>
      <c r="AIZ632" s="164"/>
      <c r="AJA632" s="164"/>
      <c r="AJB632" s="164"/>
      <c r="AJC632" s="164"/>
      <c r="AJD632" s="164"/>
      <c r="AJE632" s="164"/>
      <c r="AJF632" s="164"/>
      <c r="AJG632" s="164"/>
      <c r="AJH632" s="164"/>
      <c r="AJI632" s="164"/>
      <c r="AJJ632" s="164"/>
      <c r="AJK632" s="164"/>
      <c r="AJL632" s="164"/>
      <c r="AJM632" s="164"/>
      <c r="AJN632" s="164"/>
      <c r="AJO632" s="164"/>
      <c r="AJP632" s="164"/>
      <c r="AJQ632" s="164"/>
      <c r="AJR632" s="164"/>
      <c r="AJS632" s="164"/>
      <c r="AJT632" s="164"/>
      <c r="AJU632" s="164"/>
      <c r="AJV632" s="164"/>
      <c r="AJW632" s="164"/>
      <c r="AJX632" s="164"/>
      <c r="AJY632" s="164"/>
      <c r="AJZ632" s="164"/>
      <c r="AKA632" s="164"/>
      <c r="AKB632" s="164"/>
    </row>
    <row r="633" customFormat="false" ht="21" hidden="false" customHeight="true" outlineLevel="0" collapsed="false">
      <c r="A633" s="233"/>
      <c r="B633" s="234"/>
      <c r="C633" s="235"/>
      <c r="D633" s="236"/>
      <c r="E633" s="237"/>
      <c r="F633" s="237"/>
      <c r="G633" s="263"/>
      <c r="H633" s="267" t="str">
        <f aca="false">IF(COUNTIFS(Titulados!$A$3:$A$1000,"="&amp;K633)&lt;&gt;1,"","Titulado")</f>
        <v/>
      </c>
      <c r="I633" s="242"/>
      <c r="J633" s="242"/>
      <c r="K633" s="253"/>
      <c r="L633" s="254"/>
      <c r="M633" s="255"/>
      <c r="N633" s="256"/>
      <c r="O633" s="247"/>
      <c r="P633" s="248"/>
      <c r="Q633" s="249"/>
      <c r="R633" s="174"/>
      <c r="S633" s="274"/>
      <c r="T633" s="275"/>
      <c r="AHV633" s="164"/>
      <c r="AHW633" s="164"/>
      <c r="AHX633" s="164"/>
      <c r="AHY633" s="164"/>
      <c r="AHZ633" s="164"/>
      <c r="AIA633" s="164"/>
      <c r="AIB633" s="164"/>
      <c r="AIC633" s="164"/>
      <c r="AID633" s="164"/>
      <c r="AIE633" s="164"/>
      <c r="AIF633" s="164"/>
      <c r="AIG633" s="164"/>
      <c r="AIH633" s="164"/>
      <c r="AII633" s="164"/>
      <c r="AIJ633" s="164"/>
      <c r="AIK633" s="164"/>
      <c r="AIL633" s="164"/>
      <c r="AIM633" s="164"/>
      <c r="AIN633" s="164"/>
      <c r="AIO633" s="164"/>
      <c r="AIP633" s="164"/>
      <c r="AIQ633" s="164"/>
      <c r="AIR633" s="164"/>
      <c r="AIS633" s="164"/>
      <c r="AIT633" s="164"/>
      <c r="AIU633" s="164"/>
      <c r="AIV633" s="164"/>
      <c r="AIW633" s="164"/>
      <c r="AIX633" s="164"/>
      <c r="AIY633" s="164"/>
      <c r="AIZ633" s="164"/>
      <c r="AJA633" s="164"/>
      <c r="AJB633" s="164"/>
      <c r="AJC633" s="164"/>
      <c r="AJD633" s="164"/>
      <c r="AJE633" s="164"/>
      <c r="AJF633" s="164"/>
      <c r="AJG633" s="164"/>
      <c r="AJH633" s="164"/>
      <c r="AJI633" s="164"/>
      <c r="AJJ633" s="164"/>
      <c r="AJK633" s="164"/>
      <c r="AJL633" s="164"/>
      <c r="AJM633" s="164"/>
      <c r="AJN633" s="164"/>
      <c r="AJO633" s="164"/>
      <c r="AJP633" s="164"/>
      <c r="AJQ633" s="164"/>
      <c r="AJR633" s="164"/>
      <c r="AJS633" s="164"/>
      <c r="AJT633" s="164"/>
      <c r="AJU633" s="164"/>
      <c r="AJV633" s="164"/>
      <c r="AJW633" s="164"/>
      <c r="AJX633" s="164"/>
      <c r="AJY633" s="164"/>
      <c r="AJZ633" s="164"/>
      <c r="AKA633" s="164"/>
      <c r="AKB633" s="164"/>
    </row>
    <row r="634" customFormat="false" ht="21" hidden="false" customHeight="true" outlineLevel="0" collapsed="false">
      <c r="A634" s="233"/>
      <c r="B634" s="234"/>
      <c r="C634" s="235"/>
      <c r="D634" s="236"/>
      <c r="E634" s="237"/>
      <c r="F634" s="237"/>
      <c r="G634" s="263"/>
      <c r="H634" s="267" t="str">
        <f aca="false">IF(COUNTIFS(Titulados!$A$3:$A$1000,"="&amp;K634)&lt;&gt;1,"","Titulado")</f>
        <v/>
      </c>
      <c r="I634" s="242"/>
      <c r="J634" s="242"/>
      <c r="K634" s="253"/>
      <c r="L634" s="254"/>
      <c r="M634" s="255"/>
      <c r="N634" s="256"/>
      <c r="O634" s="247"/>
      <c r="P634" s="248"/>
      <c r="Q634" s="249"/>
      <c r="R634" s="174"/>
      <c r="S634" s="274"/>
      <c r="T634" s="275"/>
      <c r="AHV634" s="164"/>
      <c r="AHW634" s="164"/>
      <c r="AHX634" s="164"/>
      <c r="AHY634" s="164"/>
      <c r="AHZ634" s="164"/>
      <c r="AIA634" s="164"/>
      <c r="AIB634" s="164"/>
      <c r="AIC634" s="164"/>
      <c r="AID634" s="164"/>
      <c r="AIE634" s="164"/>
      <c r="AIF634" s="164"/>
      <c r="AIG634" s="164"/>
      <c r="AIH634" s="164"/>
      <c r="AII634" s="164"/>
      <c r="AIJ634" s="164"/>
      <c r="AIK634" s="164"/>
      <c r="AIL634" s="164"/>
      <c r="AIM634" s="164"/>
      <c r="AIN634" s="164"/>
      <c r="AIO634" s="164"/>
      <c r="AIP634" s="164"/>
      <c r="AIQ634" s="164"/>
      <c r="AIR634" s="164"/>
      <c r="AIS634" s="164"/>
      <c r="AIT634" s="164"/>
      <c r="AIU634" s="164"/>
      <c r="AIV634" s="164"/>
      <c r="AIW634" s="164"/>
      <c r="AIX634" s="164"/>
      <c r="AIY634" s="164"/>
      <c r="AIZ634" s="164"/>
      <c r="AJA634" s="164"/>
      <c r="AJB634" s="164"/>
      <c r="AJC634" s="164"/>
      <c r="AJD634" s="164"/>
      <c r="AJE634" s="164"/>
      <c r="AJF634" s="164"/>
      <c r="AJG634" s="164"/>
      <c r="AJH634" s="164"/>
      <c r="AJI634" s="164"/>
      <c r="AJJ634" s="164"/>
      <c r="AJK634" s="164"/>
      <c r="AJL634" s="164"/>
      <c r="AJM634" s="164"/>
      <c r="AJN634" s="164"/>
      <c r="AJO634" s="164"/>
      <c r="AJP634" s="164"/>
      <c r="AJQ634" s="164"/>
      <c r="AJR634" s="164"/>
      <c r="AJS634" s="164"/>
      <c r="AJT634" s="164"/>
      <c r="AJU634" s="164"/>
      <c r="AJV634" s="164"/>
      <c r="AJW634" s="164"/>
      <c r="AJX634" s="164"/>
      <c r="AJY634" s="164"/>
      <c r="AJZ634" s="164"/>
      <c r="AKA634" s="164"/>
      <c r="AKB634" s="164"/>
    </row>
    <row r="635" customFormat="false" ht="21" hidden="false" customHeight="true" outlineLevel="0" collapsed="false">
      <c r="A635" s="233"/>
      <c r="B635" s="234"/>
      <c r="C635" s="235"/>
      <c r="D635" s="236"/>
      <c r="E635" s="237"/>
      <c r="F635" s="237"/>
      <c r="G635" s="263"/>
      <c r="H635" s="268" t="str">
        <f aca="false">IF(COUNTIFS(Titulados!$A$3:$A$1000,"="&amp;K635)&lt;&gt;1,"","Titulado")</f>
        <v/>
      </c>
      <c r="I635" s="242"/>
      <c r="J635" s="242"/>
      <c r="K635" s="258"/>
      <c r="L635" s="259"/>
      <c r="M635" s="260"/>
      <c r="N635" s="261"/>
      <c r="O635" s="247"/>
      <c r="P635" s="248"/>
      <c r="Q635" s="249"/>
      <c r="R635" s="174"/>
      <c r="S635" s="274"/>
      <c r="T635" s="275"/>
      <c r="AHV635" s="164"/>
      <c r="AHW635" s="164"/>
      <c r="AHX635" s="164"/>
      <c r="AHY635" s="164"/>
      <c r="AHZ635" s="164"/>
      <c r="AIA635" s="164"/>
      <c r="AIB635" s="164"/>
      <c r="AIC635" s="164"/>
      <c r="AID635" s="164"/>
      <c r="AIE635" s="164"/>
      <c r="AIF635" s="164"/>
      <c r="AIG635" s="164"/>
      <c r="AIH635" s="164"/>
      <c r="AII635" s="164"/>
      <c r="AIJ635" s="164"/>
      <c r="AIK635" s="164"/>
      <c r="AIL635" s="164"/>
      <c r="AIM635" s="164"/>
      <c r="AIN635" s="164"/>
      <c r="AIO635" s="164"/>
      <c r="AIP635" s="164"/>
      <c r="AIQ635" s="164"/>
      <c r="AIR635" s="164"/>
      <c r="AIS635" s="164"/>
      <c r="AIT635" s="164"/>
      <c r="AIU635" s="164"/>
      <c r="AIV635" s="164"/>
      <c r="AIW635" s="164"/>
      <c r="AIX635" s="164"/>
      <c r="AIY635" s="164"/>
      <c r="AIZ635" s="164"/>
      <c r="AJA635" s="164"/>
      <c r="AJB635" s="164"/>
      <c r="AJC635" s="164"/>
      <c r="AJD635" s="164"/>
      <c r="AJE635" s="164"/>
      <c r="AJF635" s="164"/>
      <c r="AJG635" s="164"/>
      <c r="AJH635" s="164"/>
      <c r="AJI635" s="164"/>
      <c r="AJJ635" s="164"/>
      <c r="AJK635" s="164"/>
      <c r="AJL635" s="164"/>
      <c r="AJM635" s="164"/>
      <c r="AJN635" s="164"/>
      <c r="AJO635" s="164"/>
      <c r="AJP635" s="164"/>
      <c r="AJQ635" s="164"/>
      <c r="AJR635" s="164"/>
      <c r="AJS635" s="164"/>
      <c r="AJT635" s="164"/>
      <c r="AJU635" s="164"/>
      <c r="AJV635" s="164"/>
      <c r="AJW635" s="164"/>
      <c r="AJX635" s="164"/>
      <c r="AJY635" s="164"/>
      <c r="AJZ635" s="164"/>
      <c r="AKA635" s="164"/>
      <c r="AKB635" s="164"/>
    </row>
    <row r="636" customFormat="false" ht="27" hidden="false" customHeight="true" outlineLevel="0" collapsed="false">
      <c r="A636" s="233" t="n">
        <f aca="false">A629+1</f>
        <v>91</v>
      </c>
      <c r="B636" s="234"/>
      <c r="C636" s="235"/>
      <c r="D636" s="236"/>
      <c r="E636" s="237" t="str">
        <f aca="false">IF(P636&gt;0,"Docente do PPG coautor","")</f>
        <v/>
      </c>
      <c r="F636" s="238" t="str">
        <f aca="false">IF(COUNTIFS(L636:L642,"&lt;&gt;"&amp;"")&gt;0,"Graduando coautor","")</f>
        <v/>
      </c>
      <c r="G636" s="263" t="str">
        <f aca="false">IF(COUNTIFS(K636:K642,"&lt;&gt;"&amp;"")&gt;0,"Pos-graduando coautor","")</f>
        <v/>
      </c>
      <c r="H636" s="264" t="str">
        <f aca="false">IF(COUNTIFS(Titulados!$A$3:$A$1000,"="&amp;K636)&lt;&gt;1,"","Titulado")</f>
        <v/>
      </c>
      <c r="I636" s="242"/>
      <c r="J636" s="242"/>
      <c r="K636" s="243"/>
      <c r="L636" s="244"/>
      <c r="M636" s="245"/>
      <c r="N636" s="246"/>
      <c r="O636" s="247"/>
      <c r="P636" s="248" t="n">
        <v>0</v>
      </c>
      <c r="Q636" s="249"/>
      <c r="R636" s="174"/>
      <c r="S636" s="274" t="n">
        <f aca="false">IF(B636="",0,INDEX(pesosqualis,MATCH(D636,INDEX(Qualis,,MATCH(B636,Tipos_Produtos)),0),MATCH(B636,Tipos_Produtos,0)))</f>
        <v>0</v>
      </c>
      <c r="T636" s="275" t="n">
        <f aca="false">IF(E636="",0,S636/P636)</f>
        <v>0</v>
      </c>
      <c r="AHV636" s="164"/>
      <c r="AHW636" s="164"/>
      <c r="AHX636" s="164"/>
      <c r="AHY636" s="164"/>
      <c r="AHZ636" s="164"/>
      <c r="AIA636" s="164"/>
      <c r="AIB636" s="164"/>
      <c r="AIC636" s="164"/>
      <c r="AID636" s="164"/>
      <c r="AIE636" s="164"/>
      <c r="AIF636" s="164"/>
      <c r="AIG636" s="164"/>
      <c r="AIH636" s="164"/>
      <c r="AII636" s="164"/>
      <c r="AIJ636" s="164"/>
      <c r="AIK636" s="164"/>
      <c r="AIL636" s="164"/>
      <c r="AIM636" s="164"/>
      <c r="AIN636" s="164"/>
      <c r="AIO636" s="164"/>
      <c r="AIP636" s="164"/>
      <c r="AIQ636" s="164"/>
      <c r="AIR636" s="164"/>
      <c r="AIS636" s="164"/>
      <c r="AIT636" s="164"/>
      <c r="AIU636" s="164"/>
      <c r="AIV636" s="164"/>
      <c r="AIW636" s="164"/>
      <c r="AIX636" s="164"/>
      <c r="AIY636" s="164"/>
      <c r="AIZ636" s="164"/>
      <c r="AJA636" s="164"/>
      <c r="AJB636" s="164"/>
      <c r="AJC636" s="164"/>
      <c r="AJD636" s="164"/>
      <c r="AJE636" s="164"/>
      <c r="AJF636" s="164"/>
      <c r="AJG636" s="164"/>
      <c r="AJH636" s="164"/>
      <c r="AJI636" s="164"/>
      <c r="AJJ636" s="164"/>
      <c r="AJK636" s="164"/>
      <c r="AJL636" s="164"/>
      <c r="AJM636" s="164"/>
      <c r="AJN636" s="164"/>
      <c r="AJO636" s="164"/>
      <c r="AJP636" s="164"/>
      <c r="AJQ636" s="164"/>
      <c r="AJR636" s="164"/>
      <c r="AJS636" s="164"/>
      <c r="AJT636" s="164"/>
      <c r="AJU636" s="164"/>
      <c r="AJV636" s="164"/>
      <c r="AJW636" s="164"/>
      <c r="AJX636" s="164"/>
      <c r="AJY636" s="164"/>
      <c r="AJZ636" s="164"/>
      <c r="AKA636" s="164"/>
      <c r="AKB636" s="164"/>
    </row>
    <row r="637" customFormat="false" ht="21" hidden="false" customHeight="true" outlineLevel="0" collapsed="false">
      <c r="A637" s="233"/>
      <c r="B637" s="234"/>
      <c r="C637" s="235"/>
      <c r="D637" s="236"/>
      <c r="E637" s="237"/>
      <c r="F637" s="237"/>
      <c r="G637" s="263"/>
      <c r="H637" s="267" t="str">
        <f aca="false">IF(COUNTIFS(Titulados!$A$3:$A$1000,"="&amp;K637)&lt;&gt;1,"","Titulado")</f>
        <v/>
      </c>
      <c r="I637" s="242"/>
      <c r="J637" s="242"/>
      <c r="K637" s="253"/>
      <c r="L637" s="254"/>
      <c r="M637" s="255"/>
      <c r="N637" s="256"/>
      <c r="O637" s="247"/>
      <c r="P637" s="248"/>
      <c r="Q637" s="249"/>
      <c r="R637" s="174"/>
      <c r="S637" s="274"/>
      <c r="T637" s="275"/>
      <c r="AHV637" s="164"/>
      <c r="AHW637" s="164"/>
      <c r="AHX637" s="164"/>
      <c r="AHY637" s="164"/>
      <c r="AHZ637" s="164"/>
      <c r="AIA637" s="164"/>
      <c r="AIB637" s="164"/>
      <c r="AIC637" s="164"/>
      <c r="AID637" s="164"/>
      <c r="AIE637" s="164"/>
      <c r="AIF637" s="164"/>
      <c r="AIG637" s="164"/>
      <c r="AIH637" s="164"/>
      <c r="AII637" s="164"/>
      <c r="AIJ637" s="164"/>
      <c r="AIK637" s="164"/>
      <c r="AIL637" s="164"/>
      <c r="AIM637" s="164"/>
      <c r="AIN637" s="164"/>
      <c r="AIO637" s="164"/>
      <c r="AIP637" s="164"/>
      <c r="AIQ637" s="164"/>
      <c r="AIR637" s="164"/>
      <c r="AIS637" s="164"/>
      <c r="AIT637" s="164"/>
      <c r="AIU637" s="164"/>
      <c r="AIV637" s="164"/>
      <c r="AIW637" s="164"/>
      <c r="AIX637" s="164"/>
      <c r="AIY637" s="164"/>
      <c r="AIZ637" s="164"/>
      <c r="AJA637" s="164"/>
      <c r="AJB637" s="164"/>
      <c r="AJC637" s="164"/>
      <c r="AJD637" s="164"/>
      <c r="AJE637" s="164"/>
      <c r="AJF637" s="164"/>
      <c r="AJG637" s="164"/>
      <c r="AJH637" s="164"/>
      <c r="AJI637" s="164"/>
      <c r="AJJ637" s="164"/>
      <c r="AJK637" s="164"/>
      <c r="AJL637" s="164"/>
      <c r="AJM637" s="164"/>
      <c r="AJN637" s="164"/>
      <c r="AJO637" s="164"/>
      <c r="AJP637" s="164"/>
      <c r="AJQ637" s="164"/>
      <c r="AJR637" s="164"/>
      <c r="AJS637" s="164"/>
      <c r="AJT637" s="164"/>
      <c r="AJU637" s="164"/>
      <c r="AJV637" s="164"/>
      <c r="AJW637" s="164"/>
      <c r="AJX637" s="164"/>
      <c r="AJY637" s="164"/>
      <c r="AJZ637" s="164"/>
      <c r="AKA637" s="164"/>
      <c r="AKB637" s="164"/>
    </row>
    <row r="638" customFormat="false" ht="21" hidden="false" customHeight="true" outlineLevel="0" collapsed="false">
      <c r="A638" s="233"/>
      <c r="B638" s="234"/>
      <c r="C638" s="235"/>
      <c r="D638" s="236"/>
      <c r="E638" s="237"/>
      <c r="F638" s="237"/>
      <c r="G638" s="263"/>
      <c r="H638" s="267" t="str">
        <f aca="false">IF(COUNTIFS(Titulados!$A$3:$A$1000,"="&amp;K638)&lt;&gt;1,"","Titulado")</f>
        <v/>
      </c>
      <c r="I638" s="242"/>
      <c r="J638" s="242"/>
      <c r="K638" s="253"/>
      <c r="L638" s="254"/>
      <c r="M638" s="255"/>
      <c r="N638" s="256"/>
      <c r="O638" s="247"/>
      <c r="P638" s="248"/>
      <c r="Q638" s="249"/>
      <c r="R638" s="174"/>
      <c r="S638" s="274"/>
      <c r="T638" s="275"/>
      <c r="AHV638" s="164"/>
      <c r="AHW638" s="164"/>
      <c r="AHX638" s="164"/>
      <c r="AHY638" s="164"/>
      <c r="AHZ638" s="164"/>
      <c r="AIA638" s="164"/>
      <c r="AIB638" s="164"/>
      <c r="AIC638" s="164"/>
      <c r="AID638" s="164"/>
      <c r="AIE638" s="164"/>
      <c r="AIF638" s="164"/>
      <c r="AIG638" s="164"/>
      <c r="AIH638" s="164"/>
      <c r="AII638" s="164"/>
      <c r="AIJ638" s="164"/>
      <c r="AIK638" s="164"/>
      <c r="AIL638" s="164"/>
      <c r="AIM638" s="164"/>
      <c r="AIN638" s="164"/>
      <c r="AIO638" s="164"/>
      <c r="AIP638" s="164"/>
      <c r="AIQ638" s="164"/>
      <c r="AIR638" s="164"/>
      <c r="AIS638" s="164"/>
      <c r="AIT638" s="164"/>
      <c r="AIU638" s="164"/>
      <c r="AIV638" s="164"/>
      <c r="AIW638" s="164"/>
      <c r="AIX638" s="164"/>
      <c r="AIY638" s="164"/>
      <c r="AIZ638" s="164"/>
      <c r="AJA638" s="164"/>
      <c r="AJB638" s="164"/>
      <c r="AJC638" s="164"/>
      <c r="AJD638" s="164"/>
      <c r="AJE638" s="164"/>
      <c r="AJF638" s="164"/>
      <c r="AJG638" s="164"/>
      <c r="AJH638" s="164"/>
      <c r="AJI638" s="164"/>
      <c r="AJJ638" s="164"/>
      <c r="AJK638" s="164"/>
      <c r="AJL638" s="164"/>
      <c r="AJM638" s="164"/>
      <c r="AJN638" s="164"/>
      <c r="AJO638" s="164"/>
      <c r="AJP638" s="164"/>
      <c r="AJQ638" s="164"/>
      <c r="AJR638" s="164"/>
      <c r="AJS638" s="164"/>
      <c r="AJT638" s="164"/>
      <c r="AJU638" s="164"/>
      <c r="AJV638" s="164"/>
      <c r="AJW638" s="164"/>
      <c r="AJX638" s="164"/>
      <c r="AJY638" s="164"/>
      <c r="AJZ638" s="164"/>
      <c r="AKA638" s="164"/>
      <c r="AKB638" s="164"/>
    </row>
    <row r="639" customFormat="false" ht="21" hidden="false" customHeight="true" outlineLevel="0" collapsed="false">
      <c r="A639" s="233"/>
      <c r="B639" s="234"/>
      <c r="C639" s="235"/>
      <c r="D639" s="236"/>
      <c r="E639" s="237"/>
      <c r="F639" s="237"/>
      <c r="G639" s="263"/>
      <c r="H639" s="267" t="str">
        <f aca="false">IF(COUNTIFS(Titulados!$A$3:$A$1000,"="&amp;K639)&lt;&gt;1,"","Titulado")</f>
        <v/>
      </c>
      <c r="I639" s="242"/>
      <c r="J639" s="242"/>
      <c r="K639" s="253"/>
      <c r="L639" s="254"/>
      <c r="M639" s="255"/>
      <c r="N639" s="256"/>
      <c r="O639" s="247"/>
      <c r="P639" s="248"/>
      <c r="Q639" s="249"/>
      <c r="R639" s="174"/>
      <c r="S639" s="274"/>
      <c r="T639" s="275"/>
      <c r="AHV639" s="164"/>
      <c r="AHW639" s="164"/>
      <c r="AHX639" s="164"/>
      <c r="AHY639" s="164"/>
      <c r="AHZ639" s="164"/>
      <c r="AIA639" s="164"/>
      <c r="AIB639" s="164"/>
      <c r="AIC639" s="164"/>
      <c r="AID639" s="164"/>
      <c r="AIE639" s="164"/>
      <c r="AIF639" s="164"/>
      <c r="AIG639" s="164"/>
      <c r="AIH639" s="164"/>
      <c r="AII639" s="164"/>
      <c r="AIJ639" s="164"/>
      <c r="AIK639" s="164"/>
      <c r="AIL639" s="164"/>
      <c r="AIM639" s="164"/>
      <c r="AIN639" s="164"/>
      <c r="AIO639" s="164"/>
      <c r="AIP639" s="164"/>
      <c r="AIQ639" s="164"/>
      <c r="AIR639" s="164"/>
      <c r="AIS639" s="164"/>
      <c r="AIT639" s="164"/>
      <c r="AIU639" s="164"/>
      <c r="AIV639" s="164"/>
      <c r="AIW639" s="164"/>
      <c r="AIX639" s="164"/>
      <c r="AIY639" s="164"/>
      <c r="AIZ639" s="164"/>
      <c r="AJA639" s="164"/>
      <c r="AJB639" s="164"/>
      <c r="AJC639" s="164"/>
      <c r="AJD639" s="164"/>
      <c r="AJE639" s="164"/>
      <c r="AJF639" s="164"/>
      <c r="AJG639" s="164"/>
      <c r="AJH639" s="164"/>
      <c r="AJI639" s="164"/>
      <c r="AJJ639" s="164"/>
      <c r="AJK639" s="164"/>
      <c r="AJL639" s="164"/>
      <c r="AJM639" s="164"/>
      <c r="AJN639" s="164"/>
      <c r="AJO639" s="164"/>
      <c r="AJP639" s="164"/>
      <c r="AJQ639" s="164"/>
      <c r="AJR639" s="164"/>
      <c r="AJS639" s="164"/>
      <c r="AJT639" s="164"/>
      <c r="AJU639" s="164"/>
      <c r="AJV639" s="164"/>
      <c r="AJW639" s="164"/>
      <c r="AJX639" s="164"/>
      <c r="AJY639" s="164"/>
      <c r="AJZ639" s="164"/>
      <c r="AKA639" s="164"/>
      <c r="AKB639" s="164"/>
    </row>
    <row r="640" customFormat="false" ht="21" hidden="false" customHeight="true" outlineLevel="0" collapsed="false">
      <c r="A640" s="233"/>
      <c r="B640" s="234"/>
      <c r="C640" s="235"/>
      <c r="D640" s="236"/>
      <c r="E640" s="237"/>
      <c r="F640" s="237"/>
      <c r="G640" s="263"/>
      <c r="H640" s="267" t="str">
        <f aca="false">IF(COUNTIFS(Titulados!$A$3:$A$1000,"="&amp;K640)&lt;&gt;1,"","Titulado")</f>
        <v/>
      </c>
      <c r="I640" s="242"/>
      <c r="J640" s="242"/>
      <c r="K640" s="253"/>
      <c r="L640" s="254"/>
      <c r="M640" s="255"/>
      <c r="N640" s="256"/>
      <c r="O640" s="247"/>
      <c r="P640" s="248"/>
      <c r="Q640" s="249"/>
      <c r="R640" s="174"/>
      <c r="S640" s="274"/>
      <c r="T640" s="275"/>
      <c r="AHV640" s="164"/>
      <c r="AHW640" s="164"/>
      <c r="AHX640" s="164"/>
      <c r="AHY640" s="164"/>
      <c r="AHZ640" s="164"/>
      <c r="AIA640" s="164"/>
      <c r="AIB640" s="164"/>
      <c r="AIC640" s="164"/>
      <c r="AID640" s="164"/>
      <c r="AIE640" s="164"/>
      <c r="AIF640" s="164"/>
      <c r="AIG640" s="164"/>
      <c r="AIH640" s="164"/>
      <c r="AII640" s="164"/>
      <c r="AIJ640" s="164"/>
      <c r="AIK640" s="164"/>
      <c r="AIL640" s="164"/>
      <c r="AIM640" s="164"/>
      <c r="AIN640" s="164"/>
      <c r="AIO640" s="164"/>
      <c r="AIP640" s="164"/>
      <c r="AIQ640" s="164"/>
      <c r="AIR640" s="164"/>
      <c r="AIS640" s="164"/>
      <c r="AIT640" s="164"/>
      <c r="AIU640" s="164"/>
      <c r="AIV640" s="164"/>
      <c r="AIW640" s="164"/>
      <c r="AIX640" s="164"/>
      <c r="AIY640" s="164"/>
      <c r="AIZ640" s="164"/>
      <c r="AJA640" s="164"/>
      <c r="AJB640" s="164"/>
      <c r="AJC640" s="164"/>
      <c r="AJD640" s="164"/>
      <c r="AJE640" s="164"/>
      <c r="AJF640" s="164"/>
      <c r="AJG640" s="164"/>
      <c r="AJH640" s="164"/>
      <c r="AJI640" s="164"/>
      <c r="AJJ640" s="164"/>
      <c r="AJK640" s="164"/>
      <c r="AJL640" s="164"/>
      <c r="AJM640" s="164"/>
      <c r="AJN640" s="164"/>
      <c r="AJO640" s="164"/>
      <c r="AJP640" s="164"/>
      <c r="AJQ640" s="164"/>
      <c r="AJR640" s="164"/>
      <c r="AJS640" s="164"/>
      <c r="AJT640" s="164"/>
      <c r="AJU640" s="164"/>
      <c r="AJV640" s="164"/>
      <c r="AJW640" s="164"/>
      <c r="AJX640" s="164"/>
      <c r="AJY640" s="164"/>
      <c r="AJZ640" s="164"/>
      <c r="AKA640" s="164"/>
      <c r="AKB640" s="164"/>
    </row>
    <row r="641" customFormat="false" ht="21" hidden="false" customHeight="true" outlineLevel="0" collapsed="false">
      <c r="A641" s="233"/>
      <c r="B641" s="234"/>
      <c r="C641" s="235"/>
      <c r="D641" s="236"/>
      <c r="E641" s="237"/>
      <c r="F641" s="237"/>
      <c r="G641" s="263"/>
      <c r="H641" s="267" t="str">
        <f aca="false">IF(COUNTIFS(Titulados!$A$3:$A$1000,"="&amp;K641)&lt;&gt;1,"","Titulado")</f>
        <v/>
      </c>
      <c r="I641" s="242"/>
      <c r="J641" s="242"/>
      <c r="K641" s="253"/>
      <c r="L641" s="254"/>
      <c r="M641" s="255"/>
      <c r="N641" s="256"/>
      <c r="O641" s="247"/>
      <c r="P641" s="248"/>
      <c r="Q641" s="249"/>
      <c r="R641" s="174"/>
      <c r="S641" s="274"/>
      <c r="T641" s="275"/>
      <c r="AHV641" s="164"/>
      <c r="AHW641" s="164"/>
      <c r="AHX641" s="164"/>
      <c r="AHY641" s="164"/>
      <c r="AHZ641" s="164"/>
      <c r="AIA641" s="164"/>
      <c r="AIB641" s="164"/>
      <c r="AIC641" s="164"/>
      <c r="AID641" s="164"/>
      <c r="AIE641" s="164"/>
      <c r="AIF641" s="164"/>
      <c r="AIG641" s="164"/>
      <c r="AIH641" s="164"/>
      <c r="AII641" s="164"/>
      <c r="AIJ641" s="164"/>
      <c r="AIK641" s="164"/>
      <c r="AIL641" s="164"/>
      <c r="AIM641" s="164"/>
      <c r="AIN641" s="164"/>
      <c r="AIO641" s="164"/>
      <c r="AIP641" s="164"/>
      <c r="AIQ641" s="164"/>
      <c r="AIR641" s="164"/>
      <c r="AIS641" s="164"/>
      <c r="AIT641" s="164"/>
      <c r="AIU641" s="164"/>
      <c r="AIV641" s="164"/>
      <c r="AIW641" s="164"/>
      <c r="AIX641" s="164"/>
      <c r="AIY641" s="164"/>
      <c r="AIZ641" s="164"/>
      <c r="AJA641" s="164"/>
      <c r="AJB641" s="164"/>
      <c r="AJC641" s="164"/>
      <c r="AJD641" s="164"/>
      <c r="AJE641" s="164"/>
      <c r="AJF641" s="164"/>
      <c r="AJG641" s="164"/>
      <c r="AJH641" s="164"/>
      <c r="AJI641" s="164"/>
      <c r="AJJ641" s="164"/>
      <c r="AJK641" s="164"/>
      <c r="AJL641" s="164"/>
      <c r="AJM641" s="164"/>
      <c r="AJN641" s="164"/>
      <c r="AJO641" s="164"/>
      <c r="AJP641" s="164"/>
      <c r="AJQ641" s="164"/>
      <c r="AJR641" s="164"/>
      <c r="AJS641" s="164"/>
      <c r="AJT641" s="164"/>
      <c r="AJU641" s="164"/>
      <c r="AJV641" s="164"/>
      <c r="AJW641" s="164"/>
      <c r="AJX641" s="164"/>
      <c r="AJY641" s="164"/>
      <c r="AJZ641" s="164"/>
      <c r="AKA641" s="164"/>
      <c r="AKB641" s="164"/>
    </row>
    <row r="642" customFormat="false" ht="21" hidden="false" customHeight="true" outlineLevel="0" collapsed="false">
      <c r="A642" s="233"/>
      <c r="B642" s="234"/>
      <c r="C642" s="235"/>
      <c r="D642" s="236"/>
      <c r="E642" s="237"/>
      <c r="F642" s="237"/>
      <c r="G642" s="263"/>
      <c r="H642" s="268" t="str">
        <f aca="false">IF(COUNTIFS(Titulados!$A$3:$A$1000,"="&amp;K642)&lt;&gt;1,"","Titulado")</f>
        <v/>
      </c>
      <c r="I642" s="242"/>
      <c r="J642" s="242"/>
      <c r="K642" s="258"/>
      <c r="L642" s="259"/>
      <c r="M642" s="260"/>
      <c r="N642" s="261"/>
      <c r="O642" s="247"/>
      <c r="P642" s="248"/>
      <c r="Q642" s="249"/>
      <c r="R642" s="174"/>
      <c r="S642" s="274"/>
      <c r="T642" s="275"/>
      <c r="AHV642" s="164"/>
      <c r="AHW642" s="164"/>
      <c r="AHX642" s="164"/>
      <c r="AHY642" s="164"/>
      <c r="AHZ642" s="164"/>
      <c r="AIA642" s="164"/>
      <c r="AIB642" s="164"/>
      <c r="AIC642" s="164"/>
      <c r="AID642" s="164"/>
      <c r="AIE642" s="164"/>
      <c r="AIF642" s="164"/>
      <c r="AIG642" s="164"/>
      <c r="AIH642" s="164"/>
      <c r="AII642" s="164"/>
      <c r="AIJ642" s="164"/>
      <c r="AIK642" s="164"/>
      <c r="AIL642" s="164"/>
      <c r="AIM642" s="164"/>
      <c r="AIN642" s="164"/>
      <c r="AIO642" s="164"/>
      <c r="AIP642" s="164"/>
      <c r="AIQ642" s="164"/>
      <c r="AIR642" s="164"/>
      <c r="AIS642" s="164"/>
      <c r="AIT642" s="164"/>
      <c r="AIU642" s="164"/>
      <c r="AIV642" s="164"/>
      <c r="AIW642" s="164"/>
      <c r="AIX642" s="164"/>
      <c r="AIY642" s="164"/>
      <c r="AIZ642" s="164"/>
      <c r="AJA642" s="164"/>
      <c r="AJB642" s="164"/>
      <c r="AJC642" s="164"/>
      <c r="AJD642" s="164"/>
      <c r="AJE642" s="164"/>
      <c r="AJF642" s="164"/>
      <c r="AJG642" s="164"/>
      <c r="AJH642" s="164"/>
      <c r="AJI642" s="164"/>
      <c r="AJJ642" s="164"/>
      <c r="AJK642" s="164"/>
      <c r="AJL642" s="164"/>
      <c r="AJM642" s="164"/>
      <c r="AJN642" s="164"/>
      <c r="AJO642" s="164"/>
      <c r="AJP642" s="164"/>
      <c r="AJQ642" s="164"/>
      <c r="AJR642" s="164"/>
      <c r="AJS642" s="164"/>
      <c r="AJT642" s="164"/>
      <c r="AJU642" s="164"/>
      <c r="AJV642" s="164"/>
      <c r="AJW642" s="164"/>
      <c r="AJX642" s="164"/>
      <c r="AJY642" s="164"/>
      <c r="AJZ642" s="164"/>
      <c r="AKA642" s="164"/>
      <c r="AKB642" s="164"/>
    </row>
    <row r="643" customFormat="false" ht="27" hidden="false" customHeight="true" outlineLevel="0" collapsed="false">
      <c r="A643" s="233" t="n">
        <f aca="false">A636+1</f>
        <v>92</v>
      </c>
      <c r="B643" s="234"/>
      <c r="C643" s="235"/>
      <c r="D643" s="236"/>
      <c r="E643" s="237" t="str">
        <f aca="false">IF(P643&gt;0,"Docente do PPG coautor","")</f>
        <v/>
      </c>
      <c r="F643" s="238" t="str">
        <f aca="false">IF(COUNTIFS(L643:L649,"&lt;&gt;"&amp;"")&gt;0,"Graduando coautor","")</f>
        <v/>
      </c>
      <c r="G643" s="263" t="str">
        <f aca="false">IF(COUNTIFS(K643:K649,"&lt;&gt;"&amp;"")&gt;0,"Pos-graduando coautor","")</f>
        <v/>
      </c>
      <c r="H643" s="264" t="str">
        <f aca="false">IF(COUNTIFS(Titulados!$A$3:$A$1000,"="&amp;K643)&lt;&gt;1,"","Titulado")</f>
        <v/>
      </c>
      <c r="I643" s="242"/>
      <c r="J643" s="242"/>
      <c r="K643" s="243"/>
      <c r="L643" s="244"/>
      <c r="M643" s="245"/>
      <c r="N643" s="246"/>
      <c r="O643" s="247"/>
      <c r="P643" s="248" t="n">
        <v>0</v>
      </c>
      <c r="Q643" s="249"/>
      <c r="R643" s="174"/>
      <c r="S643" s="274" t="n">
        <f aca="false">IF(B643="",0,INDEX(pesosqualis,MATCH(D643,INDEX(Qualis,,MATCH(B643,Tipos_Produtos)),0),MATCH(B643,Tipos_Produtos,0)))</f>
        <v>0</v>
      </c>
      <c r="T643" s="275" t="n">
        <f aca="false">IF(E643="",0,S643/P643)</f>
        <v>0</v>
      </c>
      <c r="AHV643" s="164"/>
      <c r="AHW643" s="164"/>
      <c r="AHX643" s="164"/>
      <c r="AHY643" s="164"/>
      <c r="AHZ643" s="164"/>
      <c r="AIA643" s="164"/>
      <c r="AIB643" s="164"/>
      <c r="AIC643" s="164"/>
      <c r="AID643" s="164"/>
      <c r="AIE643" s="164"/>
      <c r="AIF643" s="164"/>
      <c r="AIG643" s="164"/>
      <c r="AIH643" s="164"/>
      <c r="AII643" s="164"/>
      <c r="AIJ643" s="164"/>
      <c r="AIK643" s="164"/>
      <c r="AIL643" s="164"/>
      <c r="AIM643" s="164"/>
      <c r="AIN643" s="164"/>
      <c r="AIO643" s="164"/>
      <c r="AIP643" s="164"/>
      <c r="AIQ643" s="164"/>
      <c r="AIR643" s="164"/>
      <c r="AIS643" s="164"/>
      <c r="AIT643" s="164"/>
      <c r="AIU643" s="164"/>
      <c r="AIV643" s="164"/>
      <c r="AIW643" s="164"/>
      <c r="AIX643" s="164"/>
      <c r="AIY643" s="164"/>
      <c r="AIZ643" s="164"/>
      <c r="AJA643" s="164"/>
      <c r="AJB643" s="164"/>
      <c r="AJC643" s="164"/>
      <c r="AJD643" s="164"/>
      <c r="AJE643" s="164"/>
      <c r="AJF643" s="164"/>
      <c r="AJG643" s="164"/>
      <c r="AJH643" s="164"/>
      <c r="AJI643" s="164"/>
      <c r="AJJ643" s="164"/>
      <c r="AJK643" s="164"/>
      <c r="AJL643" s="164"/>
      <c r="AJM643" s="164"/>
      <c r="AJN643" s="164"/>
      <c r="AJO643" s="164"/>
      <c r="AJP643" s="164"/>
      <c r="AJQ643" s="164"/>
      <c r="AJR643" s="164"/>
      <c r="AJS643" s="164"/>
      <c r="AJT643" s="164"/>
      <c r="AJU643" s="164"/>
      <c r="AJV643" s="164"/>
      <c r="AJW643" s="164"/>
      <c r="AJX643" s="164"/>
      <c r="AJY643" s="164"/>
      <c r="AJZ643" s="164"/>
      <c r="AKA643" s="164"/>
      <c r="AKB643" s="164"/>
    </row>
    <row r="644" customFormat="false" ht="21" hidden="false" customHeight="true" outlineLevel="0" collapsed="false">
      <c r="A644" s="233"/>
      <c r="B644" s="234"/>
      <c r="C644" s="235"/>
      <c r="D644" s="236"/>
      <c r="E644" s="237"/>
      <c r="F644" s="237"/>
      <c r="G644" s="263"/>
      <c r="H644" s="267" t="str">
        <f aca="false">IF(COUNTIFS(Titulados!$A$3:$A$1000,"="&amp;K644)&lt;&gt;1,"","Titulado")</f>
        <v/>
      </c>
      <c r="I644" s="242"/>
      <c r="J644" s="242"/>
      <c r="K644" s="253"/>
      <c r="L644" s="254"/>
      <c r="M644" s="255"/>
      <c r="N644" s="256"/>
      <c r="O644" s="247"/>
      <c r="P644" s="248"/>
      <c r="Q644" s="249"/>
      <c r="R644" s="174"/>
      <c r="S644" s="274"/>
      <c r="T644" s="275"/>
      <c r="AHV644" s="164"/>
      <c r="AHW644" s="164"/>
      <c r="AHX644" s="164"/>
      <c r="AHY644" s="164"/>
      <c r="AHZ644" s="164"/>
      <c r="AIA644" s="164"/>
      <c r="AIB644" s="164"/>
      <c r="AIC644" s="164"/>
      <c r="AID644" s="164"/>
      <c r="AIE644" s="164"/>
      <c r="AIF644" s="164"/>
      <c r="AIG644" s="164"/>
      <c r="AIH644" s="164"/>
      <c r="AII644" s="164"/>
      <c r="AIJ644" s="164"/>
      <c r="AIK644" s="164"/>
      <c r="AIL644" s="164"/>
      <c r="AIM644" s="164"/>
      <c r="AIN644" s="164"/>
      <c r="AIO644" s="164"/>
      <c r="AIP644" s="164"/>
      <c r="AIQ644" s="164"/>
      <c r="AIR644" s="164"/>
      <c r="AIS644" s="164"/>
      <c r="AIT644" s="164"/>
      <c r="AIU644" s="164"/>
      <c r="AIV644" s="164"/>
      <c r="AIW644" s="164"/>
      <c r="AIX644" s="164"/>
      <c r="AIY644" s="164"/>
      <c r="AIZ644" s="164"/>
      <c r="AJA644" s="164"/>
      <c r="AJB644" s="164"/>
      <c r="AJC644" s="164"/>
      <c r="AJD644" s="164"/>
      <c r="AJE644" s="164"/>
      <c r="AJF644" s="164"/>
      <c r="AJG644" s="164"/>
      <c r="AJH644" s="164"/>
      <c r="AJI644" s="164"/>
      <c r="AJJ644" s="164"/>
      <c r="AJK644" s="164"/>
      <c r="AJL644" s="164"/>
      <c r="AJM644" s="164"/>
      <c r="AJN644" s="164"/>
      <c r="AJO644" s="164"/>
      <c r="AJP644" s="164"/>
      <c r="AJQ644" s="164"/>
      <c r="AJR644" s="164"/>
      <c r="AJS644" s="164"/>
      <c r="AJT644" s="164"/>
      <c r="AJU644" s="164"/>
      <c r="AJV644" s="164"/>
      <c r="AJW644" s="164"/>
      <c r="AJX644" s="164"/>
      <c r="AJY644" s="164"/>
      <c r="AJZ644" s="164"/>
      <c r="AKA644" s="164"/>
      <c r="AKB644" s="164"/>
    </row>
    <row r="645" customFormat="false" ht="21" hidden="false" customHeight="true" outlineLevel="0" collapsed="false">
      <c r="A645" s="233"/>
      <c r="B645" s="234"/>
      <c r="C645" s="235"/>
      <c r="D645" s="236"/>
      <c r="E645" s="237"/>
      <c r="F645" s="237"/>
      <c r="G645" s="263"/>
      <c r="H645" s="267" t="str">
        <f aca="false">IF(COUNTIFS(Titulados!$A$3:$A$1000,"="&amp;K645)&lt;&gt;1,"","Titulado")</f>
        <v/>
      </c>
      <c r="I645" s="242"/>
      <c r="J645" s="242"/>
      <c r="K645" s="253"/>
      <c r="L645" s="254"/>
      <c r="M645" s="255"/>
      <c r="N645" s="256"/>
      <c r="O645" s="247"/>
      <c r="P645" s="248"/>
      <c r="Q645" s="249"/>
      <c r="R645" s="174"/>
      <c r="S645" s="274"/>
      <c r="T645" s="275"/>
      <c r="AHV645" s="164"/>
      <c r="AHW645" s="164"/>
      <c r="AHX645" s="164"/>
      <c r="AHY645" s="164"/>
      <c r="AHZ645" s="164"/>
      <c r="AIA645" s="164"/>
      <c r="AIB645" s="164"/>
      <c r="AIC645" s="164"/>
      <c r="AID645" s="164"/>
      <c r="AIE645" s="164"/>
      <c r="AIF645" s="164"/>
      <c r="AIG645" s="164"/>
      <c r="AIH645" s="164"/>
      <c r="AII645" s="164"/>
      <c r="AIJ645" s="164"/>
      <c r="AIK645" s="164"/>
      <c r="AIL645" s="164"/>
      <c r="AIM645" s="164"/>
      <c r="AIN645" s="164"/>
      <c r="AIO645" s="164"/>
      <c r="AIP645" s="164"/>
      <c r="AIQ645" s="164"/>
      <c r="AIR645" s="164"/>
      <c r="AIS645" s="164"/>
      <c r="AIT645" s="164"/>
      <c r="AIU645" s="164"/>
      <c r="AIV645" s="164"/>
      <c r="AIW645" s="164"/>
      <c r="AIX645" s="164"/>
      <c r="AIY645" s="164"/>
      <c r="AIZ645" s="164"/>
      <c r="AJA645" s="164"/>
      <c r="AJB645" s="164"/>
      <c r="AJC645" s="164"/>
      <c r="AJD645" s="164"/>
      <c r="AJE645" s="164"/>
      <c r="AJF645" s="164"/>
      <c r="AJG645" s="164"/>
      <c r="AJH645" s="164"/>
      <c r="AJI645" s="164"/>
      <c r="AJJ645" s="164"/>
      <c r="AJK645" s="164"/>
      <c r="AJL645" s="164"/>
      <c r="AJM645" s="164"/>
      <c r="AJN645" s="164"/>
      <c r="AJO645" s="164"/>
      <c r="AJP645" s="164"/>
      <c r="AJQ645" s="164"/>
      <c r="AJR645" s="164"/>
      <c r="AJS645" s="164"/>
      <c r="AJT645" s="164"/>
      <c r="AJU645" s="164"/>
      <c r="AJV645" s="164"/>
      <c r="AJW645" s="164"/>
      <c r="AJX645" s="164"/>
      <c r="AJY645" s="164"/>
      <c r="AJZ645" s="164"/>
      <c r="AKA645" s="164"/>
      <c r="AKB645" s="164"/>
    </row>
    <row r="646" customFormat="false" ht="21" hidden="false" customHeight="true" outlineLevel="0" collapsed="false">
      <c r="A646" s="233"/>
      <c r="B646" s="234"/>
      <c r="C646" s="235"/>
      <c r="D646" s="236"/>
      <c r="E646" s="237"/>
      <c r="F646" s="237"/>
      <c r="G646" s="263"/>
      <c r="H646" s="267" t="str">
        <f aca="false">IF(COUNTIFS(Titulados!$A$3:$A$1000,"="&amp;K646)&lt;&gt;1,"","Titulado")</f>
        <v/>
      </c>
      <c r="I646" s="242"/>
      <c r="J646" s="242"/>
      <c r="K646" s="253"/>
      <c r="L646" s="254"/>
      <c r="M646" s="255"/>
      <c r="N646" s="256"/>
      <c r="O646" s="247"/>
      <c r="P646" s="248"/>
      <c r="Q646" s="249"/>
      <c r="R646" s="174"/>
      <c r="S646" s="274"/>
      <c r="T646" s="275"/>
      <c r="AHV646" s="164"/>
      <c r="AHW646" s="164"/>
      <c r="AHX646" s="164"/>
      <c r="AHY646" s="164"/>
      <c r="AHZ646" s="164"/>
      <c r="AIA646" s="164"/>
      <c r="AIB646" s="164"/>
      <c r="AIC646" s="164"/>
      <c r="AID646" s="164"/>
      <c r="AIE646" s="164"/>
      <c r="AIF646" s="164"/>
      <c r="AIG646" s="164"/>
      <c r="AIH646" s="164"/>
      <c r="AII646" s="164"/>
      <c r="AIJ646" s="164"/>
      <c r="AIK646" s="164"/>
      <c r="AIL646" s="164"/>
      <c r="AIM646" s="164"/>
      <c r="AIN646" s="164"/>
      <c r="AIO646" s="164"/>
      <c r="AIP646" s="164"/>
      <c r="AIQ646" s="164"/>
      <c r="AIR646" s="164"/>
      <c r="AIS646" s="164"/>
      <c r="AIT646" s="164"/>
      <c r="AIU646" s="164"/>
      <c r="AIV646" s="164"/>
      <c r="AIW646" s="164"/>
      <c r="AIX646" s="164"/>
      <c r="AIY646" s="164"/>
      <c r="AIZ646" s="164"/>
      <c r="AJA646" s="164"/>
      <c r="AJB646" s="164"/>
      <c r="AJC646" s="164"/>
      <c r="AJD646" s="164"/>
      <c r="AJE646" s="164"/>
      <c r="AJF646" s="164"/>
      <c r="AJG646" s="164"/>
      <c r="AJH646" s="164"/>
      <c r="AJI646" s="164"/>
      <c r="AJJ646" s="164"/>
      <c r="AJK646" s="164"/>
      <c r="AJL646" s="164"/>
      <c r="AJM646" s="164"/>
      <c r="AJN646" s="164"/>
      <c r="AJO646" s="164"/>
      <c r="AJP646" s="164"/>
      <c r="AJQ646" s="164"/>
      <c r="AJR646" s="164"/>
      <c r="AJS646" s="164"/>
      <c r="AJT646" s="164"/>
      <c r="AJU646" s="164"/>
      <c r="AJV646" s="164"/>
      <c r="AJW646" s="164"/>
      <c r="AJX646" s="164"/>
      <c r="AJY646" s="164"/>
      <c r="AJZ646" s="164"/>
      <c r="AKA646" s="164"/>
      <c r="AKB646" s="164"/>
    </row>
    <row r="647" customFormat="false" ht="21" hidden="false" customHeight="true" outlineLevel="0" collapsed="false">
      <c r="A647" s="233"/>
      <c r="B647" s="234"/>
      <c r="C647" s="235"/>
      <c r="D647" s="236"/>
      <c r="E647" s="237"/>
      <c r="F647" s="237"/>
      <c r="G647" s="263"/>
      <c r="H647" s="267" t="str">
        <f aca="false">IF(COUNTIFS(Titulados!$A$3:$A$1000,"="&amp;K647)&lt;&gt;1,"","Titulado")</f>
        <v/>
      </c>
      <c r="I647" s="242"/>
      <c r="J647" s="242"/>
      <c r="K647" s="253"/>
      <c r="L647" s="254"/>
      <c r="M647" s="255"/>
      <c r="N647" s="256"/>
      <c r="O647" s="247"/>
      <c r="P647" s="248"/>
      <c r="Q647" s="249"/>
      <c r="R647" s="174"/>
      <c r="S647" s="274"/>
      <c r="T647" s="275"/>
      <c r="AHV647" s="164"/>
      <c r="AHW647" s="164"/>
      <c r="AHX647" s="164"/>
      <c r="AHY647" s="164"/>
      <c r="AHZ647" s="164"/>
      <c r="AIA647" s="164"/>
      <c r="AIB647" s="164"/>
      <c r="AIC647" s="164"/>
      <c r="AID647" s="164"/>
      <c r="AIE647" s="164"/>
      <c r="AIF647" s="164"/>
      <c r="AIG647" s="164"/>
      <c r="AIH647" s="164"/>
      <c r="AII647" s="164"/>
      <c r="AIJ647" s="164"/>
      <c r="AIK647" s="164"/>
      <c r="AIL647" s="164"/>
      <c r="AIM647" s="164"/>
      <c r="AIN647" s="164"/>
      <c r="AIO647" s="164"/>
      <c r="AIP647" s="164"/>
      <c r="AIQ647" s="164"/>
      <c r="AIR647" s="164"/>
      <c r="AIS647" s="164"/>
      <c r="AIT647" s="164"/>
      <c r="AIU647" s="164"/>
      <c r="AIV647" s="164"/>
      <c r="AIW647" s="164"/>
      <c r="AIX647" s="164"/>
      <c r="AIY647" s="164"/>
      <c r="AIZ647" s="164"/>
      <c r="AJA647" s="164"/>
      <c r="AJB647" s="164"/>
      <c r="AJC647" s="164"/>
      <c r="AJD647" s="164"/>
      <c r="AJE647" s="164"/>
      <c r="AJF647" s="164"/>
      <c r="AJG647" s="164"/>
      <c r="AJH647" s="164"/>
      <c r="AJI647" s="164"/>
      <c r="AJJ647" s="164"/>
      <c r="AJK647" s="164"/>
      <c r="AJL647" s="164"/>
      <c r="AJM647" s="164"/>
      <c r="AJN647" s="164"/>
      <c r="AJO647" s="164"/>
      <c r="AJP647" s="164"/>
      <c r="AJQ647" s="164"/>
      <c r="AJR647" s="164"/>
      <c r="AJS647" s="164"/>
      <c r="AJT647" s="164"/>
      <c r="AJU647" s="164"/>
      <c r="AJV647" s="164"/>
      <c r="AJW647" s="164"/>
      <c r="AJX647" s="164"/>
      <c r="AJY647" s="164"/>
      <c r="AJZ647" s="164"/>
      <c r="AKA647" s="164"/>
      <c r="AKB647" s="164"/>
    </row>
    <row r="648" customFormat="false" ht="21" hidden="false" customHeight="true" outlineLevel="0" collapsed="false">
      <c r="A648" s="233"/>
      <c r="B648" s="234"/>
      <c r="C648" s="235"/>
      <c r="D648" s="236"/>
      <c r="E648" s="237"/>
      <c r="F648" s="237"/>
      <c r="G648" s="263"/>
      <c r="H648" s="267" t="str">
        <f aca="false">IF(COUNTIFS(Titulados!$A$3:$A$1000,"="&amp;K648)&lt;&gt;1,"","Titulado")</f>
        <v/>
      </c>
      <c r="I648" s="242"/>
      <c r="J648" s="242"/>
      <c r="K648" s="253"/>
      <c r="L648" s="254"/>
      <c r="M648" s="255"/>
      <c r="N648" s="256"/>
      <c r="O648" s="247"/>
      <c r="P648" s="248"/>
      <c r="Q648" s="249"/>
      <c r="R648" s="174"/>
      <c r="S648" s="274"/>
      <c r="T648" s="275"/>
      <c r="AHV648" s="164"/>
      <c r="AHW648" s="164"/>
      <c r="AHX648" s="164"/>
      <c r="AHY648" s="164"/>
      <c r="AHZ648" s="164"/>
      <c r="AIA648" s="164"/>
      <c r="AIB648" s="164"/>
      <c r="AIC648" s="164"/>
      <c r="AID648" s="164"/>
      <c r="AIE648" s="164"/>
      <c r="AIF648" s="164"/>
      <c r="AIG648" s="164"/>
      <c r="AIH648" s="164"/>
      <c r="AII648" s="164"/>
      <c r="AIJ648" s="164"/>
      <c r="AIK648" s="164"/>
      <c r="AIL648" s="164"/>
      <c r="AIM648" s="164"/>
      <c r="AIN648" s="164"/>
      <c r="AIO648" s="164"/>
      <c r="AIP648" s="164"/>
      <c r="AIQ648" s="164"/>
      <c r="AIR648" s="164"/>
      <c r="AIS648" s="164"/>
      <c r="AIT648" s="164"/>
      <c r="AIU648" s="164"/>
      <c r="AIV648" s="164"/>
      <c r="AIW648" s="164"/>
      <c r="AIX648" s="164"/>
      <c r="AIY648" s="164"/>
      <c r="AIZ648" s="164"/>
      <c r="AJA648" s="164"/>
      <c r="AJB648" s="164"/>
      <c r="AJC648" s="164"/>
      <c r="AJD648" s="164"/>
      <c r="AJE648" s="164"/>
      <c r="AJF648" s="164"/>
      <c r="AJG648" s="164"/>
      <c r="AJH648" s="164"/>
      <c r="AJI648" s="164"/>
      <c r="AJJ648" s="164"/>
      <c r="AJK648" s="164"/>
      <c r="AJL648" s="164"/>
      <c r="AJM648" s="164"/>
      <c r="AJN648" s="164"/>
      <c r="AJO648" s="164"/>
      <c r="AJP648" s="164"/>
      <c r="AJQ648" s="164"/>
      <c r="AJR648" s="164"/>
      <c r="AJS648" s="164"/>
      <c r="AJT648" s="164"/>
      <c r="AJU648" s="164"/>
      <c r="AJV648" s="164"/>
      <c r="AJW648" s="164"/>
      <c r="AJX648" s="164"/>
      <c r="AJY648" s="164"/>
      <c r="AJZ648" s="164"/>
      <c r="AKA648" s="164"/>
      <c r="AKB648" s="164"/>
    </row>
    <row r="649" customFormat="false" ht="21" hidden="false" customHeight="true" outlineLevel="0" collapsed="false">
      <c r="A649" s="233"/>
      <c r="B649" s="234"/>
      <c r="C649" s="235"/>
      <c r="D649" s="236"/>
      <c r="E649" s="237"/>
      <c r="F649" s="237"/>
      <c r="G649" s="263"/>
      <c r="H649" s="268" t="str">
        <f aca="false">IF(COUNTIFS(Titulados!$A$3:$A$1000,"="&amp;K649)&lt;&gt;1,"","Titulado")</f>
        <v/>
      </c>
      <c r="I649" s="242"/>
      <c r="J649" s="242"/>
      <c r="K649" s="258"/>
      <c r="L649" s="259"/>
      <c r="M649" s="260"/>
      <c r="N649" s="261"/>
      <c r="O649" s="247"/>
      <c r="P649" s="248"/>
      <c r="Q649" s="249"/>
      <c r="R649" s="174"/>
      <c r="S649" s="274"/>
      <c r="T649" s="275"/>
      <c r="AHV649" s="164"/>
      <c r="AHW649" s="164"/>
      <c r="AHX649" s="164"/>
      <c r="AHY649" s="164"/>
      <c r="AHZ649" s="164"/>
      <c r="AIA649" s="164"/>
      <c r="AIB649" s="164"/>
      <c r="AIC649" s="164"/>
      <c r="AID649" s="164"/>
      <c r="AIE649" s="164"/>
      <c r="AIF649" s="164"/>
      <c r="AIG649" s="164"/>
      <c r="AIH649" s="164"/>
      <c r="AII649" s="164"/>
      <c r="AIJ649" s="164"/>
      <c r="AIK649" s="164"/>
      <c r="AIL649" s="164"/>
      <c r="AIM649" s="164"/>
      <c r="AIN649" s="164"/>
      <c r="AIO649" s="164"/>
      <c r="AIP649" s="164"/>
      <c r="AIQ649" s="164"/>
      <c r="AIR649" s="164"/>
      <c r="AIS649" s="164"/>
      <c r="AIT649" s="164"/>
      <c r="AIU649" s="164"/>
      <c r="AIV649" s="164"/>
      <c r="AIW649" s="164"/>
      <c r="AIX649" s="164"/>
      <c r="AIY649" s="164"/>
      <c r="AIZ649" s="164"/>
      <c r="AJA649" s="164"/>
      <c r="AJB649" s="164"/>
      <c r="AJC649" s="164"/>
      <c r="AJD649" s="164"/>
      <c r="AJE649" s="164"/>
      <c r="AJF649" s="164"/>
      <c r="AJG649" s="164"/>
      <c r="AJH649" s="164"/>
      <c r="AJI649" s="164"/>
      <c r="AJJ649" s="164"/>
      <c r="AJK649" s="164"/>
      <c r="AJL649" s="164"/>
      <c r="AJM649" s="164"/>
      <c r="AJN649" s="164"/>
      <c r="AJO649" s="164"/>
      <c r="AJP649" s="164"/>
      <c r="AJQ649" s="164"/>
      <c r="AJR649" s="164"/>
      <c r="AJS649" s="164"/>
      <c r="AJT649" s="164"/>
      <c r="AJU649" s="164"/>
      <c r="AJV649" s="164"/>
      <c r="AJW649" s="164"/>
      <c r="AJX649" s="164"/>
      <c r="AJY649" s="164"/>
      <c r="AJZ649" s="164"/>
      <c r="AKA649" s="164"/>
      <c r="AKB649" s="164"/>
    </row>
    <row r="650" customFormat="false" ht="27" hidden="false" customHeight="true" outlineLevel="0" collapsed="false">
      <c r="A650" s="233" t="n">
        <f aca="false">A643+1</f>
        <v>93</v>
      </c>
      <c r="B650" s="234"/>
      <c r="C650" s="235"/>
      <c r="D650" s="236"/>
      <c r="E650" s="237" t="str">
        <f aca="false">IF(P650&gt;0,"Docente do PPG coautor","")</f>
        <v/>
      </c>
      <c r="F650" s="238" t="str">
        <f aca="false">IF(COUNTIFS(L650:L656,"&lt;&gt;"&amp;"")&gt;0,"Graduando coautor","")</f>
        <v/>
      </c>
      <c r="G650" s="263" t="str">
        <f aca="false">IF(COUNTIFS(K650:K656,"&lt;&gt;"&amp;"")&gt;0,"Pos-graduando coautor","")</f>
        <v/>
      </c>
      <c r="H650" s="264" t="str">
        <f aca="false">IF(COUNTIFS(Titulados!$A$3:$A$1000,"="&amp;K650)&lt;&gt;1,"","Titulado")</f>
        <v/>
      </c>
      <c r="I650" s="242"/>
      <c r="J650" s="242"/>
      <c r="K650" s="243"/>
      <c r="L650" s="244"/>
      <c r="M650" s="245"/>
      <c r="N650" s="246"/>
      <c r="O650" s="247"/>
      <c r="P650" s="248" t="n">
        <v>0</v>
      </c>
      <c r="Q650" s="249"/>
      <c r="R650" s="174"/>
      <c r="S650" s="274" t="n">
        <f aca="false">IF(B650="",0,INDEX(pesosqualis,MATCH(D650,INDEX(Qualis,,MATCH(B650,Tipos_Produtos)),0),MATCH(B650,Tipos_Produtos,0)))</f>
        <v>0</v>
      </c>
      <c r="T650" s="275" t="n">
        <f aca="false">IF(E650="",0,S650/P650)</f>
        <v>0</v>
      </c>
      <c r="AHV650" s="164"/>
      <c r="AHW650" s="164"/>
      <c r="AHX650" s="164"/>
      <c r="AHY650" s="164"/>
      <c r="AHZ650" s="164"/>
      <c r="AIA650" s="164"/>
      <c r="AIB650" s="164"/>
      <c r="AIC650" s="164"/>
      <c r="AID650" s="164"/>
      <c r="AIE650" s="164"/>
      <c r="AIF650" s="164"/>
      <c r="AIG650" s="164"/>
      <c r="AIH650" s="164"/>
      <c r="AII650" s="164"/>
      <c r="AIJ650" s="164"/>
      <c r="AIK650" s="164"/>
      <c r="AIL650" s="164"/>
      <c r="AIM650" s="164"/>
      <c r="AIN650" s="164"/>
      <c r="AIO650" s="164"/>
      <c r="AIP650" s="164"/>
      <c r="AIQ650" s="164"/>
      <c r="AIR650" s="164"/>
      <c r="AIS650" s="164"/>
      <c r="AIT650" s="164"/>
      <c r="AIU650" s="164"/>
      <c r="AIV650" s="164"/>
      <c r="AIW650" s="164"/>
      <c r="AIX650" s="164"/>
      <c r="AIY650" s="164"/>
      <c r="AIZ650" s="164"/>
      <c r="AJA650" s="164"/>
      <c r="AJB650" s="164"/>
      <c r="AJC650" s="164"/>
      <c r="AJD650" s="164"/>
      <c r="AJE650" s="164"/>
      <c r="AJF650" s="164"/>
      <c r="AJG650" s="164"/>
      <c r="AJH650" s="164"/>
      <c r="AJI650" s="164"/>
      <c r="AJJ650" s="164"/>
      <c r="AJK650" s="164"/>
      <c r="AJL650" s="164"/>
      <c r="AJM650" s="164"/>
      <c r="AJN650" s="164"/>
      <c r="AJO650" s="164"/>
      <c r="AJP650" s="164"/>
      <c r="AJQ650" s="164"/>
      <c r="AJR650" s="164"/>
      <c r="AJS650" s="164"/>
      <c r="AJT650" s="164"/>
      <c r="AJU650" s="164"/>
      <c r="AJV650" s="164"/>
      <c r="AJW650" s="164"/>
      <c r="AJX650" s="164"/>
      <c r="AJY650" s="164"/>
      <c r="AJZ650" s="164"/>
      <c r="AKA650" s="164"/>
      <c r="AKB650" s="164"/>
    </row>
    <row r="651" customFormat="false" ht="21" hidden="false" customHeight="true" outlineLevel="0" collapsed="false">
      <c r="A651" s="233"/>
      <c r="B651" s="234"/>
      <c r="C651" s="235"/>
      <c r="D651" s="236"/>
      <c r="E651" s="237"/>
      <c r="F651" s="237"/>
      <c r="G651" s="263"/>
      <c r="H651" s="267" t="str">
        <f aca="false">IF(COUNTIFS(Titulados!$A$3:$A$1000,"="&amp;K651)&lt;&gt;1,"","Titulado")</f>
        <v/>
      </c>
      <c r="I651" s="242"/>
      <c r="J651" s="242"/>
      <c r="K651" s="253"/>
      <c r="L651" s="254"/>
      <c r="M651" s="255"/>
      <c r="N651" s="256"/>
      <c r="O651" s="247"/>
      <c r="P651" s="248"/>
      <c r="Q651" s="249"/>
      <c r="R651" s="174"/>
      <c r="S651" s="274"/>
      <c r="T651" s="275"/>
      <c r="AHV651" s="164"/>
      <c r="AHW651" s="164"/>
      <c r="AHX651" s="164"/>
      <c r="AHY651" s="164"/>
      <c r="AHZ651" s="164"/>
      <c r="AIA651" s="164"/>
      <c r="AIB651" s="164"/>
      <c r="AIC651" s="164"/>
      <c r="AID651" s="164"/>
      <c r="AIE651" s="164"/>
      <c r="AIF651" s="164"/>
      <c r="AIG651" s="164"/>
      <c r="AIH651" s="164"/>
      <c r="AII651" s="164"/>
      <c r="AIJ651" s="164"/>
      <c r="AIK651" s="164"/>
      <c r="AIL651" s="164"/>
      <c r="AIM651" s="164"/>
      <c r="AIN651" s="164"/>
      <c r="AIO651" s="164"/>
      <c r="AIP651" s="164"/>
      <c r="AIQ651" s="164"/>
      <c r="AIR651" s="164"/>
      <c r="AIS651" s="164"/>
      <c r="AIT651" s="164"/>
      <c r="AIU651" s="164"/>
      <c r="AIV651" s="164"/>
      <c r="AIW651" s="164"/>
      <c r="AIX651" s="164"/>
      <c r="AIY651" s="164"/>
      <c r="AIZ651" s="164"/>
      <c r="AJA651" s="164"/>
      <c r="AJB651" s="164"/>
      <c r="AJC651" s="164"/>
      <c r="AJD651" s="164"/>
      <c r="AJE651" s="164"/>
      <c r="AJF651" s="164"/>
      <c r="AJG651" s="164"/>
      <c r="AJH651" s="164"/>
      <c r="AJI651" s="164"/>
      <c r="AJJ651" s="164"/>
      <c r="AJK651" s="164"/>
      <c r="AJL651" s="164"/>
      <c r="AJM651" s="164"/>
      <c r="AJN651" s="164"/>
      <c r="AJO651" s="164"/>
      <c r="AJP651" s="164"/>
      <c r="AJQ651" s="164"/>
      <c r="AJR651" s="164"/>
      <c r="AJS651" s="164"/>
      <c r="AJT651" s="164"/>
      <c r="AJU651" s="164"/>
      <c r="AJV651" s="164"/>
      <c r="AJW651" s="164"/>
      <c r="AJX651" s="164"/>
      <c r="AJY651" s="164"/>
      <c r="AJZ651" s="164"/>
      <c r="AKA651" s="164"/>
      <c r="AKB651" s="164"/>
    </row>
    <row r="652" customFormat="false" ht="21" hidden="false" customHeight="true" outlineLevel="0" collapsed="false">
      <c r="A652" s="233"/>
      <c r="B652" s="234"/>
      <c r="C652" s="235"/>
      <c r="D652" s="236"/>
      <c r="E652" s="237"/>
      <c r="F652" s="237"/>
      <c r="G652" s="263"/>
      <c r="H652" s="267" t="str">
        <f aca="false">IF(COUNTIFS(Titulados!$A$3:$A$1000,"="&amp;K652)&lt;&gt;1,"","Titulado")</f>
        <v/>
      </c>
      <c r="I652" s="242"/>
      <c r="J652" s="242"/>
      <c r="K652" s="253"/>
      <c r="L652" s="254"/>
      <c r="M652" s="255"/>
      <c r="N652" s="256"/>
      <c r="O652" s="247"/>
      <c r="P652" s="248"/>
      <c r="Q652" s="249"/>
      <c r="R652" s="174"/>
      <c r="S652" s="274"/>
      <c r="T652" s="275"/>
      <c r="AHV652" s="164"/>
      <c r="AHW652" s="164"/>
      <c r="AHX652" s="164"/>
      <c r="AHY652" s="164"/>
      <c r="AHZ652" s="164"/>
      <c r="AIA652" s="164"/>
      <c r="AIB652" s="164"/>
      <c r="AIC652" s="164"/>
      <c r="AID652" s="164"/>
      <c r="AIE652" s="164"/>
      <c r="AIF652" s="164"/>
      <c r="AIG652" s="164"/>
      <c r="AIH652" s="164"/>
      <c r="AII652" s="164"/>
      <c r="AIJ652" s="164"/>
      <c r="AIK652" s="164"/>
      <c r="AIL652" s="164"/>
      <c r="AIM652" s="164"/>
      <c r="AIN652" s="164"/>
      <c r="AIO652" s="164"/>
      <c r="AIP652" s="164"/>
      <c r="AIQ652" s="164"/>
      <c r="AIR652" s="164"/>
      <c r="AIS652" s="164"/>
      <c r="AIT652" s="164"/>
      <c r="AIU652" s="164"/>
      <c r="AIV652" s="164"/>
      <c r="AIW652" s="164"/>
      <c r="AIX652" s="164"/>
      <c r="AIY652" s="164"/>
      <c r="AIZ652" s="164"/>
      <c r="AJA652" s="164"/>
      <c r="AJB652" s="164"/>
      <c r="AJC652" s="164"/>
      <c r="AJD652" s="164"/>
      <c r="AJE652" s="164"/>
      <c r="AJF652" s="164"/>
      <c r="AJG652" s="164"/>
      <c r="AJH652" s="164"/>
      <c r="AJI652" s="164"/>
      <c r="AJJ652" s="164"/>
      <c r="AJK652" s="164"/>
      <c r="AJL652" s="164"/>
      <c r="AJM652" s="164"/>
      <c r="AJN652" s="164"/>
      <c r="AJO652" s="164"/>
      <c r="AJP652" s="164"/>
      <c r="AJQ652" s="164"/>
      <c r="AJR652" s="164"/>
      <c r="AJS652" s="164"/>
      <c r="AJT652" s="164"/>
      <c r="AJU652" s="164"/>
      <c r="AJV652" s="164"/>
      <c r="AJW652" s="164"/>
      <c r="AJX652" s="164"/>
      <c r="AJY652" s="164"/>
      <c r="AJZ652" s="164"/>
      <c r="AKA652" s="164"/>
      <c r="AKB652" s="164"/>
    </row>
    <row r="653" customFormat="false" ht="21" hidden="false" customHeight="true" outlineLevel="0" collapsed="false">
      <c r="A653" s="233"/>
      <c r="B653" s="234"/>
      <c r="C653" s="235"/>
      <c r="D653" s="236"/>
      <c r="E653" s="237"/>
      <c r="F653" s="237"/>
      <c r="G653" s="263"/>
      <c r="H653" s="267" t="str">
        <f aca="false">IF(COUNTIFS(Titulados!$A$3:$A$1000,"="&amp;K653)&lt;&gt;1,"","Titulado")</f>
        <v/>
      </c>
      <c r="I653" s="242"/>
      <c r="J653" s="242"/>
      <c r="K653" s="253"/>
      <c r="L653" s="254"/>
      <c r="M653" s="255"/>
      <c r="N653" s="256"/>
      <c r="O653" s="247"/>
      <c r="P653" s="248"/>
      <c r="Q653" s="249"/>
      <c r="R653" s="174"/>
      <c r="S653" s="274"/>
      <c r="T653" s="275"/>
      <c r="AHV653" s="164"/>
      <c r="AHW653" s="164"/>
      <c r="AHX653" s="164"/>
      <c r="AHY653" s="164"/>
      <c r="AHZ653" s="164"/>
      <c r="AIA653" s="164"/>
      <c r="AIB653" s="164"/>
      <c r="AIC653" s="164"/>
      <c r="AID653" s="164"/>
      <c r="AIE653" s="164"/>
      <c r="AIF653" s="164"/>
      <c r="AIG653" s="164"/>
      <c r="AIH653" s="164"/>
      <c r="AII653" s="164"/>
      <c r="AIJ653" s="164"/>
      <c r="AIK653" s="164"/>
      <c r="AIL653" s="164"/>
      <c r="AIM653" s="164"/>
      <c r="AIN653" s="164"/>
      <c r="AIO653" s="164"/>
      <c r="AIP653" s="164"/>
      <c r="AIQ653" s="164"/>
      <c r="AIR653" s="164"/>
      <c r="AIS653" s="164"/>
      <c r="AIT653" s="164"/>
      <c r="AIU653" s="164"/>
      <c r="AIV653" s="164"/>
      <c r="AIW653" s="164"/>
      <c r="AIX653" s="164"/>
      <c r="AIY653" s="164"/>
      <c r="AIZ653" s="164"/>
      <c r="AJA653" s="164"/>
      <c r="AJB653" s="164"/>
      <c r="AJC653" s="164"/>
      <c r="AJD653" s="164"/>
      <c r="AJE653" s="164"/>
      <c r="AJF653" s="164"/>
      <c r="AJG653" s="164"/>
      <c r="AJH653" s="164"/>
      <c r="AJI653" s="164"/>
      <c r="AJJ653" s="164"/>
      <c r="AJK653" s="164"/>
      <c r="AJL653" s="164"/>
      <c r="AJM653" s="164"/>
      <c r="AJN653" s="164"/>
      <c r="AJO653" s="164"/>
      <c r="AJP653" s="164"/>
      <c r="AJQ653" s="164"/>
      <c r="AJR653" s="164"/>
      <c r="AJS653" s="164"/>
      <c r="AJT653" s="164"/>
      <c r="AJU653" s="164"/>
      <c r="AJV653" s="164"/>
      <c r="AJW653" s="164"/>
      <c r="AJX653" s="164"/>
      <c r="AJY653" s="164"/>
      <c r="AJZ653" s="164"/>
      <c r="AKA653" s="164"/>
      <c r="AKB653" s="164"/>
    </row>
    <row r="654" customFormat="false" ht="21" hidden="false" customHeight="true" outlineLevel="0" collapsed="false">
      <c r="A654" s="233"/>
      <c r="B654" s="234"/>
      <c r="C654" s="235"/>
      <c r="D654" s="236"/>
      <c r="E654" s="237"/>
      <c r="F654" s="237"/>
      <c r="G654" s="263"/>
      <c r="H654" s="267" t="str">
        <f aca="false">IF(COUNTIFS(Titulados!$A$3:$A$1000,"="&amp;K654)&lt;&gt;1,"","Titulado")</f>
        <v/>
      </c>
      <c r="I654" s="242"/>
      <c r="J654" s="242"/>
      <c r="K654" s="253"/>
      <c r="L654" s="254"/>
      <c r="M654" s="255"/>
      <c r="N654" s="256"/>
      <c r="O654" s="247"/>
      <c r="P654" s="248"/>
      <c r="Q654" s="249"/>
      <c r="R654" s="174"/>
      <c r="S654" s="274"/>
      <c r="T654" s="275"/>
      <c r="AHV654" s="164"/>
      <c r="AHW654" s="164"/>
      <c r="AHX654" s="164"/>
      <c r="AHY654" s="164"/>
      <c r="AHZ654" s="164"/>
      <c r="AIA654" s="164"/>
      <c r="AIB654" s="164"/>
      <c r="AIC654" s="164"/>
      <c r="AID654" s="164"/>
      <c r="AIE654" s="164"/>
      <c r="AIF654" s="164"/>
      <c r="AIG654" s="164"/>
      <c r="AIH654" s="164"/>
      <c r="AII654" s="164"/>
      <c r="AIJ654" s="164"/>
      <c r="AIK654" s="164"/>
      <c r="AIL654" s="164"/>
      <c r="AIM654" s="164"/>
      <c r="AIN654" s="164"/>
      <c r="AIO654" s="164"/>
      <c r="AIP654" s="164"/>
      <c r="AIQ654" s="164"/>
      <c r="AIR654" s="164"/>
      <c r="AIS654" s="164"/>
      <c r="AIT654" s="164"/>
      <c r="AIU654" s="164"/>
      <c r="AIV654" s="164"/>
      <c r="AIW654" s="164"/>
      <c r="AIX654" s="164"/>
      <c r="AIY654" s="164"/>
      <c r="AIZ654" s="164"/>
      <c r="AJA654" s="164"/>
      <c r="AJB654" s="164"/>
      <c r="AJC654" s="164"/>
      <c r="AJD654" s="164"/>
      <c r="AJE654" s="164"/>
      <c r="AJF654" s="164"/>
      <c r="AJG654" s="164"/>
      <c r="AJH654" s="164"/>
      <c r="AJI654" s="164"/>
      <c r="AJJ654" s="164"/>
      <c r="AJK654" s="164"/>
      <c r="AJL654" s="164"/>
      <c r="AJM654" s="164"/>
      <c r="AJN654" s="164"/>
      <c r="AJO654" s="164"/>
      <c r="AJP654" s="164"/>
      <c r="AJQ654" s="164"/>
      <c r="AJR654" s="164"/>
      <c r="AJS654" s="164"/>
      <c r="AJT654" s="164"/>
      <c r="AJU654" s="164"/>
      <c r="AJV654" s="164"/>
      <c r="AJW654" s="164"/>
      <c r="AJX654" s="164"/>
      <c r="AJY654" s="164"/>
      <c r="AJZ654" s="164"/>
      <c r="AKA654" s="164"/>
      <c r="AKB654" s="164"/>
    </row>
    <row r="655" customFormat="false" ht="21" hidden="false" customHeight="true" outlineLevel="0" collapsed="false">
      <c r="A655" s="233"/>
      <c r="B655" s="234"/>
      <c r="C655" s="235"/>
      <c r="D655" s="236"/>
      <c r="E655" s="237"/>
      <c r="F655" s="237"/>
      <c r="G655" s="263"/>
      <c r="H655" s="267" t="str">
        <f aca="false">IF(COUNTIFS(Titulados!$A$3:$A$1000,"="&amp;K655)&lt;&gt;1,"","Titulado")</f>
        <v/>
      </c>
      <c r="I655" s="242"/>
      <c r="J655" s="242"/>
      <c r="K655" s="253"/>
      <c r="L655" s="254"/>
      <c r="M655" s="255"/>
      <c r="N655" s="256"/>
      <c r="O655" s="247"/>
      <c r="P655" s="248"/>
      <c r="Q655" s="249"/>
      <c r="R655" s="174"/>
      <c r="S655" s="274"/>
      <c r="T655" s="275"/>
      <c r="AHV655" s="164"/>
      <c r="AHW655" s="164"/>
      <c r="AHX655" s="164"/>
      <c r="AHY655" s="164"/>
      <c r="AHZ655" s="164"/>
      <c r="AIA655" s="164"/>
      <c r="AIB655" s="164"/>
      <c r="AIC655" s="164"/>
      <c r="AID655" s="164"/>
      <c r="AIE655" s="164"/>
      <c r="AIF655" s="164"/>
      <c r="AIG655" s="164"/>
      <c r="AIH655" s="164"/>
      <c r="AII655" s="164"/>
      <c r="AIJ655" s="164"/>
      <c r="AIK655" s="164"/>
      <c r="AIL655" s="164"/>
      <c r="AIM655" s="164"/>
      <c r="AIN655" s="164"/>
      <c r="AIO655" s="164"/>
      <c r="AIP655" s="164"/>
      <c r="AIQ655" s="164"/>
      <c r="AIR655" s="164"/>
      <c r="AIS655" s="164"/>
      <c r="AIT655" s="164"/>
      <c r="AIU655" s="164"/>
      <c r="AIV655" s="164"/>
      <c r="AIW655" s="164"/>
      <c r="AIX655" s="164"/>
      <c r="AIY655" s="164"/>
      <c r="AIZ655" s="164"/>
      <c r="AJA655" s="164"/>
      <c r="AJB655" s="164"/>
      <c r="AJC655" s="164"/>
      <c r="AJD655" s="164"/>
      <c r="AJE655" s="164"/>
      <c r="AJF655" s="164"/>
      <c r="AJG655" s="164"/>
      <c r="AJH655" s="164"/>
      <c r="AJI655" s="164"/>
      <c r="AJJ655" s="164"/>
      <c r="AJK655" s="164"/>
      <c r="AJL655" s="164"/>
      <c r="AJM655" s="164"/>
      <c r="AJN655" s="164"/>
      <c r="AJO655" s="164"/>
      <c r="AJP655" s="164"/>
      <c r="AJQ655" s="164"/>
      <c r="AJR655" s="164"/>
      <c r="AJS655" s="164"/>
      <c r="AJT655" s="164"/>
      <c r="AJU655" s="164"/>
      <c r="AJV655" s="164"/>
      <c r="AJW655" s="164"/>
      <c r="AJX655" s="164"/>
      <c r="AJY655" s="164"/>
      <c r="AJZ655" s="164"/>
      <c r="AKA655" s="164"/>
      <c r="AKB655" s="164"/>
    </row>
    <row r="656" customFormat="false" ht="21" hidden="false" customHeight="true" outlineLevel="0" collapsed="false">
      <c r="A656" s="233"/>
      <c r="B656" s="234"/>
      <c r="C656" s="235"/>
      <c r="D656" s="236"/>
      <c r="E656" s="237"/>
      <c r="F656" s="237"/>
      <c r="G656" s="263"/>
      <c r="H656" s="268" t="str">
        <f aca="false">IF(COUNTIFS(Titulados!$A$3:$A$1000,"="&amp;K656)&lt;&gt;1,"","Titulado")</f>
        <v/>
      </c>
      <c r="I656" s="242"/>
      <c r="J656" s="242"/>
      <c r="K656" s="258"/>
      <c r="L656" s="259"/>
      <c r="M656" s="260"/>
      <c r="N656" s="261"/>
      <c r="O656" s="247"/>
      <c r="P656" s="248"/>
      <c r="Q656" s="249"/>
      <c r="R656" s="174"/>
      <c r="S656" s="274"/>
      <c r="T656" s="275"/>
      <c r="AHV656" s="164"/>
      <c r="AHW656" s="164"/>
      <c r="AHX656" s="164"/>
      <c r="AHY656" s="164"/>
      <c r="AHZ656" s="164"/>
      <c r="AIA656" s="164"/>
      <c r="AIB656" s="164"/>
      <c r="AIC656" s="164"/>
      <c r="AID656" s="164"/>
      <c r="AIE656" s="164"/>
      <c r="AIF656" s="164"/>
      <c r="AIG656" s="164"/>
      <c r="AIH656" s="164"/>
      <c r="AII656" s="164"/>
      <c r="AIJ656" s="164"/>
      <c r="AIK656" s="164"/>
      <c r="AIL656" s="164"/>
      <c r="AIM656" s="164"/>
      <c r="AIN656" s="164"/>
      <c r="AIO656" s="164"/>
      <c r="AIP656" s="164"/>
      <c r="AIQ656" s="164"/>
      <c r="AIR656" s="164"/>
      <c r="AIS656" s="164"/>
      <c r="AIT656" s="164"/>
      <c r="AIU656" s="164"/>
      <c r="AIV656" s="164"/>
      <c r="AIW656" s="164"/>
      <c r="AIX656" s="164"/>
      <c r="AIY656" s="164"/>
      <c r="AIZ656" s="164"/>
      <c r="AJA656" s="164"/>
      <c r="AJB656" s="164"/>
      <c r="AJC656" s="164"/>
      <c r="AJD656" s="164"/>
      <c r="AJE656" s="164"/>
      <c r="AJF656" s="164"/>
      <c r="AJG656" s="164"/>
      <c r="AJH656" s="164"/>
      <c r="AJI656" s="164"/>
      <c r="AJJ656" s="164"/>
      <c r="AJK656" s="164"/>
      <c r="AJL656" s="164"/>
      <c r="AJM656" s="164"/>
      <c r="AJN656" s="164"/>
      <c r="AJO656" s="164"/>
      <c r="AJP656" s="164"/>
      <c r="AJQ656" s="164"/>
      <c r="AJR656" s="164"/>
      <c r="AJS656" s="164"/>
      <c r="AJT656" s="164"/>
      <c r="AJU656" s="164"/>
      <c r="AJV656" s="164"/>
      <c r="AJW656" s="164"/>
      <c r="AJX656" s="164"/>
      <c r="AJY656" s="164"/>
      <c r="AJZ656" s="164"/>
      <c r="AKA656" s="164"/>
      <c r="AKB656" s="164"/>
    </row>
    <row r="657" customFormat="false" ht="27" hidden="false" customHeight="true" outlineLevel="0" collapsed="false">
      <c r="A657" s="233" t="n">
        <f aca="false">A650+1</f>
        <v>94</v>
      </c>
      <c r="B657" s="234"/>
      <c r="C657" s="235"/>
      <c r="D657" s="236"/>
      <c r="E657" s="237" t="str">
        <f aca="false">IF(P657&gt;0,"Docente do PPG coautor","")</f>
        <v/>
      </c>
      <c r="F657" s="238" t="str">
        <f aca="false">IF(COUNTIFS(L657:L663,"&lt;&gt;"&amp;"")&gt;0,"Graduando coautor","")</f>
        <v/>
      </c>
      <c r="G657" s="263" t="str">
        <f aca="false">IF(COUNTIFS(K657:K663,"&lt;&gt;"&amp;"")&gt;0,"Pos-graduando coautor","")</f>
        <v/>
      </c>
      <c r="H657" s="264" t="str">
        <f aca="false">IF(COUNTIFS(Titulados!$A$3:$A$1000,"="&amp;K657)&lt;&gt;1,"","Titulado")</f>
        <v/>
      </c>
      <c r="I657" s="242"/>
      <c r="J657" s="242"/>
      <c r="K657" s="243"/>
      <c r="L657" s="244"/>
      <c r="M657" s="245"/>
      <c r="N657" s="246"/>
      <c r="O657" s="247"/>
      <c r="P657" s="248" t="n">
        <v>0</v>
      </c>
      <c r="Q657" s="249"/>
      <c r="R657" s="174"/>
      <c r="S657" s="274" t="n">
        <f aca="false">IF(B657="",0,INDEX(pesosqualis,MATCH(D657,INDEX(Qualis,,MATCH(B657,Tipos_Produtos)),0),MATCH(B657,Tipos_Produtos,0)))</f>
        <v>0</v>
      </c>
      <c r="T657" s="275" t="n">
        <f aca="false">IF(E657="",0,S657/P657)</f>
        <v>0</v>
      </c>
      <c r="AHV657" s="164"/>
      <c r="AHW657" s="164"/>
      <c r="AHX657" s="164"/>
      <c r="AHY657" s="164"/>
      <c r="AHZ657" s="164"/>
      <c r="AIA657" s="164"/>
      <c r="AIB657" s="164"/>
      <c r="AIC657" s="164"/>
      <c r="AID657" s="164"/>
      <c r="AIE657" s="164"/>
      <c r="AIF657" s="164"/>
      <c r="AIG657" s="164"/>
      <c r="AIH657" s="164"/>
      <c r="AII657" s="164"/>
      <c r="AIJ657" s="164"/>
      <c r="AIK657" s="164"/>
      <c r="AIL657" s="164"/>
      <c r="AIM657" s="164"/>
      <c r="AIN657" s="164"/>
      <c r="AIO657" s="164"/>
      <c r="AIP657" s="164"/>
      <c r="AIQ657" s="164"/>
      <c r="AIR657" s="164"/>
      <c r="AIS657" s="164"/>
      <c r="AIT657" s="164"/>
      <c r="AIU657" s="164"/>
      <c r="AIV657" s="164"/>
      <c r="AIW657" s="164"/>
      <c r="AIX657" s="164"/>
      <c r="AIY657" s="164"/>
      <c r="AIZ657" s="164"/>
      <c r="AJA657" s="164"/>
      <c r="AJB657" s="164"/>
      <c r="AJC657" s="164"/>
      <c r="AJD657" s="164"/>
      <c r="AJE657" s="164"/>
      <c r="AJF657" s="164"/>
      <c r="AJG657" s="164"/>
      <c r="AJH657" s="164"/>
      <c r="AJI657" s="164"/>
      <c r="AJJ657" s="164"/>
      <c r="AJK657" s="164"/>
      <c r="AJL657" s="164"/>
      <c r="AJM657" s="164"/>
      <c r="AJN657" s="164"/>
      <c r="AJO657" s="164"/>
      <c r="AJP657" s="164"/>
      <c r="AJQ657" s="164"/>
      <c r="AJR657" s="164"/>
      <c r="AJS657" s="164"/>
      <c r="AJT657" s="164"/>
      <c r="AJU657" s="164"/>
      <c r="AJV657" s="164"/>
      <c r="AJW657" s="164"/>
      <c r="AJX657" s="164"/>
      <c r="AJY657" s="164"/>
      <c r="AJZ657" s="164"/>
      <c r="AKA657" s="164"/>
      <c r="AKB657" s="164"/>
    </row>
    <row r="658" customFormat="false" ht="21" hidden="false" customHeight="true" outlineLevel="0" collapsed="false">
      <c r="A658" s="233"/>
      <c r="B658" s="234"/>
      <c r="C658" s="235"/>
      <c r="D658" s="236"/>
      <c r="E658" s="237"/>
      <c r="F658" s="237"/>
      <c r="G658" s="263"/>
      <c r="H658" s="267" t="str">
        <f aca="false">IF(COUNTIFS(Titulados!$A$3:$A$1000,"="&amp;K658)&lt;&gt;1,"","Titulado")</f>
        <v/>
      </c>
      <c r="I658" s="242"/>
      <c r="J658" s="242"/>
      <c r="K658" s="253"/>
      <c r="L658" s="254"/>
      <c r="M658" s="255"/>
      <c r="N658" s="256"/>
      <c r="O658" s="247"/>
      <c r="P658" s="248"/>
      <c r="Q658" s="249"/>
      <c r="R658" s="174"/>
      <c r="S658" s="274"/>
      <c r="T658" s="275"/>
      <c r="AHV658" s="164"/>
      <c r="AHW658" s="164"/>
      <c r="AHX658" s="164"/>
      <c r="AHY658" s="164"/>
      <c r="AHZ658" s="164"/>
      <c r="AIA658" s="164"/>
      <c r="AIB658" s="164"/>
      <c r="AIC658" s="164"/>
      <c r="AID658" s="164"/>
      <c r="AIE658" s="164"/>
      <c r="AIF658" s="164"/>
      <c r="AIG658" s="164"/>
      <c r="AIH658" s="164"/>
      <c r="AII658" s="164"/>
      <c r="AIJ658" s="164"/>
      <c r="AIK658" s="164"/>
      <c r="AIL658" s="164"/>
      <c r="AIM658" s="164"/>
      <c r="AIN658" s="164"/>
      <c r="AIO658" s="164"/>
      <c r="AIP658" s="164"/>
      <c r="AIQ658" s="164"/>
      <c r="AIR658" s="164"/>
      <c r="AIS658" s="164"/>
      <c r="AIT658" s="164"/>
      <c r="AIU658" s="164"/>
      <c r="AIV658" s="164"/>
      <c r="AIW658" s="164"/>
      <c r="AIX658" s="164"/>
      <c r="AIY658" s="164"/>
      <c r="AIZ658" s="164"/>
      <c r="AJA658" s="164"/>
      <c r="AJB658" s="164"/>
      <c r="AJC658" s="164"/>
      <c r="AJD658" s="164"/>
      <c r="AJE658" s="164"/>
      <c r="AJF658" s="164"/>
      <c r="AJG658" s="164"/>
      <c r="AJH658" s="164"/>
      <c r="AJI658" s="164"/>
      <c r="AJJ658" s="164"/>
      <c r="AJK658" s="164"/>
      <c r="AJL658" s="164"/>
      <c r="AJM658" s="164"/>
      <c r="AJN658" s="164"/>
      <c r="AJO658" s="164"/>
      <c r="AJP658" s="164"/>
      <c r="AJQ658" s="164"/>
      <c r="AJR658" s="164"/>
      <c r="AJS658" s="164"/>
      <c r="AJT658" s="164"/>
      <c r="AJU658" s="164"/>
      <c r="AJV658" s="164"/>
      <c r="AJW658" s="164"/>
      <c r="AJX658" s="164"/>
      <c r="AJY658" s="164"/>
      <c r="AJZ658" s="164"/>
      <c r="AKA658" s="164"/>
      <c r="AKB658" s="164"/>
    </row>
    <row r="659" customFormat="false" ht="21" hidden="false" customHeight="true" outlineLevel="0" collapsed="false">
      <c r="A659" s="233"/>
      <c r="B659" s="234"/>
      <c r="C659" s="235"/>
      <c r="D659" s="236"/>
      <c r="E659" s="237"/>
      <c r="F659" s="237"/>
      <c r="G659" s="263"/>
      <c r="H659" s="267" t="str">
        <f aca="false">IF(COUNTIFS(Titulados!$A$3:$A$1000,"="&amp;K659)&lt;&gt;1,"","Titulado")</f>
        <v/>
      </c>
      <c r="I659" s="242"/>
      <c r="J659" s="242"/>
      <c r="K659" s="253"/>
      <c r="L659" s="254"/>
      <c r="M659" s="255"/>
      <c r="N659" s="256"/>
      <c r="O659" s="247"/>
      <c r="P659" s="248"/>
      <c r="Q659" s="249"/>
      <c r="R659" s="174"/>
      <c r="S659" s="274"/>
      <c r="T659" s="275"/>
      <c r="AHV659" s="164"/>
      <c r="AHW659" s="164"/>
      <c r="AHX659" s="164"/>
      <c r="AHY659" s="164"/>
      <c r="AHZ659" s="164"/>
      <c r="AIA659" s="164"/>
      <c r="AIB659" s="164"/>
      <c r="AIC659" s="164"/>
      <c r="AID659" s="164"/>
      <c r="AIE659" s="164"/>
      <c r="AIF659" s="164"/>
      <c r="AIG659" s="164"/>
      <c r="AIH659" s="164"/>
      <c r="AII659" s="164"/>
      <c r="AIJ659" s="164"/>
      <c r="AIK659" s="164"/>
      <c r="AIL659" s="164"/>
      <c r="AIM659" s="164"/>
      <c r="AIN659" s="164"/>
      <c r="AIO659" s="164"/>
      <c r="AIP659" s="164"/>
      <c r="AIQ659" s="164"/>
      <c r="AIR659" s="164"/>
      <c r="AIS659" s="164"/>
      <c r="AIT659" s="164"/>
      <c r="AIU659" s="164"/>
      <c r="AIV659" s="164"/>
      <c r="AIW659" s="164"/>
      <c r="AIX659" s="164"/>
      <c r="AIY659" s="164"/>
      <c r="AIZ659" s="164"/>
      <c r="AJA659" s="164"/>
      <c r="AJB659" s="164"/>
      <c r="AJC659" s="164"/>
      <c r="AJD659" s="164"/>
      <c r="AJE659" s="164"/>
      <c r="AJF659" s="164"/>
      <c r="AJG659" s="164"/>
      <c r="AJH659" s="164"/>
      <c r="AJI659" s="164"/>
      <c r="AJJ659" s="164"/>
      <c r="AJK659" s="164"/>
      <c r="AJL659" s="164"/>
      <c r="AJM659" s="164"/>
      <c r="AJN659" s="164"/>
      <c r="AJO659" s="164"/>
      <c r="AJP659" s="164"/>
      <c r="AJQ659" s="164"/>
      <c r="AJR659" s="164"/>
      <c r="AJS659" s="164"/>
      <c r="AJT659" s="164"/>
      <c r="AJU659" s="164"/>
      <c r="AJV659" s="164"/>
      <c r="AJW659" s="164"/>
      <c r="AJX659" s="164"/>
      <c r="AJY659" s="164"/>
      <c r="AJZ659" s="164"/>
      <c r="AKA659" s="164"/>
      <c r="AKB659" s="164"/>
    </row>
    <row r="660" customFormat="false" ht="21" hidden="false" customHeight="true" outlineLevel="0" collapsed="false">
      <c r="A660" s="233"/>
      <c r="B660" s="234"/>
      <c r="C660" s="235"/>
      <c r="D660" s="236"/>
      <c r="E660" s="237"/>
      <c r="F660" s="237"/>
      <c r="G660" s="263"/>
      <c r="H660" s="267" t="str">
        <f aca="false">IF(COUNTIFS(Titulados!$A$3:$A$1000,"="&amp;K660)&lt;&gt;1,"","Titulado")</f>
        <v/>
      </c>
      <c r="I660" s="242"/>
      <c r="J660" s="242"/>
      <c r="K660" s="253"/>
      <c r="L660" s="254"/>
      <c r="M660" s="255"/>
      <c r="N660" s="256"/>
      <c r="O660" s="247"/>
      <c r="P660" s="248"/>
      <c r="Q660" s="249"/>
      <c r="R660" s="174"/>
      <c r="S660" s="274"/>
      <c r="T660" s="275"/>
      <c r="AHV660" s="164"/>
      <c r="AHW660" s="164"/>
      <c r="AHX660" s="164"/>
      <c r="AHY660" s="164"/>
      <c r="AHZ660" s="164"/>
      <c r="AIA660" s="164"/>
      <c r="AIB660" s="164"/>
      <c r="AIC660" s="164"/>
      <c r="AID660" s="164"/>
      <c r="AIE660" s="164"/>
      <c r="AIF660" s="164"/>
      <c r="AIG660" s="164"/>
      <c r="AIH660" s="164"/>
      <c r="AII660" s="164"/>
      <c r="AIJ660" s="164"/>
      <c r="AIK660" s="164"/>
      <c r="AIL660" s="164"/>
      <c r="AIM660" s="164"/>
      <c r="AIN660" s="164"/>
      <c r="AIO660" s="164"/>
      <c r="AIP660" s="164"/>
      <c r="AIQ660" s="164"/>
      <c r="AIR660" s="164"/>
      <c r="AIS660" s="164"/>
      <c r="AIT660" s="164"/>
      <c r="AIU660" s="164"/>
      <c r="AIV660" s="164"/>
      <c r="AIW660" s="164"/>
      <c r="AIX660" s="164"/>
      <c r="AIY660" s="164"/>
      <c r="AIZ660" s="164"/>
      <c r="AJA660" s="164"/>
      <c r="AJB660" s="164"/>
      <c r="AJC660" s="164"/>
      <c r="AJD660" s="164"/>
      <c r="AJE660" s="164"/>
      <c r="AJF660" s="164"/>
      <c r="AJG660" s="164"/>
      <c r="AJH660" s="164"/>
      <c r="AJI660" s="164"/>
      <c r="AJJ660" s="164"/>
      <c r="AJK660" s="164"/>
      <c r="AJL660" s="164"/>
      <c r="AJM660" s="164"/>
      <c r="AJN660" s="164"/>
      <c r="AJO660" s="164"/>
      <c r="AJP660" s="164"/>
      <c r="AJQ660" s="164"/>
      <c r="AJR660" s="164"/>
      <c r="AJS660" s="164"/>
      <c r="AJT660" s="164"/>
      <c r="AJU660" s="164"/>
      <c r="AJV660" s="164"/>
      <c r="AJW660" s="164"/>
      <c r="AJX660" s="164"/>
      <c r="AJY660" s="164"/>
      <c r="AJZ660" s="164"/>
      <c r="AKA660" s="164"/>
      <c r="AKB660" s="164"/>
    </row>
    <row r="661" customFormat="false" ht="21" hidden="false" customHeight="true" outlineLevel="0" collapsed="false">
      <c r="A661" s="233"/>
      <c r="B661" s="234"/>
      <c r="C661" s="235"/>
      <c r="D661" s="236"/>
      <c r="E661" s="237"/>
      <c r="F661" s="237"/>
      <c r="G661" s="263"/>
      <c r="H661" s="267" t="str">
        <f aca="false">IF(COUNTIFS(Titulados!$A$3:$A$1000,"="&amp;K661)&lt;&gt;1,"","Titulado")</f>
        <v/>
      </c>
      <c r="I661" s="242"/>
      <c r="J661" s="242"/>
      <c r="K661" s="253"/>
      <c r="L661" s="254"/>
      <c r="M661" s="255"/>
      <c r="N661" s="256"/>
      <c r="O661" s="247"/>
      <c r="P661" s="248"/>
      <c r="Q661" s="249"/>
      <c r="R661" s="174"/>
      <c r="S661" s="274"/>
      <c r="T661" s="275"/>
      <c r="AHV661" s="164"/>
      <c r="AHW661" s="164"/>
      <c r="AHX661" s="164"/>
      <c r="AHY661" s="164"/>
      <c r="AHZ661" s="164"/>
      <c r="AIA661" s="164"/>
      <c r="AIB661" s="164"/>
      <c r="AIC661" s="164"/>
      <c r="AID661" s="164"/>
      <c r="AIE661" s="164"/>
      <c r="AIF661" s="164"/>
      <c r="AIG661" s="164"/>
      <c r="AIH661" s="164"/>
      <c r="AII661" s="164"/>
      <c r="AIJ661" s="164"/>
      <c r="AIK661" s="164"/>
      <c r="AIL661" s="164"/>
      <c r="AIM661" s="164"/>
      <c r="AIN661" s="164"/>
      <c r="AIO661" s="164"/>
      <c r="AIP661" s="164"/>
      <c r="AIQ661" s="164"/>
      <c r="AIR661" s="164"/>
      <c r="AIS661" s="164"/>
      <c r="AIT661" s="164"/>
      <c r="AIU661" s="164"/>
      <c r="AIV661" s="164"/>
      <c r="AIW661" s="164"/>
      <c r="AIX661" s="164"/>
      <c r="AIY661" s="164"/>
      <c r="AIZ661" s="164"/>
      <c r="AJA661" s="164"/>
      <c r="AJB661" s="164"/>
      <c r="AJC661" s="164"/>
      <c r="AJD661" s="164"/>
      <c r="AJE661" s="164"/>
      <c r="AJF661" s="164"/>
      <c r="AJG661" s="164"/>
      <c r="AJH661" s="164"/>
      <c r="AJI661" s="164"/>
      <c r="AJJ661" s="164"/>
      <c r="AJK661" s="164"/>
      <c r="AJL661" s="164"/>
      <c r="AJM661" s="164"/>
      <c r="AJN661" s="164"/>
      <c r="AJO661" s="164"/>
      <c r="AJP661" s="164"/>
      <c r="AJQ661" s="164"/>
      <c r="AJR661" s="164"/>
      <c r="AJS661" s="164"/>
      <c r="AJT661" s="164"/>
      <c r="AJU661" s="164"/>
      <c r="AJV661" s="164"/>
      <c r="AJW661" s="164"/>
      <c r="AJX661" s="164"/>
      <c r="AJY661" s="164"/>
      <c r="AJZ661" s="164"/>
      <c r="AKA661" s="164"/>
      <c r="AKB661" s="164"/>
    </row>
    <row r="662" customFormat="false" ht="21" hidden="false" customHeight="true" outlineLevel="0" collapsed="false">
      <c r="A662" s="233"/>
      <c r="B662" s="234"/>
      <c r="C662" s="235"/>
      <c r="D662" s="236"/>
      <c r="E662" s="237"/>
      <c r="F662" s="237"/>
      <c r="G662" s="263"/>
      <c r="H662" s="267" t="str">
        <f aca="false">IF(COUNTIFS(Titulados!$A$3:$A$1000,"="&amp;K662)&lt;&gt;1,"","Titulado")</f>
        <v/>
      </c>
      <c r="I662" s="242"/>
      <c r="J662" s="242"/>
      <c r="K662" s="253"/>
      <c r="L662" s="254"/>
      <c r="M662" s="255"/>
      <c r="N662" s="256"/>
      <c r="O662" s="247"/>
      <c r="P662" s="248"/>
      <c r="Q662" s="249"/>
      <c r="R662" s="174"/>
      <c r="S662" s="274"/>
      <c r="T662" s="275"/>
      <c r="AHV662" s="164"/>
      <c r="AHW662" s="164"/>
      <c r="AHX662" s="164"/>
      <c r="AHY662" s="164"/>
      <c r="AHZ662" s="164"/>
      <c r="AIA662" s="164"/>
      <c r="AIB662" s="164"/>
      <c r="AIC662" s="164"/>
      <c r="AID662" s="164"/>
      <c r="AIE662" s="164"/>
      <c r="AIF662" s="164"/>
      <c r="AIG662" s="164"/>
      <c r="AIH662" s="164"/>
      <c r="AII662" s="164"/>
      <c r="AIJ662" s="164"/>
      <c r="AIK662" s="164"/>
      <c r="AIL662" s="164"/>
      <c r="AIM662" s="164"/>
      <c r="AIN662" s="164"/>
      <c r="AIO662" s="164"/>
      <c r="AIP662" s="164"/>
      <c r="AIQ662" s="164"/>
      <c r="AIR662" s="164"/>
      <c r="AIS662" s="164"/>
      <c r="AIT662" s="164"/>
      <c r="AIU662" s="164"/>
      <c r="AIV662" s="164"/>
      <c r="AIW662" s="164"/>
      <c r="AIX662" s="164"/>
      <c r="AIY662" s="164"/>
      <c r="AIZ662" s="164"/>
      <c r="AJA662" s="164"/>
      <c r="AJB662" s="164"/>
      <c r="AJC662" s="164"/>
      <c r="AJD662" s="164"/>
      <c r="AJE662" s="164"/>
      <c r="AJF662" s="164"/>
      <c r="AJG662" s="164"/>
      <c r="AJH662" s="164"/>
      <c r="AJI662" s="164"/>
      <c r="AJJ662" s="164"/>
      <c r="AJK662" s="164"/>
      <c r="AJL662" s="164"/>
      <c r="AJM662" s="164"/>
      <c r="AJN662" s="164"/>
      <c r="AJO662" s="164"/>
      <c r="AJP662" s="164"/>
      <c r="AJQ662" s="164"/>
      <c r="AJR662" s="164"/>
      <c r="AJS662" s="164"/>
      <c r="AJT662" s="164"/>
      <c r="AJU662" s="164"/>
      <c r="AJV662" s="164"/>
      <c r="AJW662" s="164"/>
      <c r="AJX662" s="164"/>
      <c r="AJY662" s="164"/>
      <c r="AJZ662" s="164"/>
      <c r="AKA662" s="164"/>
      <c r="AKB662" s="164"/>
    </row>
    <row r="663" customFormat="false" ht="21" hidden="false" customHeight="true" outlineLevel="0" collapsed="false">
      <c r="A663" s="233"/>
      <c r="B663" s="234"/>
      <c r="C663" s="235"/>
      <c r="D663" s="236"/>
      <c r="E663" s="237"/>
      <c r="F663" s="237"/>
      <c r="G663" s="263"/>
      <c r="H663" s="268" t="str">
        <f aca="false">IF(COUNTIFS(Titulados!$A$3:$A$1000,"="&amp;K663)&lt;&gt;1,"","Titulado")</f>
        <v/>
      </c>
      <c r="I663" s="242"/>
      <c r="J663" s="242"/>
      <c r="K663" s="258"/>
      <c r="L663" s="259"/>
      <c r="M663" s="260"/>
      <c r="N663" s="261"/>
      <c r="O663" s="247"/>
      <c r="P663" s="248"/>
      <c r="Q663" s="249"/>
      <c r="R663" s="174"/>
      <c r="S663" s="274"/>
      <c r="T663" s="275"/>
      <c r="AHV663" s="164"/>
      <c r="AHW663" s="164"/>
      <c r="AHX663" s="164"/>
      <c r="AHY663" s="164"/>
      <c r="AHZ663" s="164"/>
      <c r="AIA663" s="164"/>
      <c r="AIB663" s="164"/>
      <c r="AIC663" s="164"/>
      <c r="AID663" s="164"/>
      <c r="AIE663" s="164"/>
      <c r="AIF663" s="164"/>
      <c r="AIG663" s="164"/>
      <c r="AIH663" s="164"/>
      <c r="AII663" s="164"/>
      <c r="AIJ663" s="164"/>
      <c r="AIK663" s="164"/>
      <c r="AIL663" s="164"/>
      <c r="AIM663" s="164"/>
      <c r="AIN663" s="164"/>
      <c r="AIO663" s="164"/>
      <c r="AIP663" s="164"/>
      <c r="AIQ663" s="164"/>
      <c r="AIR663" s="164"/>
      <c r="AIS663" s="164"/>
      <c r="AIT663" s="164"/>
      <c r="AIU663" s="164"/>
      <c r="AIV663" s="164"/>
      <c r="AIW663" s="164"/>
      <c r="AIX663" s="164"/>
      <c r="AIY663" s="164"/>
      <c r="AIZ663" s="164"/>
      <c r="AJA663" s="164"/>
      <c r="AJB663" s="164"/>
      <c r="AJC663" s="164"/>
      <c r="AJD663" s="164"/>
      <c r="AJE663" s="164"/>
      <c r="AJF663" s="164"/>
      <c r="AJG663" s="164"/>
      <c r="AJH663" s="164"/>
      <c r="AJI663" s="164"/>
      <c r="AJJ663" s="164"/>
      <c r="AJK663" s="164"/>
      <c r="AJL663" s="164"/>
      <c r="AJM663" s="164"/>
      <c r="AJN663" s="164"/>
      <c r="AJO663" s="164"/>
      <c r="AJP663" s="164"/>
      <c r="AJQ663" s="164"/>
      <c r="AJR663" s="164"/>
      <c r="AJS663" s="164"/>
      <c r="AJT663" s="164"/>
      <c r="AJU663" s="164"/>
      <c r="AJV663" s="164"/>
      <c r="AJW663" s="164"/>
      <c r="AJX663" s="164"/>
      <c r="AJY663" s="164"/>
      <c r="AJZ663" s="164"/>
      <c r="AKA663" s="164"/>
      <c r="AKB663" s="164"/>
    </row>
    <row r="664" customFormat="false" ht="27" hidden="false" customHeight="true" outlineLevel="0" collapsed="false">
      <c r="A664" s="233" t="n">
        <f aca="false">A657+1</f>
        <v>95</v>
      </c>
      <c r="B664" s="234"/>
      <c r="C664" s="235"/>
      <c r="D664" s="236"/>
      <c r="E664" s="237" t="str">
        <f aca="false">IF(P664&gt;0,"Docente do PPG coautor","")</f>
        <v/>
      </c>
      <c r="F664" s="238" t="str">
        <f aca="false">IF(COUNTIFS(L664:L670,"&lt;&gt;"&amp;"")&gt;0,"Graduando coautor","")</f>
        <v/>
      </c>
      <c r="G664" s="263" t="str">
        <f aca="false">IF(COUNTIFS(K664:K670,"&lt;&gt;"&amp;"")&gt;0,"Pos-graduando coautor","")</f>
        <v/>
      </c>
      <c r="H664" s="264" t="str">
        <f aca="false">IF(COUNTIFS(Titulados!$A$3:$A$1000,"="&amp;K664)&lt;&gt;1,"","Titulado")</f>
        <v/>
      </c>
      <c r="I664" s="242"/>
      <c r="J664" s="242"/>
      <c r="K664" s="243"/>
      <c r="L664" s="244"/>
      <c r="M664" s="245"/>
      <c r="N664" s="246"/>
      <c r="O664" s="247"/>
      <c r="P664" s="248" t="n">
        <v>0</v>
      </c>
      <c r="Q664" s="249"/>
      <c r="R664" s="174"/>
      <c r="S664" s="274" t="n">
        <f aca="false">IF(B664="",0,INDEX(pesosqualis,MATCH(D664,INDEX(Qualis,,MATCH(B664,Tipos_Produtos)),0),MATCH(B664,Tipos_Produtos,0)))</f>
        <v>0</v>
      </c>
      <c r="T664" s="275" t="n">
        <f aca="false">IF(E664="",0,S664/P664)</f>
        <v>0</v>
      </c>
      <c r="AHV664" s="164"/>
      <c r="AHW664" s="164"/>
      <c r="AHX664" s="164"/>
      <c r="AHY664" s="164"/>
      <c r="AHZ664" s="164"/>
      <c r="AIA664" s="164"/>
      <c r="AIB664" s="164"/>
      <c r="AIC664" s="164"/>
      <c r="AID664" s="164"/>
      <c r="AIE664" s="164"/>
      <c r="AIF664" s="164"/>
      <c r="AIG664" s="164"/>
      <c r="AIH664" s="164"/>
      <c r="AII664" s="164"/>
      <c r="AIJ664" s="164"/>
      <c r="AIK664" s="164"/>
      <c r="AIL664" s="164"/>
      <c r="AIM664" s="164"/>
      <c r="AIN664" s="164"/>
      <c r="AIO664" s="164"/>
      <c r="AIP664" s="164"/>
      <c r="AIQ664" s="164"/>
      <c r="AIR664" s="164"/>
      <c r="AIS664" s="164"/>
      <c r="AIT664" s="164"/>
      <c r="AIU664" s="164"/>
      <c r="AIV664" s="164"/>
      <c r="AIW664" s="164"/>
      <c r="AIX664" s="164"/>
      <c r="AIY664" s="164"/>
      <c r="AIZ664" s="164"/>
      <c r="AJA664" s="164"/>
      <c r="AJB664" s="164"/>
      <c r="AJC664" s="164"/>
      <c r="AJD664" s="164"/>
      <c r="AJE664" s="164"/>
      <c r="AJF664" s="164"/>
      <c r="AJG664" s="164"/>
      <c r="AJH664" s="164"/>
      <c r="AJI664" s="164"/>
      <c r="AJJ664" s="164"/>
      <c r="AJK664" s="164"/>
      <c r="AJL664" s="164"/>
      <c r="AJM664" s="164"/>
      <c r="AJN664" s="164"/>
      <c r="AJO664" s="164"/>
      <c r="AJP664" s="164"/>
      <c r="AJQ664" s="164"/>
      <c r="AJR664" s="164"/>
      <c r="AJS664" s="164"/>
      <c r="AJT664" s="164"/>
      <c r="AJU664" s="164"/>
      <c r="AJV664" s="164"/>
      <c r="AJW664" s="164"/>
      <c r="AJX664" s="164"/>
      <c r="AJY664" s="164"/>
      <c r="AJZ664" s="164"/>
      <c r="AKA664" s="164"/>
      <c r="AKB664" s="164"/>
    </row>
    <row r="665" customFormat="false" ht="21" hidden="false" customHeight="true" outlineLevel="0" collapsed="false">
      <c r="A665" s="233"/>
      <c r="B665" s="234"/>
      <c r="C665" s="235"/>
      <c r="D665" s="236"/>
      <c r="E665" s="237"/>
      <c r="F665" s="237"/>
      <c r="G665" s="263"/>
      <c r="H665" s="267" t="str">
        <f aca="false">IF(COUNTIFS(Titulados!$A$3:$A$1000,"="&amp;K665)&lt;&gt;1,"","Titulado")</f>
        <v/>
      </c>
      <c r="I665" s="242"/>
      <c r="J665" s="242"/>
      <c r="K665" s="253"/>
      <c r="L665" s="254"/>
      <c r="M665" s="255"/>
      <c r="N665" s="256"/>
      <c r="O665" s="247"/>
      <c r="P665" s="248"/>
      <c r="Q665" s="249"/>
      <c r="R665" s="174"/>
      <c r="S665" s="274"/>
      <c r="T665" s="275"/>
      <c r="AHV665" s="164"/>
      <c r="AHW665" s="164"/>
      <c r="AHX665" s="164"/>
      <c r="AHY665" s="164"/>
      <c r="AHZ665" s="164"/>
      <c r="AIA665" s="164"/>
      <c r="AIB665" s="164"/>
      <c r="AIC665" s="164"/>
      <c r="AID665" s="164"/>
      <c r="AIE665" s="164"/>
      <c r="AIF665" s="164"/>
      <c r="AIG665" s="164"/>
      <c r="AIH665" s="164"/>
      <c r="AII665" s="164"/>
      <c r="AIJ665" s="164"/>
      <c r="AIK665" s="164"/>
      <c r="AIL665" s="164"/>
      <c r="AIM665" s="164"/>
      <c r="AIN665" s="164"/>
      <c r="AIO665" s="164"/>
      <c r="AIP665" s="164"/>
      <c r="AIQ665" s="164"/>
      <c r="AIR665" s="164"/>
      <c r="AIS665" s="164"/>
      <c r="AIT665" s="164"/>
      <c r="AIU665" s="164"/>
      <c r="AIV665" s="164"/>
      <c r="AIW665" s="164"/>
      <c r="AIX665" s="164"/>
      <c r="AIY665" s="164"/>
      <c r="AIZ665" s="164"/>
      <c r="AJA665" s="164"/>
      <c r="AJB665" s="164"/>
      <c r="AJC665" s="164"/>
      <c r="AJD665" s="164"/>
      <c r="AJE665" s="164"/>
      <c r="AJF665" s="164"/>
      <c r="AJG665" s="164"/>
      <c r="AJH665" s="164"/>
      <c r="AJI665" s="164"/>
      <c r="AJJ665" s="164"/>
      <c r="AJK665" s="164"/>
      <c r="AJL665" s="164"/>
      <c r="AJM665" s="164"/>
      <c r="AJN665" s="164"/>
      <c r="AJO665" s="164"/>
      <c r="AJP665" s="164"/>
      <c r="AJQ665" s="164"/>
      <c r="AJR665" s="164"/>
      <c r="AJS665" s="164"/>
      <c r="AJT665" s="164"/>
      <c r="AJU665" s="164"/>
      <c r="AJV665" s="164"/>
      <c r="AJW665" s="164"/>
      <c r="AJX665" s="164"/>
      <c r="AJY665" s="164"/>
      <c r="AJZ665" s="164"/>
      <c r="AKA665" s="164"/>
      <c r="AKB665" s="164"/>
    </row>
    <row r="666" customFormat="false" ht="21" hidden="false" customHeight="true" outlineLevel="0" collapsed="false">
      <c r="A666" s="233"/>
      <c r="B666" s="234"/>
      <c r="C666" s="235"/>
      <c r="D666" s="236"/>
      <c r="E666" s="237"/>
      <c r="F666" s="237"/>
      <c r="G666" s="263"/>
      <c r="H666" s="267" t="str">
        <f aca="false">IF(COUNTIFS(Titulados!$A$3:$A$1000,"="&amp;K666)&lt;&gt;1,"","Titulado")</f>
        <v/>
      </c>
      <c r="I666" s="242"/>
      <c r="J666" s="242"/>
      <c r="K666" s="253"/>
      <c r="L666" s="254"/>
      <c r="M666" s="255"/>
      <c r="N666" s="256"/>
      <c r="O666" s="247"/>
      <c r="P666" s="248"/>
      <c r="Q666" s="249"/>
      <c r="R666" s="174"/>
      <c r="S666" s="274"/>
      <c r="T666" s="275"/>
      <c r="AHV666" s="164"/>
      <c r="AHW666" s="164"/>
      <c r="AHX666" s="164"/>
      <c r="AHY666" s="164"/>
      <c r="AHZ666" s="164"/>
      <c r="AIA666" s="164"/>
      <c r="AIB666" s="164"/>
      <c r="AIC666" s="164"/>
      <c r="AID666" s="164"/>
      <c r="AIE666" s="164"/>
      <c r="AIF666" s="164"/>
      <c r="AIG666" s="164"/>
      <c r="AIH666" s="164"/>
      <c r="AII666" s="164"/>
      <c r="AIJ666" s="164"/>
      <c r="AIK666" s="164"/>
      <c r="AIL666" s="164"/>
      <c r="AIM666" s="164"/>
      <c r="AIN666" s="164"/>
      <c r="AIO666" s="164"/>
      <c r="AIP666" s="164"/>
      <c r="AIQ666" s="164"/>
      <c r="AIR666" s="164"/>
      <c r="AIS666" s="164"/>
      <c r="AIT666" s="164"/>
      <c r="AIU666" s="164"/>
      <c r="AIV666" s="164"/>
      <c r="AIW666" s="164"/>
      <c r="AIX666" s="164"/>
      <c r="AIY666" s="164"/>
      <c r="AIZ666" s="164"/>
      <c r="AJA666" s="164"/>
      <c r="AJB666" s="164"/>
      <c r="AJC666" s="164"/>
      <c r="AJD666" s="164"/>
      <c r="AJE666" s="164"/>
      <c r="AJF666" s="164"/>
      <c r="AJG666" s="164"/>
      <c r="AJH666" s="164"/>
      <c r="AJI666" s="164"/>
      <c r="AJJ666" s="164"/>
      <c r="AJK666" s="164"/>
      <c r="AJL666" s="164"/>
      <c r="AJM666" s="164"/>
      <c r="AJN666" s="164"/>
      <c r="AJO666" s="164"/>
      <c r="AJP666" s="164"/>
      <c r="AJQ666" s="164"/>
      <c r="AJR666" s="164"/>
      <c r="AJS666" s="164"/>
      <c r="AJT666" s="164"/>
      <c r="AJU666" s="164"/>
      <c r="AJV666" s="164"/>
      <c r="AJW666" s="164"/>
      <c r="AJX666" s="164"/>
      <c r="AJY666" s="164"/>
      <c r="AJZ666" s="164"/>
      <c r="AKA666" s="164"/>
      <c r="AKB666" s="164"/>
    </row>
    <row r="667" customFormat="false" ht="21" hidden="false" customHeight="true" outlineLevel="0" collapsed="false">
      <c r="A667" s="233"/>
      <c r="B667" s="234"/>
      <c r="C667" s="235"/>
      <c r="D667" s="236"/>
      <c r="E667" s="237"/>
      <c r="F667" s="237"/>
      <c r="G667" s="263"/>
      <c r="H667" s="267" t="str">
        <f aca="false">IF(COUNTIFS(Titulados!$A$3:$A$1000,"="&amp;K667)&lt;&gt;1,"","Titulado")</f>
        <v/>
      </c>
      <c r="I667" s="242"/>
      <c r="J667" s="242"/>
      <c r="K667" s="253"/>
      <c r="L667" s="254"/>
      <c r="M667" s="255"/>
      <c r="N667" s="256"/>
      <c r="O667" s="247"/>
      <c r="P667" s="248"/>
      <c r="Q667" s="249"/>
      <c r="R667" s="174"/>
      <c r="S667" s="274"/>
      <c r="T667" s="275"/>
      <c r="AHV667" s="164"/>
      <c r="AHW667" s="164"/>
      <c r="AHX667" s="164"/>
      <c r="AHY667" s="164"/>
      <c r="AHZ667" s="164"/>
      <c r="AIA667" s="164"/>
      <c r="AIB667" s="164"/>
      <c r="AIC667" s="164"/>
      <c r="AID667" s="164"/>
      <c r="AIE667" s="164"/>
      <c r="AIF667" s="164"/>
      <c r="AIG667" s="164"/>
      <c r="AIH667" s="164"/>
      <c r="AII667" s="164"/>
      <c r="AIJ667" s="164"/>
      <c r="AIK667" s="164"/>
      <c r="AIL667" s="164"/>
      <c r="AIM667" s="164"/>
      <c r="AIN667" s="164"/>
      <c r="AIO667" s="164"/>
      <c r="AIP667" s="164"/>
      <c r="AIQ667" s="164"/>
      <c r="AIR667" s="164"/>
      <c r="AIS667" s="164"/>
      <c r="AIT667" s="164"/>
      <c r="AIU667" s="164"/>
      <c r="AIV667" s="164"/>
      <c r="AIW667" s="164"/>
      <c r="AIX667" s="164"/>
      <c r="AIY667" s="164"/>
      <c r="AIZ667" s="164"/>
      <c r="AJA667" s="164"/>
      <c r="AJB667" s="164"/>
      <c r="AJC667" s="164"/>
      <c r="AJD667" s="164"/>
      <c r="AJE667" s="164"/>
      <c r="AJF667" s="164"/>
      <c r="AJG667" s="164"/>
      <c r="AJH667" s="164"/>
      <c r="AJI667" s="164"/>
      <c r="AJJ667" s="164"/>
      <c r="AJK667" s="164"/>
      <c r="AJL667" s="164"/>
      <c r="AJM667" s="164"/>
      <c r="AJN667" s="164"/>
      <c r="AJO667" s="164"/>
      <c r="AJP667" s="164"/>
      <c r="AJQ667" s="164"/>
      <c r="AJR667" s="164"/>
      <c r="AJS667" s="164"/>
      <c r="AJT667" s="164"/>
      <c r="AJU667" s="164"/>
      <c r="AJV667" s="164"/>
      <c r="AJW667" s="164"/>
      <c r="AJX667" s="164"/>
      <c r="AJY667" s="164"/>
      <c r="AJZ667" s="164"/>
      <c r="AKA667" s="164"/>
      <c r="AKB667" s="164"/>
    </row>
    <row r="668" customFormat="false" ht="21" hidden="false" customHeight="true" outlineLevel="0" collapsed="false">
      <c r="A668" s="233"/>
      <c r="B668" s="234"/>
      <c r="C668" s="235"/>
      <c r="D668" s="236"/>
      <c r="E668" s="237"/>
      <c r="F668" s="237"/>
      <c r="G668" s="263"/>
      <c r="H668" s="267" t="str">
        <f aca="false">IF(COUNTIFS(Titulados!$A$3:$A$1000,"="&amp;K668)&lt;&gt;1,"","Titulado")</f>
        <v/>
      </c>
      <c r="I668" s="242"/>
      <c r="J668" s="242"/>
      <c r="K668" s="253"/>
      <c r="L668" s="254"/>
      <c r="M668" s="255"/>
      <c r="N668" s="256"/>
      <c r="O668" s="247"/>
      <c r="P668" s="248"/>
      <c r="Q668" s="249"/>
      <c r="R668" s="174"/>
      <c r="S668" s="274"/>
      <c r="T668" s="275"/>
      <c r="AHV668" s="164"/>
      <c r="AHW668" s="164"/>
      <c r="AHX668" s="164"/>
      <c r="AHY668" s="164"/>
      <c r="AHZ668" s="164"/>
      <c r="AIA668" s="164"/>
      <c r="AIB668" s="164"/>
      <c r="AIC668" s="164"/>
      <c r="AID668" s="164"/>
      <c r="AIE668" s="164"/>
      <c r="AIF668" s="164"/>
      <c r="AIG668" s="164"/>
      <c r="AIH668" s="164"/>
      <c r="AII668" s="164"/>
      <c r="AIJ668" s="164"/>
      <c r="AIK668" s="164"/>
      <c r="AIL668" s="164"/>
      <c r="AIM668" s="164"/>
      <c r="AIN668" s="164"/>
      <c r="AIO668" s="164"/>
      <c r="AIP668" s="164"/>
      <c r="AIQ668" s="164"/>
      <c r="AIR668" s="164"/>
      <c r="AIS668" s="164"/>
      <c r="AIT668" s="164"/>
      <c r="AIU668" s="164"/>
      <c r="AIV668" s="164"/>
      <c r="AIW668" s="164"/>
      <c r="AIX668" s="164"/>
      <c r="AIY668" s="164"/>
      <c r="AIZ668" s="164"/>
      <c r="AJA668" s="164"/>
      <c r="AJB668" s="164"/>
      <c r="AJC668" s="164"/>
      <c r="AJD668" s="164"/>
      <c r="AJE668" s="164"/>
      <c r="AJF668" s="164"/>
      <c r="AJG668" s="164"/>
      <c r="AJH668" s="164"/>
      <c r="AJI668" s="164"/>
      <c r="AJJ668" s="164"/>
      <c r="AJK668" s="164"/>
      <c r="AJL668" s="164"/>
      <c r="AJM668" s="164"/>
      <c r="AJN668" s="164"/>
      <c r="AJO668" s="164"/>
      <c r="AJP668" s="164"/>
      <c r="AJQ668" s="164"/>
      <c r="AJR668" s="164"/>
      <c r="AJS668" s="164"/>
      <c r="AJT668" s="164"/>
      <c r="AJU668" s="164"/>
      <c r="AJV668" s="164"/>
      <c r="AJW668" s="164"/>
      <c r="AJX668" s="164"/>
      <c r="AJY668" s="164"/>
      <c r="AJZ668" s="164"/>
      <c r="AKA668" s="164"/>
      <c r="AKB668" s="164"/>
    </row>
    <row r="669" customFormat="false" ht="21" hidden="false" customHeight="true" outlineLevel="0" collapsed="false">
      <c r="A669" s="233"/>
      <c r="B669" s="234"/>
      <c r="C669" s="235"/>
      <c r="D669" s="236"/>
      <c r="E669" s="237"/>
      <c r="F669" s="237"/>
      <c r="G669" s="263"/>
      <c r="H669" s="267" t="str">
        <f aca="false">IF(COUNTIFS(Titulados!$A$3:$A$1000,"="&amp;K669)&lt;&gt;1,"","Titulado")</f>
        <v/>
      </c>
      <c r="I669" s="242"/>
      <c r="J669" s="242"/>
      <c r="K669" s="253"/>
      <c r="L669" s="254"/>
      <c r="M669" s="255"/>
      <c r="N669" s="256"/>
      <c r="O669" s="247"/>
      <c r="P669" s="248"/>
      <c r="Q669" s="249"/>
      <c r="R669" s="174"/>
      <c r="S669" s="274"/>
      <c r="T669" s="275"/>
      <c r="AHV669" s="164"/>
      <c r="AHW669" s="164"/>
      <c r="AHX669" s="164"/>
      <c r="AHY669" s="164"/>
      <c r="AHZ669" s="164"/>
      <c r="AIA669" s="164"/>
      <c r="AIB669" s="164"/>
      <c r="AIC669" s="164"/>
      <c r="AID669" s="164"/>
      <c r="AIE669" s="164"/>
      <c r="AIF669" s="164"/>
      <c r="AIG669" s="164"/>
      <c r="AIH669" s="164"/>
      <c r="AII669" s="164"/>
      <c r="AIJ669" s="164"/>
      <c r="AIK669" s="164"/>
      <c r="AIL669" s="164"/>
      <c r="AIM669" s="164"/>
      <c r="AIN669" s="164"/>
      <c r="AIO669" s="164"/>
      <c r="AIP669" s="164"/>
      <c r="AIQ669" s="164"/>
      <c r="AIR669" s="164"/>
      <c r="AIS669" s="164"/>
      <c r="AIT669" s="164"/>
      <c r="AIU669" s="164"/>
      <c r="AIV669" s="164"/>
      <c r="AIW669" s="164"/>
      <c r="AIX669" s="164"/>
      <c r="AIY669" s="164"/>
      <c r="AIZ669" s="164"/>
      <c r="AJA669" s="164"/>
      <c r="AJB669" s="164"/>
      <c r="AJC669" s="164"/>
      <c r="AJD669" s="164"/>
      <c r="AJE669" s="164"/>
      <c r="AJF669" s="164"/>
      <c r="AJG669" s="164"/>
      <c r="AJH669" s="164"/>
      <c r="AJI669" s="164"/>
      <c r="AJJ669" s="164"/>
      <c r="AJK669" s="164"/>
      <c r="AJL669" s="164"/>
      <c r="AJM669" s="164"/>
      <c r="AJN669" s="164"/>
      <c r="AJO669" s="164"/>
      <c r="AJP669" s="164"/>
      <c r="AJQ669" s="164"/>
      <c r="AJR669" s="164"/>
      <c r="AJS669" s="164"/>
      <c r="AJT669" s="164"/>
      <c r="AJU669" s="164"/>
      <c r="AJV669" s="164"/>
      <c r="AJW669" s="164"/>
      <c r="AJX669" s="164"/>
      <c r="AJY669" s="164"/>
      <c r="AJZ669" s="164"/>
      <c r="AKA669" s="164"/>
      <c r="AKB669" s="164"/>
    </row>
    <row r="670" customFormat="false" ht="21" hidden="false" customHeight="true" outlineLevel="0" collapsed="false">
      <c r="A670" s="233"/>
      <c r="B670" s="234"/>
      <c r="C670" s="235"/>
      <c r="D670" s="236"/>
      <c r="E670" s="237"/>
      <c r="F670" s="237"/>
      <c r="G670" s="263"/>
      <c r="H670" s="268" t="str">
        <f aca="false">IF(COUNTIFS(Titulados!$A$3:$A$1000,"="&amp;K670)&lt;&gt;1,"","Titulado")</f>
        <v/>
      </c>
      <c r="I670" s="242"/>
      <c r="J670" s="242"/>
      <c r="K670" s="258"/>
      <c r="L670" s="259"/>
      <c r="M670" s="260"/>
      <c r="N670" s="261"/>
      <c r="O670" s="247"/>
      <c r="P670" s="248"/>
      <c r="Q670" s="249"/>
      <c r="R670" s="174"/>
      <c r="S670" s="274"/>
      <c r="T670" s="275"/>
      <c r="AHV670" s="164"/>
      <c r="AHW670" s="164"/>
      <c r="AHX670" s="164"/>
      <c r="AHY670" s="164"/>
      <c r="AHZ670" s="164"/>
      <c r="AIA670" s="164"/>
      <c r="AIB670" s="164"/>
      <c r="AIC670" s="164"/>
      <c r="AID670" s="164"/>
      <c r="AIE670" s="164"/>
      <c r="AIF670" s="164"/>
      <c r="AIG670" s="164"/>
      <c r="AIH670" s="164"/>
      <c r="AII670" s="164"/>
      <c r="AIJ670" s="164"/>
      <c r="AIK670" s="164"/>
      <c r="AIL670" s="164"/>
      <c r="AIM670" s="164"/>
      <c r="AIN670" s="164"/>
      <c r="AIO670" s="164"/>
      <c r="AIP670" s="164"/>
      <c r="AIQ670" s="164"/>
      <c r="AIR670" s="164"/>
      <c r="AIS670" s="164"/>
      <c r="AIT670" s="164"/>
      <c r="AIU670" s="164"/>
      <c r="AIV670" s="164"/>
      <c r="AIW670" s="164"/>
      <c r="AIX670" s="164"/>
      <c r="AIY670" s="164"/>
      <c r="AIZ670" s="164"/>
      <c r="AJA670" s="164"/>
      <c r="AJB670" s="164"/>
      <c r="AJC670" s="164"/>
      <c r="AJD670" s="164"/>
      <c r="AJE670" s="164"/>
      <c r="AJF670" s="164"/>
      <c r="AJG670" s="164"/>
      <c r="AJH670" s="164"/>
      <c r="AJI670" s="164"/>
      <c r="AJJ670" s="164"/>
      <c r="AJK670" s="164"/>
      <c r="AJL670" s="164"/>
      <c r="AJM670" s="164"/>
      <c r="AJN670" s="164"/>
      <c r="AJO670" s="164"/>
      <c r="AJP670" s="164"/>
      <c r="AJQ670" s="164"/>
      <c r="AJR670" s="164"/>
      <c r="AJS670" s="164"/>
      <c r="AJT670" s="164"/>
      <c r="AJU670" s="164"/>
      <c r="AJV670" s="164"/>
      <c r="AJW670" s="164"/>
      <c r="AJX670" s="164"/>
      <c r="AJY670" s="164"/>
      <c r="AJZ670" s="164"/>
      <c r="AKA670" s="164"/>
      <c r="AKB670" s="164"/>
    </row>
    <row r="671" customFormat="false" ht="27" hidden="false" customHeight="true" outlineLevel="0" collapsed="false">
      <c r="A671" s="233" t="n">
        <f aca="false">A664+1</f>
        <v>96</v>
      </c>
      <c r="B671" s="234"/>
      <c r="C671" s="235"/>
      <c r="D671" s="236"/>
      <c r="E671" s="237" t="str">
        <f aca="false">IF(P671&gt;0,"Docente do PPG coautor","")</f>
        <v/>
      </c>
      <c r="F671" s="238" t="str">
        <f aca="false">IF(COUNTIFS(L671:L677,"&lt;&gt;"&amp;"")&gt;0,"Graduando coautor","")</f>
        <v/>
      </c>
      <c r="G671" s="263" t="str">
        <f aca="false">IF(COUNTIFS(K671:K677,"&lt;&gt;"&amp;"")&gt;0,"Pos-graduando coautor","")</f>
        <v/>
      </c>
      <c r="H671" s="264" t="str">
        <f aca="false">IF(COUNTIFS(Titulados!$A$3:$A$1000,"="&amp;K671)&lt;&gt;1,"","Titulado")</f>
        <v/>
      </c>
      <c r="I671" s="242"/>
      <c r="J671" s="242"/>
      <c r="K671" s="243"/>
      <c r="L671" s="244"/>
      <c r="M671" s="245"/>
      <c r="N671" s="246"/>
      <c r="O671" s="247"/>
      <c r="P671" s="248" t="n">
        <v>0</v>
      </c>
      <c r="Q671" s="249"/>
      <c r="R671" s="174"/>
      <c r="S671" s="274" t="n">
        <f aca="false">IF(B671="",0,INDEX(pesosqualis,MATCH(D671,INDEX(Qualis,,MATCH(B671,Tipos_Produtos)),0),MATCH(B671,Tipos_Produtos,0)))</f>
        <v>0</v>
      </c>
      <c r="T671" s="275" t="n">
        <f aca="false">IF(E671="",0,S671/P671)</f>
        <v>0</v>
      </c>
      <c r="AHV671" s="164"/>
      <c r="AHW671" s="164"/>
      <c r="AHX671" s="164"/>
      <c r="AHY671" s="164"/>
      <c r="AHZ671" s="164"/>
      <c r="AIA671" s="164"/>
      <c r="AIB671" s="164"/>
      <c r="AIC671" s="164"/>
      <c r="AID671" s="164"/>
      <c r="AIE671" s="164"/>
      <c r="AIF671" s="164"/>
      <c r="AIG671" s="164"/>
      <c r="AIH671" s="164"/>
      <c r="AII671" s="164"/>
      <c r="AIJ671" s="164"/>
      <c r="AIK671" s="164"/>
      <c r="AIL671" s="164"/>
      <c r="AIM671" s="164"/>
      <c r="AIN671" s="164"/>
      <c r="AIO671" s="164"/>
      <c r="AIP671" s="164"/>
      <c r="AIQ671" s="164"/>
      <c r="AIR671" s="164"/>
      <c r="AIS671" s="164"/>
      <c r="AIT671" s="164"/>
      <c r="AIU671" s="164"/>
      <c r="AIV671" s="164"/>
      <c r="AIW671" s="164"/>
      <c r="AIX671" s="164"/>
      <c r="AIY671" s="164"/>
      <c r="AIZ671" s="164"/>
      <c r="AJA671" s="164"/>
      <c r="AJB671" s="164"/>
      <c r="AJC671" s="164"/>
      <c r="AJD671" s="164"/>
      <c r="AJE671" s="164"/>
      <c r="AJF671" s="164"/>
      <c r="AJG671" s="164"/>
      <c r="AJH671" s="164"/>
      <c r="AJI671" s="164"/>
      <c r="AJJ671" s="164"/>
      <c r="AJK671" s="164"/>
      <c r="AJL671" s="164"/>
      <c r="AJM671" s="164"/>
      <c r="AJN671" s="164"/>
      <c r="AJO671" s="164"/>
      <c r="AJP671" s="164"/>
      <c r="AJQ671" s="164"/>
      <c r="AJR671" s="164"/>
      <c r="AJS671" s="164"/>
      <c r="AJT671" s="164"/>
      <c r="AJU671" s="164"/>
      <c r="AJV671" s="164"/>
      <c r="AJW671" s="164"/>
      <c r="AJX671" s="164"/>
      <c r="AJY671" s="164"/>
      <c r="AJZ671" s="164"/>
      <c r="AKA671" s="164"/>
      <c r="AKB671" s="164"/>
    </row>
    <row r="672" customFormat="false" ht="21" hidden="false" customHeight="true" outlineLevel="0" collapsed="false">
      <c r="A672" s="233"/>
      <c r="B672" s="234"/>
      <c r="C672" s="235"/>
      <c r="D672" s="236"/>
      <c r="E672" s="237"/>
      <c r="F672" s="237"/>
      <c r="G672" s="263"/>
      <c r="H672" s="267" t="str">
        <f aca="false">IF(COUNTIFS(Titulados!$A$3:$A$1000,"="&amp;K672)&lt;&gt;1,"","Titulado")</f>
        <v/>
      </c>
      <c r="I672" s="242"/>
      <c r="J672" s="242"/>
      <c r="K672" s="253"/>
      <c r="L672" s="254"/>
      <c r="M672" s="255"/>
      <c r="N672" s="256"/>
      <c r="O672" s="247"/>
      <c r="P672" s="248"/>
      <c r="Q672" s="249"/>
      <c r="R672" s="174"/>
      <c r="S672" s="274"/>
      <c r="T672" s="275"/>
      <c r="AHV672" s="164"/>
      <c r="AHW672" s="164"/>
      <c r="AHX672" s="164"/>
      <c r="AHY672" s="164"/>
      <c r="AHZ672" s="164"/>
      <c r="AIA672" s="164"/>
      <c r="AIB672" s="164"/>
      <c r="AIC672" s="164"/>
      <c r="AID672" s="164"/>
      <c r="AIE672" s="164"/>
      <c r="AIF672" s="164"/>
      <c r="AIG672" s="164"/>
      <c r="AIH672" s="164"/>
      <c r="AII672" s="164"/>
      <c r="AIJ672" s="164"/>
      <c r="AIK672" s="164"/>
      <c r="AIL672" s="164"/>
      <c r="AIM672" s="164"/>
      <c r="AIN672" s="164"/>
      <c r="AIO672" s="164"/>
      <c r="AIP672" s="164"/>
      <c r="AIQ672" s="164"/>
      <c r="AIR672" s="164"/>
      <c r="AIS672" s="164"/>
      <c r="AIT672" s="164"/>
      <c r="AIU672" s="164"/>
      <c r="AIV672" s="164"/>
      <c r="AIW672" s="164"/>
      <c r="AIX672" s="164"/>
      <c r="AIY672" s="164"/>
      <c r="AIZ672" s="164"/>
      <c r="AJA672" s="164"/>
      <c r="AJB672" s="164"/>
      <c r="AJC672" s="164"/>
      <c r="AJD672" s="164"/>
      <c r="AJE672" s="164"/>
      <c r="AJF672" s="164"/>
      <c r="AJG672" s="164"/>
      <c r="AJH672" s="164"/>
      <c r="AJI672" s="164"/>
      <c r="AJJ672" s="164"/>
      <c r="AJK672" s="164"/>
      <c r="AJL672" s="164"/>
      <c r="AJM672" s="164"/>
      <c r="AJN672" s="164"/>
      <c r="AJO672" s="164"/>
      <c r="AJP672" s="164"/>
      <c r="AJQ672" s="164"/>
      <c r="AJR672" s="164"/>
      <c r="AJS672" s="164"/>
      <c r="AJT672" s="164"/>
      <c r="AJU672" s="164"/>
      <c r="AJV672" s="164"/>
      <c r="AJW672" s="164"/>
      <c r="AJX672" s="164"/>
      <c r="AJY672" s="164"/>
      <c r="AJZ672" s="164"/>
      <c r="AKA672" s="164"/>
      <c r="AKB672" s="164"/>
    </row>
    <row r="673" customFormat="false" ht="21" hidden="false" customHeight="true" outlineLevel="0" collapsed="false">
      <c r="A673" s="233"/>
      <c r="B673" s="234"/>
      <c r="C673" s="235"/>
      <c r="D673" s="236"/>
      <c r="E673" s="237"/>
      <c r="F673" s="237"/>
      <c r="G673" s="263"/>
      <c r="H673" s="267" t="str">
        <f aca="false">IF(COUNTIFS(Titulados!$A$3:$A$1000,"="&amp;K673)&lt;&gt;1,"","Titulado")</f>
        <v/>
      </c>
      <c r="I673" s="242"/>
      <c r="J673" s="242"/>
      <c r="K673" s="253"/>
      <c r="L673" s="254"/>
      <c r="M673" s="255"/>
      <c r="N673" s="256"/>
      <c r="O673" s="247"/>
      <c r="P673" s="248"/>
      <c r="Q673" s="249"/>
      <c r="R673" s="174"/>
      <c r="S673" s="274"/>
      <c r="T673" s="275"/>
      <c r="AHV673" s="164"/>
      <c r="AHW673" s="164"/>
      <c r="AHX673" s="164"/>
      <c r="AHY673" s="164"/>
      <c r="AHZ673" s="164"/>
      <c r="AIA673" s="164"/>
      <c r="AIB673" s="164"/>
      <c r="AIC673" s="164"/>
      <c r="AID673" s="164"/>
      <c r="AIE673" s="164"/>
      <c r="AIF673" s="164"/>
      <c r="AIG673" s="164"/>
      <c r="AIH673" s="164"/>
      <c r="AII673" s="164"/>
      <c r="AIJ673" s="164"/>
      <c r="AIK673" s="164"/>
      <c r="AIL673" s="164"/>
      <c r="AIM673" s="164"/>
      <c r="AIN673" s="164"/>
      <c r="AIO673" s="164"/>
      <c r="AIP673" s="164"/>
      <c r="AIQ673" s="164"/>
      <c r="AIR673" s="164"/>
      <c r="AIS673" s="164"/>
      <c r="AIT673" s="164"/>
      <c r="AIU673" s="164"/>
      <c r="AIV673" s="164"/>
      <c r="AIW673" s="164"/>
      <c r="AIX673" s="164"/>
      <c r="AIY673" s="164"/>
      <c r="AIZ673" s="164"/>
      <c r="AJA673" s="164"/>
      <c r="AJB673" s="164"/>
      <c r="AJC673" s="164"/>
      <c r="AJD673" s="164"/>
      <c r="AJE673" s="164"/>
      <c r="AJF673" s="164"/>
      <c r="AJG673" s="164"/>
      <c r="AJH673" s="164"/>
      <c r="AJI673" s="164"/>
      <c r="AJJ673" s="164"/>
      <c r="AJK673" s="164"/>
      <c r="AJL673" s="164"/>
      <c r="AJM673" s="164"/>
      <c r="AJN673" s="164"/>
      <c r="AJO673" s="164"/>
      <c r="AJP673" s="164"/>
      <c r="AJQ673" s="164"/>
      <c r="AJR673" s="164"/>
      <c r="AJS673" s="164"/>
      <c r="AJT673" s="164"/>
      <c r="AJU673" s="164"/>
      <c r="AJV673" s="164"/>
      <c r="AJW673" s="164"/>
      <c r="AJX673" s="164"/>
      <c r="AJY673" s="164"/>
      <c r="AJZ673" s="164"/>
      <c r="AKA673" s="164"/>
      <c r="AKB673" s="164"/>
    </row>
    <row r="674" customFormat="false" ht="21" hidden="false" customHeight="true" outlineLevel="0" collapsed="false">
      <c r="A674" s="233"/>
      <c r="B674" s="234"/>
      <c r="C674" s="235"/>
      <c r="D674" s="236"/>
      <c r="E674" s="237"/>
      <c r="F674" s="237"/>
      <c r="G674" s="263"/>
      <c r="H674" s="267" t="str">
        <f aca="false">IF(COUNTIFS(Titulados!$A$3:$A$1000,"="&amp;K674)&lt;&gt;1,"","Titulado")</f>
        <v/>
      </c>
      <c r="I674" s="242"/>
      <c r="J674" s="242"/>
      <c r="K674" s="253"/>
      <c r="L674" s="254"/>
      <c r="M674" s="255"/>
      <c r="N674" s="256"/>
      <c r="O674" s="247"/>
      <c r="P674" s="248"/>
      <c r="Q674" s="249"/>
      <c r="R674" s="174"/>
      <c r="S674" s="274"/>
      <c r="T674" s="275"/>
      <c r="AHV674" s="164"/>
      <c r="AHW674" s="164"/>
      <c r="AHX674" s="164"/>
      <c r="AHY674" s="164"/>
      <c r="AHZ674" s="164"/>
      <c r="AIA674" s="164"/>
      <c r="AIB674" s="164"/>
      <c r="AIC674" s="164"/>
      <c r="AID674" s="164"/>
      <c r="AIE674" s="164"/>
      <c r="AIF674" s="164"/>
      <c r="AIG674" s="164"/>
      <c r="AIH674" s="164"/>
      <c r="AII674" s="164"/>
      <c r="AIJ674" s="164"/>
      <c r="AIK674" s="164"/>
      <c r="AIL674" s="164"/>
      <c r="AIM674" s="164"/>
      <c r="AIN674" s="164"/>
      <c r="AIO674" s="164"/>
      <c r="AIP674" s="164"/>
      <c r="AIQ674" s="164"/>
      <c r="AIR674" s="164"/>
      <c r="AIS674" s="164"/>
      <c r="AIT674" s="164"/>
      <c r="AIU674" s="164"/>
      <c r="AIV674" s="164"/>
      <c r="AIW674" s="164"/>
      <c r="AIX674" s="164"/>
      <c r="AIY674" s="164"/>
      <c r="AIZ674" s="164"/>
      <c r="AJA674" s="164"/>
      <c r="AJB674" s="164"/>
      <c r="AJC674" s="164"/>
      <c r="AJD674" s="164"/>
      <c r="AJE674" s="164"/>
      <c r="AJF674" s="164"/>
      <c r="AJG674" s="164"/>
      <c r="AJH674" s="164"/>
      <c r="AJI674" s="164"/>
      <c r="AJJ674" s="164"/>
      <c r="AJK674" s="164"/>
      <c r="AJL674" s="164"/>
      <c r="AJM674" s="164"/>
      <c r="AJN674" s="164"/>
      <c r="AJO674" s="164"/>
      <c r="AJP674" s="164"/>
      <c r="AJQ674" s="164"/>
      <c r="AJR674" s="164"/>
      <c r="AJS674" s="164"/>
      <c r="AJT674" s="164"/>
      <c r="AJU674" s="164"/>
      <c r="AJV674" s="164"/>
      <c r="AJW674" s="164"/>
      <c r="AJX674" s="164"/>
      <c r="AJY674" s="164"/>
      <c r="AJZ674" s="164"/>
      <c r="AKA674" s="164"/>
      <c r="AKB674" s="164"/>
    </row>
    <row r="675" customFormat="false" ht="21" hidden="false" customHeight="true" outlineLevel="0" collapsed="false">
      <c r="A675" s="233"/>
      <c r="B675" s="234"/>
      <c r="C675" s="235"/>
      <c r="D675" s="236"/>
      <c r="E675" s="237"/>
      <c r="F675" s="237"/>
      <c r="G675" s="263"/>
      <c r="H675" s="267" t="str">
        <f aca="false">IF(COUNTIFS(Titulados!$A$3:$A$1000,"="&amp;K675)&lt;&gt;1,"","Titulado")</f>
        <v/>
      </c>
      <c r="I675" s="242"/>
      <c r="J675" s="242"/>
      <c r="K675" s="253"/>
      <c r="L675" s="254"/>
      <c r="M675" s="255"/>
      <c r="N675" s="256"/>
      <c r="O675" s="247"/>
      <c r="P675" s="248"/>
      <c r="Q675" s="249"/>
      <c r="R675" s="174"/>
      <c r="S675" s="274"/>
      <c r="T675" s="275"/>
      <c r="AHV675" s="164"/>
      <c r="AHW675" s="164"/>
      <c r="AHX675" s="164"/>
      <c r="AHY675" s="164"/>
      <c r="AHZ675" s="164"/>
      <c r="AIA675" s="164"/>
      <c r="AIB675" s="164"/>
      <c r="AIC675" s="164"/>
      <c r="AID675" s="164"/>
      <c r="AIE675" s="164"/>
      <c r="AIF675" s="164"/>
      <c r="AIG675" s="164"/>
      <c r="AIH675" s="164"/>
      <c r="AII675" s="164"/>
      <c r="AIJ675" s="164"/>
      <c r="AIK675" s="164"/>
      <c r="AIL675" s="164"/>
      <c r="AIM675" s="164"/>
      <c r="AIN675" s="164"/>
      <c r="AIO675" s="164"/>
      <c r="AIP675" s="164"/>
      <c r="AIQ675" s="164"/>
      <c r="AIR675" s="164"/>
      <c r="AIS675" s="164"/>
      <c r="AIT675" s="164"/>
      <c r="AIU675" s="164"/>
      <c r="AIV675" s="164"/>
      <c r="AIW675" s="164"/>
      <c r="AIX675" s="164"/>
      <c r="AIY675" s="164"/>
      <c r="AIZ675" s="164"/>
      <c r="AJA675" s="164"/>
      <c r="AJB675" s="164"/>
      <c r="AJC675" s="164"/>
      <c r="AJD675" s="164"/>
      <c r="AJE675" s="164"/>
      <c r="AJF675" s="164"/>
      <c r="AJG675" s="164"/>
      <c r="AJH675" s="164"/>
      <c r="AJI675" s="164"/>
      <c r="AJJ675" s="164"/>
      <c r="AJK675" s="164"/>
      <c r="AJL675" s="164"/>
      <c r="AJM675" s="164"/>
      <c r="AJN675" s="164"/>
      <c r="AJO675" s="164"/>
      <c r="AJP675" s="164"/>
      <c r="AJQ675" s="164"/>
      <c r="AJR675" s="164"/>
      <c r="AJS675" s="164"/>
      <c r="AJT675" s="164"/>
      <c r="AJU675" s="164"/>
      <c r="AJV675" s="164"/>
      <c r="AJW675" s="164"/>
      <c r="AJX675" s="164"/>
      <c r="AJY675" s="164"/>
      <c r="AJZ675" s="164"/>
      <c r="AKA675" s="164"/>
      <c r="AKB675" s="164"/>
    </row>
    <row r="676" customFormat="false" ht="21" hidden="false" customHeight="true" outlineLevel="0" collapsed="false">
      <c r="A676" s="233"/>
      <c r="B676" s="234"/>
      <c r="C676" s="235"/>
      <c r="D676" s="236"/>
      <c r="E676" s="237"/>
      <c r="F676" s="237"/>
      <c r="G676" s="263"/>
      <c r="H676" s="267" t="str">
        <f aca="false">IF(COUNTIFS(Titulados!$A$3:$A$1000,"="&amp;K676)&lt;&gt;1,"","Titulado")</f>
        <v/>
      </c>
      <c r="I676" s="242"/>
      <c r="J676" s="242"/>
      <c r="K676" s="253"/>
      <c r="L676" s="254"/>
      <c r="M676" s="255"/>
      <c r="N676" s="256"/>
      <c r="O676" s="247"/>
      <c r="P676" s="248"/>
      <c r="Q676" s="249"/>
      <c r="R676" s="174"/>
      <c r="S676" s="274"/>
      <c r="T676" s="275"/>
      <c r="AHV676" s="164"/>
      <c r="AHW676" s="164"/>
      <c r="AHX676" s="164"/>
      <c r="AHY676" s="164"/>
      <c r="AHZ676" s="164"/>
      <c r="AIA676" s="164"/>
      <c r="AIB676" s="164"/>
      <c r="AIC676" s="164"/>
      <c r="AID676" s="164"/>
      <c r="AIE676" s="164"/>
      <c r="AIF676" s="164"/>
      <c r="AIG676" s="164"/>
      <c r="AIH676" s="164"/>
      <c r="AII676" s="164"/>
      <c r="AIJ676" s="164"/>
      <c r="AIK676" s="164"/>
      <c r="AIL676" s="164"/>
      <c r="AIM676" s="164"/>
      <c r="AIN676" s="164"/>
      <c r="AIO676" s="164"/>
      <c r="AIP676" s="164"/>
      <c r="AIQ676" s="164"/>
      <c r="AIR676" s="164"/>
      <c r="AIS676" s="164"/>
      <c r="AIT676" s="164"/>
      <c r="AIU676" s="164"/>
      <c r="AIV676" s="164"/>
      <c r="AIW676" s="164"/>
      <c r="AIX676" s="164"/>
      <c r="AIY676" s="164"/>
      <c r="AIZ676" s="164"/>
      <c r="AJA676" s="164"/>
      <c r="AJB676" s="164"/>
      <c r="AJC676" s="164"/>
      <c r="AJD676" s="164"/>
      <c r="AJE676" s="164"/>
      <c r="AJF676" s="164"/>
      <c r="AJG676" s="164"/>
      <c r="AJH676" s="164"/>
      <c r="AJI676" s="164"/>
      <c r="AJJ676" s="164"/>
      <c r="AJK676" s="164"/>
      <c r="AJL676" s="164"/>
      <c r="AJM676" s="164"/>
      <c r="AJN676" s="164"/>
      <c r="AJO676" s="164"/>
      <c r="AJP676" s="164"/>
      <c r="AJQ676" s="164"/>
      <c r="AJR676" s="164"/>
      <c r="AJS676" s="164"/>
      <c r="AJT676" s="164"/>
      <c r="AJU676" s="164"/>
      <c r="AJV676" s="164"/>
      <c r="AJW676" s="164"/>
      <c r="AJX676" s="164"/>
      <c r="AJY676" s="164"/>
      <c r="AJZ676" s="164"/>
      <c r="AKA676" s="164"/>
      <c r="AKB676" s="164"/>
    </row>
    <row r="677" customFormat="false" ht="21" hidden="false" customHeight="true" outlineLevel="0" collapsed="false">
      <c r="A677" s="233"/>
      <c r="B677" s="234"/>
      <c r="C677" s="235"/>
      <c r="D677" s="236"/>
      <c r="E677" s="237"/>
      <c r="F677" s="237"/>
      <c r="G677" s="263"/>
      <c r="H677" s="268" t="str">
        <f aca="false">IF(COUNTIFS(Titulados!$A$3:$A$1000,"="&amp;K677)&lt;&gt;1,"","Titulado")</f>
        <v/>
      </c>
      <c r="I677" s="242"/>
      <c r="J677" s="242"/>
      <c r="K677" s="258"/>
      <c r="L677" s="259"/>
      <c r="M677" s="260"/>
      <c r="N677" s="261"/>
      <c r="O677" s="247"/>
      <c r="P677" s="248"/>
      <c r="Q677" s="249"/>
      <c r="R677" s="174"/>
      <c r="S677" s="274"/>
      <c r="T677" s="275"/>
      <c r="AHV677" s="164"/>
      <c r="AHW677" s="164"/>
      <c r="AHX677" s="164"/>
      <c r="AHY677" s="164"/>
      <c r="AHZ677" s="164"/>
      <c r="AIA677" s="164"/>
      <c r="AIB677" s="164"/>
      <c r="AIC677" s="164"/>
      <c r="AID677" s="164"/>
      <c r="AIE677" s="164"/>
      <c r="AIF677" s="164"/>
      <c r="AIG677" s="164"/>
      <c r="AIH677" s="164"/>
      <c r="AII677" s="164"/>
      <c r="AIJ677" s="164"/>
      <c r="AIK677" s="164"/>
      <c r="AIL677" s="164"/>
      <c r="AIM677" s="164"/>
      <c r="AIN677" s="164"/>
      <c r="AIO677" s="164"/>
      <c r="AIP677" s="164"/>
      <c r="AIQ677" s="164"/>
      <c r="AIR677" s="164"/>
      <c r="AIS677" s="164"/>
      <c r="AIT677" s="164"/>
      <c r="AIU677" s="164"/>
      <c r="AIV677" s="164"/>
      <c r="AIW677" s="164"/>
      <c r="AIX677" s="164"/>
      <c r="AIY677" s="164"/>
      <c r="AIZ677" s="164"/>
      <c r="AJA677" s="164"/>
      <c r="AJB677" s="164"/>
      <c r="AJC677" s="164"/>
      <c r="AJD677" s="164"/>
      <c r="AJE677" s="164"/>
      <c r="AJF677" s="164"/>
      <c r="AJG677" s="164"/>
      <c r="AJH677" s="164"/>
      <c r="AJI677" s="164"/>
      <c r="AJJ677" s="164"/>
      <c r="AJK677" s="164"/>
      <c r="AJL677" s="164"/>
      <c r="AJM677" s="164"/>
      <c r="AJN677" s="164"/>
      <c r="AJO677" s="164"/>
      <c r="AJP677" s="164"/>
      <c r="AJQ677" s="164"/>
      <c r="AJR677" s="164"/>
      <c r="AJS677" s="164"/>
      <c r="AJT677" s="164"/>
      <c r="AJU677" s="164"/>
      <c r="AJV677" s="164"/>
      <c r="AJW677" s="164"/>
      <c r="AJX677" s="164"/>
      <c r="AJY677" s="164"/>
      <c r="AJZ677" s="164"/>
      <c r="AKA677" s="164"/>
      <c r="AKB677" s="164"/>
    </row>
    <row r="678" customFormat="false" ht="27" hidden="false" customHeight="true" outlineLevel="0" collapsed="false">
      <c r="A678" s="233" t="n">
        <f aca="false">A671+1</f>
        <v>97</v>
      </c>
      <c r="B678" s="234"/>
      <c r="C678" s="235"/>
      <c r="D678" s="236"/>
      <c r="E678" s="237" t="str">
        <f aca="false">IF(P678&gt;0,"Docente do PPG coautor","")</f>
        <v/>
      </c>
      <c r="F678" s="238" t="str">
        <f aca="false">IF(COUNTIFS(L678:L684,"&lt;&gt;"&amp;"")&gt;0,"Graduando coautor","")</f>
        <v/>
      </c>
      <c r="G678" s="263" t="str">
        <f aca="false">IF(COUNTIFS(K678:K684,"&lt;&gt;"&amp;"")&gt;0,"Pos-graduando coautor","")</f>
        <v/>
      </c>
      <c r="H678" s="264" t="str">
        <f aca="false">IF(COUNTIFS(Titulados!$A$3:$A$1000,"="&amp;K678)&lt;&gt;1,"","Titulado")</f>
        <v/>
      </c>
      <c r="I678" s="242"/>
      <c r="J678" s="242"/>
      <c r="K678" s="243"/>
      <c r="L678" s="244"/>
      <c r="M678" s="245"/>
      <c r="N678" s="246"/>
      <c r="O678" s="247"/>
      <c r="P678" s="248" t="n">
        <v>0</v>
      </c>
      <c r="Q678" s="249"/>
      <c r="R678" s="174"/>
      <c r="S678" s="274" t="n">
        <f aca="false">IF(B678="",0,INDEX(pesosqualis,MATCH(D678,INDEX(Qualis,,MATCH(B678,Tipos_Produtos)),0),MATCH(B678,Tipos_Produtos,0)))</f>
        <v>0</v>
      </c>
      <c r="T678" s="275" t="n">
        <f aca="false">IF(E678="",0,S678/P678)</f>
        <v>0</v>
      </c>
      <c r="AHV678" s="164"/>
      <c r="AHW678" s="164"/>
      <c r="AHX678" s="164"/>
      <c r="AHY678" s="164"/>
      <c r="AHZ678" s="164"/>
      <c r="AIA678" s="164"/>
      <c r="AIB678" s="164"/>
      <c r="AIC678" s="164"/>
      <c r="AID678" s="164"/>
      <c r="AIE678" s="164"/>
      <c r="AIF678" s="164"/>
      <c r="AIG678" s="164"/>
      <c r="AIH678" s="164"/>
      <c r="AII678" s="164"/>
      <c r="AIJ678" s="164"/>
      <c r="AIK678" s="164"/>
      <c r="AIL678" s="164"/>
      <c r="AIM678" s="164"/>
      <c r="AIN678" s="164"/>
      <c r="AIO678" s="164"/>
      <c r="AIP678" s="164"/>
      <c r="AIQ678" s="164"/>
      <c r="AIR678" s="164"/>
      <c r="AIS678" s="164"/>
      <c r="AIT678" s="164"/>
      <c r="AIU678" s="164"/>
      <c r="AIV678" s="164"/>
      <c r="AIW678" s="164"/>
      <c r="AIX678" s="164"/>
      <c r="AIY678" s="164"/>
      <c r="AIZ678" s="164"/>
      <c r="AJA678" s="164"/>
      <c r="AJB678" s="164"/>
      <c r="AJC678" s="164"/>
      <c r="AJD678" s="164"/>
      <c r="AJE678" s="164"/>
      <c r="AJF678" s="164"/>
      <c r="AJG678" s="164"/>
      <c r="AJH678" s="164"/>
      <c r="AJI678" s="164"/>
      <c r="AJJ678" s="164"/>
      <c r="AJK678" s="164"/>
      <c r="AJL678" s="164"/>
      <c r="AJM678" s="164"/>
      <c r="AJN678" s="164"/>
      <c r="AJO678" s="164"/>
      <c r="AJP678" s="164"/>
      <c r="AJQ678" s="164"/>
      <c r="AJR678" s="164"/>
      <c r="AJS678" s="164"/>
      <c r="AJT678" s="164"/>
      <c r="AJU678" s="164"/>
      <c r="AJV678" s="164"/>
      <c r="AJW678" s="164"/>
      <c r="AJX678" s="164"/>
      <c r="AJY678" s="164"/>
      <c r="AJZ678" s="164"/>
      <c r="AKA678" s="164"/>
      <c r="AKB678" s="164"/>
    </row>
    <row r="679" customFormat="false" ht="21" hidden="false" customHeight="true" outlineLevel="0" collapsed="false">
      <c r="A679" s="233"/>
      <c r="B679" s="234"/>
      <c r="C679" s="235"/>
      <c r="D679" s="236"/>
      <c r="E679" s="237"/>
      <c r="F679" s="237"/>
      <c r="G679" s="263"/>
      <c r="H679" s="267" t="str">
        <f aca="false">IF(COUNTIFS(Titulados!$A$3:$A$1000,"="&amp;K679)&lt;&gt;1,"","Titulado")</f>
        <v/>
      </c>
      <c r="I679" s="242"/>
      <c r="J679" s="242"/>
      <c r="K679" s="253"/>
      <c r="L679" s="254"/>
      <c r="M679" s="255"/>
      <c r="N679" s="256"/>
      <c r="O679" s="247"/>
      <c r="P679" s="248"/>
      <c r="Q679" s="249"/>
      <c r="R679" s="174"/>
      <c r="S679" s="274"/>
      <c r="T679" s="275"/>
      <c r="AHV679" s="164"/>
      <c r="AHW679" s="164"/>
      <c r="AHX679" s="164"/>
      <c r="AHY679" s="164"/>
      <c r="AHZ679" s="164"/>
      <c r="AIA679" s="164"/>
      <c r="AIB679" s="164"/>
      <c r="AIC679" s="164"/>
      <c r="AID679" s="164"/>
      <c r="AIE679" s="164"/>
      <c r="AIF679" s="164"/>
      <c r="AIG679" s="164"/>
      <c r="AIH679" s="164"/>
      <c r="AII679" s="164"/>
      <c r="AIJ679" s="164"/>
      <c r="AIK679" s="164"/>
      <c r="AIL679" s="164"/>
      <c r="AIM679" s="164"/>
      <c r="AIN679" s="164"/>
      <c r="AIO679" s="164"/>
      <c r="AIP679" s="164"/>
      <c r="AIQ679" s="164"/>
      <c r="AIR679" s="164"/>
      <c r="AIS679" s="164"/>
      <c r="AIT679" s="164"/>
      <c r="AIU679" s="164"/>
      <c r="AIV679" s="164"/>
      <c r="AIW679" s="164"/>
      <c r="AIX679" s="164"/>
      <c r="AIY679" s="164"/>
      <c r="AIZ679" s="164"/>
      <c r="AJA679" s="164"/>
      <c r="AJB679" s="164"/>
      <c r="AJC679" s="164"/>
      <c r="AJD679" s="164"/>
      <c r="AJE679" s="164"/>
      <c r="AJF679" s="164"/>
      <c r="AJG679" s="164"/>
      <c r="AJH679" s="164"/>
      <c r="AJI679" s="164"/>
      <c r="AJJ679" s="164"/>
      <c r="AJK679" s="164"/>
      <c r="AJL679" s="164"/>
      <c r="AJM679" s="164"/>
      <c r="AJN679" s="164"/>
      <c r="AJO679" s="164"/>
      <c r="AJP679" s="164"/>
      <c r="AJQ679" s="164"/>
      <c r="AJR679" s="164"/>
      <c r="AJS679" s="164"/>
      <c r="AJT679" s="164"/>
      <c r="AJU679" s="164"/>
      <c r="AJV679" s="164"/>
      <c r="AJW679" s="164"/>
      <c r="AJX679" s="164"/>
      <c r="AJY679" s="164"/>
      <c r="AJZ679" s="164"/>
      <c r="AKA679" s="164"/>
      <c r="AKB679" s="164"/>
    </row>
    <row r="680" customFormat="false" ht="21" hidden="false" customHeight="true" outlineLevel="0" collapsed="false">
      <c r="A680" s="233"/>
      <c r="B680" s="234"/>
      <c r="C680" s="235"/>
      <c r="D680" s="236"/>
      <c r="E680" s="237"/>
      <c r="F680" s="237"/>
      <c r="G680" s="263"/>
      <c r="H680" s="267" t="str">
        <f aca="false">IF(COUNTIFS(Titulados!$A$3:$A$1000,"="&amp;K680)&lt;&gt;1,"","Titulado")</f>
        <v/>
      </c>
      <c r="I680" s="242"/>
      <c r="J680" s="242"/>
      <c r="K680" s="253"/>
      <c r="L680" s="254"/>
      <c r="M680" s="255"/>
      <c r="N680" s="256"/>
      <c r="O680" s="247"/>
      <c r="P680" s="248"/>
      <c r="Q680" s="249"/>
      <c r="R680" s="174"/>
      <c r="S680" s="274"/>
      <c r="T680" s="275"/>
      <c r="AHV680" s="164"/>
      <c r="AHW680" s="164"/>
      <c r="AHX680" s="164"/>
      <c r="AHY680" s="164"/>
      <c r="AHZ680" s="164"/>
      <c r="AIA680" s="164"/>
      <c r="AIB680" s="164"/>
      <c r="AIC680" s="164"/>
      <c r="AID680" s="164"/>
      <c r="AIE680" s="164"/>
      <c r="AIF680" s="164"/>
      <c r="AIG680" s="164"/>
      <c r="AIH680" s="164"/>
      <c r="AII680" s="164"/>
      <c r="AIJ680" s="164"/>
      <c r="AIK680" s="164"/>
      <c r="AIL680" s="164"/>
      <c r="AIM680" s="164"/>
      <c r="AIN680" s="164"/>
      <c r="AIO680" s="164"/>
      <c r="AIP680" s="164"/>
      <c r="AIQ680" s="164"/>
      <c r="AIR680" s="164"/>
      <c r="AIS680" s="164"/>
      <c r="AIT680" s="164"/>
      <c r="AIU680" s="164"/>
      <c r="AIV680" s="164"/>
      <c r="AIW680" s="164"/>
      <c r="AIX680" s="164"/>
      <c r="AIY680" s="164"/>
      <c r="AIZ680" s="164"/>
      <c r="AJA680" s="164"/>
      <c r="AJB680" s="164"/>
      <c r="AJC680" s="164"/>
      <c r="AJD680" s="164"/>
      <c r="AJE680" s="164"/>
      <c r="AJF680" s="164"/>
      <c r="AJG680" s="164"/>
      <c r="AJH680" s="164"/>
      <c r="AJI680" s="164"/>
      <c r="AJJ680" s="164"/>
      <c r="AJK680" s="164"/>
      <c r="AJL680" s="164"/>
      <c r="AJM680" s="164"/>
      <c r="AJN680" s="164"/>
      <c r="AJO680" s="164"/>
      <c r="AJP680" s="164"/>
      <c r="AJQ680" s="164"/>
      <c r="AJR680" s="164"/>
      <c r="AJS680" s="164"/>
      <c r="AJT680" s="164"/>
      <c r="AJU680" s="164"/>
      <c r="AJV680" s="164"/>
      <c r="AJW680" s="164"/>
      <c r="AJX680" s="164"/>
      <c r="AJY680" s="164"/>
      <c r="AJZ680" s="164"/>
      <c r="AKA680" s="164"/>
      <c r="AKB680" s="164"/>
    </row>
    <row r="681" customFormat="false" ht="21" hidden="false" customHeight="true" outlineLevel="0" collapsed="false">
      <c r="A681" s="233"/>
      <c r="B681" s="234"/>
      <c r="C681" s="235"/>
      <c r="D681" s="236"/>
      <c r="E681" s="237"/>
      <c r="F681" s="237"/>
      <c r="G681" s="263"/>
      <c r="H681" s="267" t="str">
        <f aca="false">IF(COUNTIFS(Titulados!$A$3:$A$1000,"="&amp;K681)&lt;&gt;1,"","Titulado")</f>
        <v/>
      </c>
      <c r="I681" s="242"/>
      <c r="J681" s="242"/>
      <c r="K681" s="253"/>
      <c r="L681" s="254"/>
      <c r="M681" s="255"/>
      <c r="N681" s="256"/>
      <c r="O681" s="247"/>
      <c r="P681" s="248"/>
      <c r="Q681" s="249"/>
      <c r="R681" s="174"/>
      <c r="S681" s="274"/>
      <c r="T681" s="275"/>
      <c r="AHV681" s="164"/>
      <c r="AHW681" s="164"/>
      <c r="AHX681" s="164"/>
      <c r="AHY681" s="164"/>
      <c r="AHZ681" s="164"/>
      <c r="AIA681" s="164"/>
      <c r="AIB681" s="164"/>
      <c r="AIC681" s="164"/>
      <c r="AID681" s="164"/>
      <c r="AIE681" s="164"/>
      <c r="AIF681" s="164"/>
      <c r="AIG681" s="164"/>
      <c r="AIH681" s="164"/>
      <c r="AII681" s="164"/>
      <c r="AIJ681" s="164"/>
      <c r="AIK681" s="164"/>
      <c r="AIL681" s="164"/>
      <c r="AIM681" s="164"/>
      <c r="AIN681" s="164"/>
      <c r="AIO681" s="164"/>
      <c r="AIP681" s="164"/>
      <c r="AIQ681" s="164"/>
      <c r="AIR681" s="164"/>
      <c r="AIS681" s="164"/>
      <c r="AIT681" s="164"/>
      <c r="AIU681" s="164"/>
      <c r="AIV681" s="164"/>
      <c r="AIW681" s="164"/>
      <c r="AIX681" s="164"/>
      <c r="AIY681" s="164"/>
      <c r="AIZ681" s="164"/>
      <c r="AJA681" s="164"/>
      <c r="AJB681" s="164"/>
      <c r="AJC681" s="164"/>
      <c r="AJD681" s="164"/>
      <c r="AJE681" s="164"/>
      <c r="AJF681" s="164"/>
      <c r="AJG681" s="164"/>
      <c r="AJH681" s="164"/>
      <c r="AJI681" s="164"/>
      <c r="AJJ681" s="164"/>
      <c r="AJK681" s="164"/>
      <c r="AJL681" s="164"/>
      <c r="AJM681" s="164"/>
      <c r="AJN681" s="164"/>
      <c r="AJO681" s="164"/>
      <c r="AJP681" s="164"/>
      <c r="AJQ681" s="164"/>
      <c r="AJR681" s="164"/>
      <c r="AJS681" s="164"/>
      <c r="AJT681" s="164"/>
      <c r="AJU681" s="164"/>
      <c r="AJV681" s="164"/>
      <c r="AJW681" s="164"/>
      <c r="AJX681" s="164"/>
      <c r="AJY681" s="164"/>
      <c r="AJZ681" s="164"/>
      <c r="AKA681" s="164"/>
      <c r="AKB681" s="164"/>
    </row>
    <row r="682" customFormat="false" ht="21" hidden="false" customHeight="true" outlineLevel="0" collapsed="false">
      <c r="A682" s="233"/>
      <c r="B682" s="234"/>
      <c r="C682" s="235"/>
      <c r="D682" s="236"/>
      <c r="E682" s="237"/>
      <c r="F682" s="237"/>
      <c r="G682" s="263"/>
      <c r="H682" s="267" t="str">
        <f aca="false">IF(COUNTIFS(Titulados!$A$3:$A$1000,"="&amp;K682)&lt;&gt;1,"","Titulado")</f>
        <v/>
      </c>
      <c r="I682" s="242"/>
      <c r="J682" s="242"/>
      <c r="K682" s="253"/>
      <c r="L682" s="254"/>
      <c r="M682" s="255"/>
      <c r="N682" s="256"/>
      <c r="O682" s="247"/>
      <c r="P682" s="248"/>
      <c r="Q682" s="249"/>
      <c r="R682" s="174"/>
      <c r="S682" s="274"/>
      <c r="T682" s="275"/>
      <c r="AHV682" s="164"/>
      <c r="AHW682" s="164"/>
      <c r="AHX682" s="164"/>
      <c r="AHY682" s="164"/>
      <c r="AHZ682" s="164"/>
      <c r="AIA682" s="164"/>
      <c r="AIB682" s="164"/>
      <c r="AIC682" s="164"/>
      <c r="AID682" s="164"/>
      <c r="AIE682" s="164"/>
      <c r="AIF682" s="164"/>
      <c r="AIG682" s="164"/>
      <c r="AIH682" s="164"/>
      <c r="AII682" s="164"/>
      <c r="AIJ682" s="164"/>
      <c r="AIK682" s="164"/>
      <c r="AIL682" s="164"/>
      <c r="AIM682" s="164"/>
      <c r="AIN682" s="164"/>
      <c r="AIO682" s="164"/>
      <c r="AIP682" s="164"/>
      <c r="AIQ682" s="164"/>
      <c r="AIR682" s="164"/>
      <c r="AIS682" s="164"/>
      <c r="AIT682" s="164"/>
      <c r="AIU682" s="164"/>
      <c r="AIV682" s="164"/>
      <c r="AIW682" s="164"/>
      <c r="AIX682" s="164"/>
      <c r="AIY682" s="164"/>
      <c r="AIZ682" s="164"/>
      <c r="AJA682" s="164"/>
      <c r="AJB682" s="164"/>
      <c r="AJC682" s="164"/>
      <c r="AJD682" s="164"/>
      <c r="AJE682" s="164"/>
      <c r="AJF682" s="164"/>
      <c r="AJG682" s="164"/>
      <c r="AJH682" s="164"/>
      <c r="AJI682" s="164"/>
      <c r="AJJ682" s="164"/>
      <c r="AJK682" s="164"/>
      <c r="AJL682" s="164"/>
      <c r="AJM682" s="164"/>
      <c r="AJN682" s="164"/>
      <c r="AJO682" s="164"/>
      <c r="AJP682" s="164"/>
      <c r="AJQ682" s="164"/>
      <c r="AJR682" s="164"/>
      <c r="AJS682" s="164"/>
      <c r="AJT682" s="164"/>
      <c r="AJU682" s="164"/>
      <c r="AJV682" s="164"/>
      <c r="AJW682" s="164"/>
      <c r="AJX682" s="164"/>
      <c r="AJY682" s="164"/>
      <c r="AJZ682" s="164"/>
      <c r="AKA682" s="164"/>
      <c r="AKB682" s="164"/>
    </row>
    <row r="683" customFormat="false" ht="21" hidden="false" customHeight="true" outlineLevel="0" collapsed="false">
      <c r="A683" s="233"/>
      <c r="B683" s="234"/>
      <c r="C683" s="235"/>
      <c r="D683" s="236"/>
      <c r="E683" s="237"/>
      <c r="F683" s="237"/>
      <c r="G683" s="263"/>
      <c r="H683" s="267" t="str">
        <f aca="false">IF(COUNTIFS(Titulados!$A$3:$A$1000,"="&amp;K683)&lt;&gt;1,"","Titulado")</f>
        <v/>
      </c>
      <c r="I683" s="242"/>
      <c r="J683" s="242"/>
      <c r="K683" s="253"/>
      <c r="L683" s="254"/>
      <c r="M683" s="255"/>
      <c r="N683" s="256"/>
      <c r="O683" s="247"/>
      <c r="P683" s="248"/>
      <c r="Q683" s="249"/>
      <c r="R683" s="174"/>
      <c r="S683" s="274"/>
      <c r="T683" s="275"/>
      <c r="AHV683" s="164"/>
      <c r="AHW683" s="164"/>
      <c r="AHX683" s="164"/>
      <c r="AHY683" s="164"/>
      <c r="AHZ683" s="164"/>
      <c r="AIA683" s="164"/>
      <c r="AIB683" s="164"/>
      <c r="AIC683" s="164"/>
      <c r="AID683" s="164"/>
      <c r="AIE683" s="164"/>
      <c r="AIF683" s="164"/>
      <c r="AIG683" s="164"/>
      <c r="AIH683" s="164"/>
      <c r="AII683" s="164"/>
      <c r="AIJ683" s="164"/>
      <c r="AIK683" s="164"/>
      <c r="AIL683" s="164"/>
      <c r="AIM683" s="164"/>
      <c r="AIN683" s="164"/>
      <c r="AIO683" s="164"/>
      <c r="AIP683" s="164"/>
      <c r="AIQ683" s="164"/>
      <c r="AIR683" s="164"/>
      <c r="AIS683" s="164"/>
      <c r="AIT683" s="164"/>
      <c r="AIU683" s="164"/>
      <c r="AIV683" s="164"/>
      <c r="AIW683" s="164"/>
      <c r="AIX683" s="164"/>
      <c r="AIY683" s="164"/>
      <c r="AIZ683" s="164"/>
      <c r="AJA683" s="164"/>
      <c r="AJB683" s="164"/>
      <c r="AJC683" s="164"/>
      <c r="AJD683" s="164"/>
      <c r="AJE683" s="164"/>
      <c r="AJF683" s="164"/>
      <c r="AJG683" s="164"/>
      <c r="AJH683" s="164"/>
      <c r="AJI683" s="164"/>
      <c r="AJJ683" s="164"/>
      <c r="AJK683" s="164"/>
      <c r="AJL683" s="164"/>
      <c r="AJM683" s="164"/>
      <c r="AJN683" s="164"/>
      <c r="AJO683" s="164"/>
      <c r="AJP683" s="164"/>
      <c r="AJQ683" s="164"/>
      <c r="AJR683" s="164"/>
      <c r="AJS683" s="164"/>
      <c r="AJT683" s="164"/>
      <c r="AJU683" s="164"/>
      <c r="AJV683" s="164"/>
      <c r="AJW683" s="164"/>
      <c r="AJX683" s="164"/>
      <c r="AJY683" s="164"/>
      <c r="AJZ683" s="164"/>
      <c r="AKA683" s="164"/>
      <c r="AKB683" s="164"/>
    </row>
    <row r="684" customFormat="false" ht="21" hidden="false" customHeight="true" outlineLevel="0" collapsed="false">
      <c r="A684" s="233"/>
      <c r="B684" s="234"/>
      <c r="C684" s="235"/>
      <c r="D684" s="236"/>
      <c r="E684" s="237"/>
      <c r="F684" s="237"/>
      <c r="G684" s="263"/>
      <c r="H684" s="268" t="str">
        <f aca="false">IF(COUNTIFS(Titulados!$A$3:$A$1000,"="&amp;K684)&lt;&gt;1,"","Titulado")</f>
        <v/>
      </c>
      <c r="I684" s="242"/>
      <c r="J684" s="242"/>
      <c r="K684" s="258"/>
      <c r="L684" s="259"/>
      <c r="M684" s="260"/>
      <c r="N684" s="261"/>
      <c r="O684" s="247"/>
      <c r="P684" s="248"/>
      <c r="Q684" s="249"/>
      <c r="R684" s="174"/>
      <c r="S684" s="274"/>
      <c r="T684" s="275"/>
      <c r="AHV684" s="164"/>
      <c r="AHW684" s="164"/>
      <c r="AHX684" s="164"/>
      <c r="AHY684" s="164"/>
      <c r="AHZ684" s="164"/>
      <c r="AIA684" s="164"/>
      <c r="AIB684" s="164"/>
      <c r="AIC684" s="164"/>
      <c r="AID684" s="164"/>
      <c r="AIE684" s="164"/>
      <c r="AIF684" s="164"/>
      <c r="AIG684" s="164"/>
      <c r="AIH684" s="164"/>
      <c r="AII684" s="164"/>
      <c r="AIJ684" s="164"/>
      <c r="AIK684" s="164"/>
      <c r="AIL684" s="164"/>
      <c r="AIM684" s="164"/>
      <c r="AIN684" s="164"/>
      <c r="AIO684" s="164"/>
      <c r="AIP684" s="164"/>
      <c r="AIQ684" s="164"/>
      <c r="AIR684" s="164"/>
      <c r="AIS684" s="164"/>
      <c r="AIT684" s="164"/>
      <c r="AIU684" s="164"/>
      <c r="AIV684" s="164"/>
      <c r="AIW684" s="164"/>
      <c r="AIX684" s="164"/>
      <c r="AIY684" s="164"/>
      <c r="AIZ684" s="164"/>
      <c r="AJA684" s="164"/>
      <c r="AJB684" s="164"/>
      <c r="AJC684" s="164"/>
      <c r="AJD684" s="164"/>
      <c r="AJE684" s="164"/>
      <c r="AJF684" s="164"/>
      <c r="AJG684" s="164"/>
      <c r="AJH684" s="164"/>
      <c r="AJI684" s="164"/>
      <c r="AJJ684" s="164"/>
      <c r="AJK684" s="164"/>
      <c r="AJL684" s="164"/>
      <c r="AJM684" s="164"/>
      <c r="AJN684" s="164"/>
      <c r="AJO684" s="164"/>
      <c r="AJP684" s="164"/>
      <c r="AJQ684" s="164"/>
      <c r="AJR684" s="164"/>
      <c r="AJS684" s="164"/>
      <c r="AJT684" s="164"/>
      <c r="AJU684" s="164"/>
      <c r="AJV684" s="164"/>
      <c r="AJW684" s="164"/>
      <c r="AJX684" s="164"/>
      <c r="AJY684" s="164"/>
      <c r="AJZ684" s="164"/>
      <c r="AKA684" s="164"/>
      <c r="AKB684" s="164"/>
    </row>
    <row r="685" customFormat="false" ht="27" hidden="false" customHeight="true" outlineLevel="0" collapsed="false">
      <c r="A685" s="233" t="n">
        <f aca="false">A678+1</f>
        <v>98</v>
      </c>
      <c r="B685" s="234"/>
      <c r="C685" s="235"/>
      <c r="D685" s="236"/>
      <c r="E685" s="237" t="str">
        <f aca="false">IF(P685&gt;0,"Docente do PPG coautor","")</f>
        <v/>
      </c>
      <c r="F685" s="238" t="str">
        <f aca="false">IF(COUNTIFS(L685:L691,"&lt;&gt;"&amp;"")&gt;0,"Graduando coautor","")</f>
        <v/>
      </c>
      <c r="G685" s="263" t="str">
        <f aca="false">IF(COUNTIFS(K685:K691,"&lt;&gt;"&amp;"")&gt;0,"Pos-graduando coautor","")</f>
        <v/>
      </c>
      <c r="H685" s="264" t="str">
        <f aca="false">IF(COUNTIFS(Titulados!$A$3:$A$1000,"="&amp;K685)&lt;&gt;1,"","Titulado")</f>
        <v/>
      </c>
      <c r="I685" s="242"/>
      <c r="J685" s="242"/>
      <c r="K685" s="243"/>
      <c r="L685" s="244"/>
      <c r="M685" s="245"/>
      <c r="N685" s="246"/>
      <c r="O685" s="247"/>
      <c r="P685" s="248" t="n">
        <v>0</v>
      </c>
      <c r="Q685" s="249"/>
      <c r="R685" s="174"/>
      <c r="S685" s="274" t="n">
        <f aca="false">IF(B685="",0,INDEX(pesosqualis,MATCH(D685,INDEX(Qualis,,MATCH(B685,Tipos_Produtos)),0),MATCH(B685,Tipos_Produtos,0)))</f>
        <v>0</v>
      </c>
      <c r="T685" s="275" t="n">
        <f aca="false">IF(E685="",0,S685/P685)</f>
        <v>0</v>
      </c>
      <c r="AHV685" s="164"/>
      <c r="AHW685" s="164"/>
      <c r="AHX685" s="164"/>
      <c r="AHY685" s="164"/>
      <c r="AHZ685" s="164"/>
      <c r="AIA685" s="164"/>
      <c r="AIB685" s="164"/>
      <c r="AIC685" s="164"/>
      <c r="AID685" s="164"/>
      <c r="AIE685" s="164"/>
      <c r="AIF685" s="164"/>
      <c r="AIG685" s="164"/>
      <c r="AIH685" s="164"/>
      <c r="AII685" s="164"/>
      <c r="AIJ685" s="164"/>
      <c r="AIK685" s="164"/>
      <c r="AIL685" s="164"/>
      <c r="AIM685" s="164"/>
      <c r="AIN685" s="164"/>
      <c r="AIO685" s="164"/>
      <c r="AIP685" s="164"/>
      <c r="AIQ685" s="164"/>
      <c r="AIR685" s="164"/>
      <c r="AIS685" s="164"/>
      <c r="AIT685" s="164"/>
      <c r="AIU685" s="164"/>
      <c r="AIV685" s="164"/>
      <c r="AIW685" s="164"/>
      <c r="AIX685" s="164"/>
      <c r="AIY685" s="164"/>
      <c r="AIZ685" s="164"/>
      <c r="AJA685" s="164"/>
      <c r="AJB685" s="164"/>
      <c r="AJC685" s="164"/>
      <c r="AJD685" s="164"/>
      <c r="AJE685" s="164"/>
      <c r="AJF685" s="164"/>
      <c r="AJG685" s="164"/>
      <c r="AJH685" s="164"/>
      <c r="AJI685" s="164"/>
      <c r="AJJ685" s="164"/>
      <c r="AJK685" s="164"/>
      <c r="AJL685" s="164"/>
      <c r="AJM685" s="164"/>
      <c r="AJN685" s="164"/>
      <c r="AJO685" s="164"/>
      <c r="AJP685" s="164"/>
      <c r="AJQ685" s="164"/>
      <c r="AJR685" s="164"/>
      <c r="AJS685" s="164"/>
      <c r="AJT685" s="164"/>
      <c r="AJU685" s="164"/>
      <c r="AJV685" s="164"/>
      <c r="AJW685" s="164"/>
      <c r="AJX685" s="164"/>
      <c r="AJY685" s="164"/>
      <c r="AJZ685" s="164"/>
      <c r="AKA685" s="164"/>
      <c r="AKB685" s="164"/>
    </row>
    <row r="686" customFormat="false" ht="21" hidden="false" customHeight="true" outlineLevel="0" collapsed="false">
      <c r="A686" s="233"/>
      <c r="B686" s="234"/>
      <c r="C686" s="235"/>
      <c r="D686" s="236"/>
      <c r="E686" s="237"/>
      <c r="F686" s="237"/>
      <c r="G686" s="263"/>
      <c r="H686" s="267" t="str">
        <f aca="false">IF(COUNTIFS(Titulados!$A$3:$A$1000,"="&amp;K686)&lt;&gt;1,"","Titulado")</f>
        <v/>
      </c>
      <c r="I686" s="242"/>
      <c r="J686" s="242"/>
      <c r="K686" s="253"/>
      <c r="L686" s="254"/>
      <c r="M686" s="255"/>
      <c r="N686" s="256"/>
      <c r="O686" s="247"/>
      <c r="P686" s="248"/>
      <c r="Q686" s="249"/>
      <c r="R686" s="174"/>
      <c r="S686" s="274"/>
      <c r="T686" s="275"/>
      <c r="AHV686" s="164"/>
      <c r="AHW686" s="164"/>
      <c r="AHX686" s="164"/>
      <c r="AHY686" s="164"/>
      <c r="AHZ686" s="164"/>
      <c r="AIA686" s="164"/>
      <c r="AIB686" s="164"/>
      <c r="AIC686" s="164"/>
      <c r="AID686" s="164"/>
      <c r="AIE686" s="164"/>
      <c r="AIF686" s="164"/>
      <c r="AIG686" s="164"/>
      <c r="AIH686" s="164"/>
      <c r="AII686" s="164"/>
      <c r="AIJ686" s="164"/>
      <c r="AIK686" s="164"/>
      <c r="AIL686" s="164"/>
      <c r="AIM686" s="164"/>
      <c r="AIN686" s="164"/>
      <c r="AIO686" s="164"/>
      <c r="AIP686" s="164"/>
      <c r="AIQ686" s="164"/>
      <c r="AIR686" s="164"/>
      <c r="AIS686" s="164"/>
      <c r="AIT686" s="164"/>
      <c r="AIU686" s="164"/>
      <c r="AIV686" s="164"/>
      <c r="AIW686" s="164"/>
      <c r="AIX686" s="164"/>
      <c r="AIY686" s="164"/>
      <c r="AIZ686" s="164"/>
      <c r="AJA686" s="164"/>
      <c r="AJB686" s="164"/>
      <c r="AJC686" s="164"/>
      <c r="AJD686" s="164"/>
      <c r="AJE686" s="164"/>
      <c r="AJF686" s="164"/>
      <c r="AJG686" s="164"/>
      <c r="AJH686" s="164"/>
      <c r="AJI686" s="164"/>
      <c r="AJJ686" s="164"/>
      <c r="AJK686" s="164"/>
      <c r="AJL686" s="164"/>
      <c r="AJM686" s="164"/>
      <c r="AJN686" s="164"/>
      <c r="AJO686" s="164"/>
      <c r="AJP686" s="164"/>
      <c r="AJQ686" s="164"/>
      <c r="AJR686" s="164"/>
      <c r="AJS686" s="164"/>
      <c r="AJT686" s="164"/>
      <c r="AJU686" s="164"/>
      <c r="AJV686" s="164"/>
      <c r="AJW686" s="164"/>
      <c r="AJX686" s="164"/>
      <c r="AJY686" s="164"/>
      <c r="AJZ686" s="164"/>
      <c r="AKA686" s="164"/>
      <c r="AKB686" s="164"/>
    </row>
    <row r="687" customFormat="false" ht="21" hidden="false" customHeight="true" outlineLevel="0" collapsed="false">
      <c r="A687" s="233"/>
      <c r="B687" s="234"/>
      <c r="C687" s="235"/>
      <c r="D687" s="236"/>
      <c r="E687" s="237"/>
      <c r="F687" s="237"/>
      <c r="G687" s="263"/>
      <c r="H687" s="267" t="str">
        <f aca="false">IF(COUNTIFS(Titulados!$A$3:$A$1000,"="&amp;K687)&lt;&gt;1,"","Titulado")</f>
        <v/>
      </c>
      <c r="I687" s="242"/>
      <c r="J687" s="242"/>
      <c r="K687" s="253"/>
      <c r="L687" s="254"/>
      <c r="M687" s="255"/>
      <c r="N687" s="256"/>
      <c r="O687" s="247"/>
      <c r="P687" s="248"/>
      <c r="Q687" s="249"/>
      <c r="R687" s="174"/>
      <c r="S687" s="274"/>
      <c r="T687" s="275"/>
      <c r="AHV687" s="164"/>
      <c r="AHW687" s="164"/>
      <c r="AHX687" s="164"/>
      <c r="AHY687" s="164"/>
      <c r="AHZ687" s="164"/>
      <c r="AIA687" s="164"/>
      <c r="AIB687" s="164"/>
      <c r="AIC687" s="164"/>
      <c r="AID687" s="164"/>
      <c r="AIE687" s="164"/>
      <c r="AIF687" s="164"/>
      <c r="AIG687" s="164"/>
      <c r="AIH687" s="164"/>
      <c r="AII687" s="164"/>
      <c r="AIJ687" s="164"/>
      <c r="AIK687" s="164"/>
      <c r="AIL687" s="164"/>
      <c r="AIM687" s="164"/>
      <c r="AIN687" s="164"/>
      <c r="AIO687" s="164"/>
      <c r="AIP687" s="164"/>
      <c r="AIQ687" s="164"/>
      <c r="AIR687" s="164"/>
      <c r="AIS687" s="164"/>
      <c r="AIT687" s="164"/>
      <c r="AIU687" s="164"/>
      <c r="AIV687" s="164"/>
      <c r="AIW687" s="164"/>
      <c r="AIX687" s="164"/>
      <c r="AIY687" s="164"/>
      <c r="AIZ687" s="164"/>
      <c r="AJA687" s="164"/>
      <c r="AJB687" s="164"/>
      <c r="AJC687" s="164"/>
      <c r="AJD687" s="164"/>
      <c r="AJE687" s="164"/>
      <c r="AJF687" s="164"/>
      <c r="AJG687" s="164"/>
      <c r="AJH687" s="164"/>
      <c r="AJI687" s="164"/>
      <c r="AJJ687" s="164"/>
      <c r="AJK687" s="164"/>
      <c r="AJL687" s="164"/>
      <c r="AJM687" s="164"/>
      <c r="AJN687" s="164"/>
      <c r="AJO687" s="164"/>
      <c r="AJP687" s="164"/>
      <c r="AJQ687" s="164"/>
      <c r="AJR687" s="164"/>
      <c r="AJS687" s="164"/>
      <c r="AJT687" s="164"/>
      <c r="AJU687" s="164"/>
      <c r="AJV687" s="164"/>
      <c r="AJW687" s="164"/>
      <c r="AJX687" s="164"/>
      <c r="AJY687" s="164"/>
      <c r="AJZ687" s="164"/>
      <c r="AKA687" s="164"/>
      <c r="AKB687" s="164"/>
    </row>
    <row r="688" customFormat="false" ht="21" hidden="false" customHeight="true" outlineLevel="0" collapsed="false">
      <c r="A688" s="233"/>
      <c r="B688" s="234"/>
      <c r="C688" s="235"/>
      <c r="D688" s="236"/>
      <c r="E688" s="237"/>
      <c r="F688" s="237"/>
      <c r="G688" s="263"/>
      <c r="H688" s="267" t="str">
        <f aca="false">IF(COUNTIFS(Titulados!$A$3:$A$1000,"="&amp;K688)&lt;&gt;1,"","Titulado")</f>
        <v/>
      </c>
      <c r="I688" s="242"/>
      <c r="J688" s="242"/>
      <c r="K688" s="253"/>
      <c r="L688" s="254"/>
      <c r="M688" s="255"/>
      <c r="N688" s="256"/>
      <c r="O688" s="247"/>
      <c r="P688" s="248"/>
      <c r="Q688" s="249"/>
      <c r="R688" s="174"/>
      <c r="S688" s="274"/>
      <c r="T688" s="275"/>
      <c r="AHV688" s="164"/>
      <c r="AHW688" s="164"/>
      <c r="AHX688" s="164"/>
      <c r="AHY688" s="164"/>
      <c r="AHZ688" s="164"/>
      <c r="AIA688" s="164"/>
      <c r="AIB688" s="164"/>
      <c r="AIC688" s="164"/>
      <c r="AID688" s="164"/>
      <c r="AIE688" s="164"/>
      <c r="AIF688" s="164"/>
      <c r="AIG688" s="164"/>
      <c r="AIH688" s="164"/>
      <c r="AII688" s="164"/>
      <c r="AIJ688" s="164"/>
      <c r="AIK688" s="164"/>
      <c r="AIL688" s="164"/>
      <c r="AIM688" s="164"/>
      <c r="AIN688" s="164"/>
      <c r="AIO688" s="164"/>
      <c r="AIP688" s="164"/>
      <c r="AIQ688" s="164"/>
      <c r="AIR688" s="164"/>
      <c r="AIS688" s="164"/>
      <c r="AIT688" s="164"/>
      <c r="AIU688" s="164"/>
      <c r="AIV688" s="164"/>
      <c r="AIW688" s="164"/>
      <c r="AIX688" s="164"/>
      <c r="AIY688" s="164"/>
      <c r="AIZ688" s="164"/>
      <c r="AJA688" s="164"/>
      <c r="AJB688" s="164"/>
      <c r="AJC688" s="164"/>
      <c r="AJD688" s="164"/>
      <c r="AJE688" s="164"/>
      <c r="AJF688" s="164"/>
      <c r="AJG688" s="164"/>
      <c r="AJH688" s="164"/>
      <c r="AJI688" s="164"/>
      <c r="AJJ688" s="164"/>
      <c r="AJK688" s="164"/>
      <c r="AJL688" s="164"/>
      <c r="AJM688" s="164"/>
      <c r="AJN688" s="164"/>
      <c r="AJO688" s="164"/>
      <c r="AJP688" s="164"/>
      <c r="AJQ688" s="164"/>
      <c r="AJR688" s="164"/>
      <c r="AJS688" s="164"/>
      <c r="AJT688" s="164"/>
      <c r="AJU688" s="164"/>
      <c r="AJV688" s="164"/>
      <c r="AJW688" s="164"/>
      <c r="AJX688" s="164"/>
      <c r="AJY688" s="164"/>
      <c r="AJZ688" s="164"/>
      <c r="AKA688" s="164"/>
      <c r="AKB688" s="164"/>
    </row>
    <row r="689" customFormat="false" ht="21" hidden="false" customHeight="true" outlineLevel="0" collapsed="false">
      <c r="A689" s="233"/>
      <c r="B689" s="234"/>
      <c r="C689" s="235"/>
      <c r="D689" s="236"/>
      <c r="E689" s="237"/>
      <c r="F689" s="237"/>
      <c r="G689" s="263"/>
      <c r="H689" s="267" t="str">
        <f aca="false">IF(COUNTIFS(Titulados!$A$3:$A$1000,"="&amp;K689)&lt;&gt;1,"","Titulado")</f>
        <v/>
      </c>
      <c r="I689" s="242"/>
      <c r="J689" s="242"/>
      <c r="K689" s="253"/>
      <c r="L689" s="254"/>
      <c r="M689" s="255"/>
      <c r="N689" s="256"/>
      <c r="O689" s="247"/>
      <c r="P689" s="248"/>
      <c r="Q689" s="249"/>
      <c r="R689" s="174"/>
      <c r="S689" s="274"/>
      <c r="T689" s="275"/>
      <c r="AHV689" s="164"/>
      <c r="AHW689" s="164"/>
      <c r="AHX689" s="164"/>
      <c r="AHY689" s="164"/>
      <c r="AHZ689" s="164"/>
      <c r="AIA689" s="164"/>
      <c r="AIB689" s="164"/>
      <c r="AIC689" s="164"/>
      <c r="AID689" s="164"/>
      <c r="AIE689" s="164"/>
      <c r="AIF689" s="164"/>
      <c r="AIG689" s="164"/>
      <c r="AIH689" s="164"/>
      <c r="AII689" s="164"/>
      <c r="AIJ689" s="164"/>
      <c r="AIK689" s="164"/>
      <c r="AIL689" s="164"/>
      <c r="AIM689" s="164"/>
      <c r="AIN689" s="164"/>
      <c r="AIO689" s="164"/>
      <c r="AIP689" s="164"/>
      <c r="AIQ689" s="164"/>
      <c r="AIR689" s="164"/>
      <c r="AIS689" s="164"/>
      <c r="AIT689" s="164"/>
      <c r="AIU689" s="164"/>
      <c r="AIV689" s="164"/>
      <c r="AIW689" s="164"/>
      <c r="AIX689" s="164"/>
      <c r="AIY689" s="164"/>
      <c r="AIZ689" s="164"/>
      <c r="AJA689" s="164"/>
      <c r="AJB689" s="164"/>
      <c r="AJC689" s="164"/>
      <c r="AJD689" s="164"/>
      <c r="AJE689" s="164"/>
      <c r="AJF689" s="164"/>
      <c r="AJG689" s="164"/>
      <c r="AJH689" s="164"/>
      <c r="AJI689" s="164"/>
      <c r="AJJ689" s="164"/>
      <c r="AJK689" s="164"/>
      <c r="AJL689" s="164"/>
      <c r="AJM689" s="164"/>
      <c r="AJN689" s="164"/>
      <c r="AJO689" s="164"/>
      <c r="AJP689" s="164"/>
      <c r="AJQ689" s="164"/>
      <c r="AJR689" s="164"/>
      <c r="AJS689" s="164"/>
      <c r="AJT689" s="164"/>
      <c r="AJU689" s="164"/>
      <c r="AJV689" s="164"/>
      <c r="AJW689" s="164"/>
      <c r="AJX689" s="164"/>
      <c r="AJY689" s="164"/>
      <c r="AJZ689" s="164"/>
      <c r="AKA689" s="164"/>
      <c r="AKB689" s="164"/>
    </row>
    <row r="690" customFormat="false" ht="21" hidden="false" customHeight="true" outlineLevel="0" collapsed="false">
      <c r="A690" s="233"/>
      <c r="B690" s="234"/>
      <c r="C690" s="235"/>
      <c r="D690" s="236"/>
      <c r="E690" s="237"/>
      <c r="F690" s="237"/>
      <c r="G690" s="263"/>
      <c r="H690" s="267" t="str">
        <f aca="false">IF(COUNTIFS(Titulados!$A$3:$A$1000,"="&amp;K690)&lt;&gt;1,"","Titulado")</f>
        <v/>
      </c>
      <c r="I690" s="242"/>
      <c r="J690" s="242"/>
      <c r="K690" s="253"/>
      <c r="L690" s="254"/>
      <c r="M690" s="255"/>
      <c r="N690" s="256"/>
      <c r="O690" s="247"/>
      <c r="P690" s="248"/>
      <c r="Q690" s="249"/>
      <c r="R690" s="174"/>
      <c r="S690" s="274"/>
      <c r="T690" s="275"/>
      <c r="AHV690" s="164"/>
      <c r="AHW690" s="164"/>
      <c r="AHX690" s="164"/>
      <c r="AHY690" s="164"/>
      <c r="AHZ690" s="164"/>
      <c r="AIA690" s="164"/>
      <c r="AIB690" s="164"/>
      <c r="AIC690" s="164"/>
      <c r="AID690" s="164"/>
      <c r="AIE690" s="164"/>
      <c r="AIF690" s="164"/>
      <c r="AIG690" s="164"/>
      <c r="AIH690" s="164"/>
      <c r="AII690" s="164"/>
      <c r="AIJ690" s="164"/>
      <c r="AIK690" s="164"/>
      <c r="AIL690" s="164"/>
      <c r="AIM690" s="164"/>
      <c r="AIN690" s="164"/>
      <c r="AIO690" s="164"/>
      <c r="AIP690" s="164"/>
      <c r="AIQ690" s="164"/>
      <c r="AIR690" s="164"/>
      <c r="AIS690" s="164"/>
      <c r="AIT690" s="164"/>
      <c r="AIU690" s="164"/>
      <c r="AIV690" s="164"/>
      <c r="AIW690" s="164"/>
      <c r="AIX690" s="164"/>
      <c r="AIY690" s="164"/>
      <c r="AIZ690" s="164"/>
      <c r="AJA690" s="164"/>
      <c r="AJB690" s="164"/>
      <c r="AJC690" s="164"/>
      <c r="AJD690" s="164"/>
      <c r="AJE690" s="164"/>
      <c r="AJF690" s="164"/>
      <c r="AJG690" s="164"/>
      <c r="AJH690" s="164"/>
      <c r="AJI690" s="164"/>
      <c r="AJJ690" s="164"/>
      <c r="AJK690" s="164"/>
      <c r="AJL690" s="164"/>
      <c r="AJM690" s="164"/>
      <c r="AJN690" s="164"/>
      <c r="AJO690" s="164"/>
      <c r="AJP690" s="164"/>
      <c r="AJQ690" s="164"/>
      <c r="AJR690" s="164"/>
      <c r="AJS690" s="164"/>
      <c r="AJT690" s="164"/>
      <c r="AJU690" s="164"/>
      <c r="AJV690" s="164"/>
      <c r="AJW690" s="164"/>
      <c r="AJX690" s="164"/>
      <c r="AJY690" s="164"/>
      <c r="AJZ690" s="164"/>
      <c r="AKA690" s="164"/>
      <c r="AKB690" s="164"/>
    </row>
    <row r="691" customFormat="false" ht="21" hidden="false" customHeight="true" outlineLevel="0" collapsed="false">
      <c r="A691" s="233"/>
      <c r="B691" s="234"/>
      <c r="C691" s="235"/>
      <c r="D691" s="236"/>
      <c r="E691" s="237"/>
      <c r="F691" s="237"/>
      <c r="G691" s="263"/>
      <c r="H691" s="268" t="str">
        <f aca="false">IF(COUNTIFS(Titulados!$A$3:$A$1000,"="&amp;K691)&lt;&gt;1,"","Titulado")</f>
        <v/>
      </c>
      <c r="I691" s="242"/>
      <c r="J691" s="242"/>
      <c r="K691" s="258"/>
      <c r="L691" s="259"/>
      <c r="M691" s="260"/>
      <c r="N691" s="261"/>
      <c r="O691" s="247"/>
      <c r="P691" s="248"/>
      <c r="Q691" s="249"/>
      <c r="R691" s="174"/>
      <c r="S691" s="274"/>
      <c r="T691" s="275"/>
      <c r="AHV691" s="164"/>
      <c r="AHW691" s="164"/>
      <c r="AHX691" s="164"/>
      <c r="AHY691" s="164"/>
      <c r="AHZ691" s="164"/>
      <c r="AIA691" s="164"/>
      <c r="AIB691" s="164"/>
      <c r="AIC691" s="164"/>
      <c r="AID691" s="164"/>
      <c r="AIE691" s="164"/>
      <c r="AIF691" s="164"/>
      <c r="AIG691" s="164"/>
      <c r="AIH691" s="164"/>
      <c r="AII691" s="164"/>
      <c r="AIJ691" s="164"/>
      <c r="AIK691" s="164"/>
      <c r="AIL691" s="164"/>
      <c r="AIM691" s="164"/>
      <c r="AIN691" s="164"/>
      <c r="AIO691" s="164"/>
      <c r="AIP691" s="164"/>
      <c r="AIQ691" s="164"/>
      <c r="AIR691" s="164"/>
      <c r="AIS691" s="164"/>
      <c r="AIT691" s="164"/>
      <c r="AIU691" s="164"/>
      <c r="AIV691" s="164"/>
      <c r="AIW691" s="164"/>
      <c r="AIX691" s="164"/>
      <c r="AIY691" s="164"/>
      <c r="AIZ691" s="164"/>
      <c r="AJA691" s="164"/>
      <c r="AJB691" s="164"/>
      <c r="AJC691" s="164"/>
      <c r="AJD691" s="164"/>
      <c r="AJE691" s="164"/>
      <c r="AJF691" s="164"/>
      <c r="AJG691" s="164"/>
      <c r="AJH691" s="164"/>
      <c r="AJI691" s="164"/>
      <c r="AJJ691" s="164"/>
      <c r="AJK691" s="164"/>
      <c r="AJL691" s="164"/>
      <c r="AJM691" s="164"/>
      <c r="AJN691" s="164"/>
      <c r="AJO691" s="164"/>
      <c r="AJP691" s="164"/>
      <c r="AJQ691" s="164"/>
      <c r="AJR691" s="164"/>
      <c r="AJS691" s="164"/>
      <c r="AJT691" s="164"/>
      <c r="AJU691" s="164"/>
      <c r="AJV691" s="164"/>
      <c r="AJW691" s="164"/>
      <c r="AJX691" s="164"/>
      <c r="AJY691" s="164"/>
      <c r="AJZ691" s="164"/>
      <c r="AKA691" s="164"/>
      <c r="AKB691" s="164"/>
    </row>
    <row r="692" customFormat="false" ht="27" hidden="false" customHeight="true" outlineLevel="0" collapsed="false">
      <c r="A692" s="233" t="n">
        <f aca="false">A685+1</f>
        <v>99</v>
      </c>
      <c r="B692" s="234"/>
      <c r="C692" s="235"/>
      <c r="D692" s="236"/>
      <c r="E692" s="237" t="str">
        <f aca="false">IF(P692&gt;0,"Docente do PPG coautor","")</f>
        <v/>
      </c>
      <c r="F692" s="238" t="str">
        <f aca="false">IF(COUNTIFS(L692:L698,"&lt;&gt;"&amp;"")&gt;0,"Graduando coautor","")</f>
        <v/>
      </c>
      <c r="G692" s="263" t="str">
        <f aca="false">IF(COUNTIFS(K692:K698,"&lt;&gt;"&amp;"")&gt;0,"Pos-graduando coautor","")</f>
        <v/>
      </c>
      <c r="H692" s="264" t="str">
        <f aca="false">IF(COUNTIFS(Titulados!$A$3:$A$1000,"="&amp;K692)&lt;&gt;1,"","Titulado")</f>
        <v/>
      </c>
      <c r="I692" s="242"/>
      <c r="J692" s="242"/>
      <c r="K692" s="243"/>
      <c r="L692" s="244"/>
      <c r="M692" s="245"/>
      <c r="N692" s="246"/>
      <c r="O692" s="247"/>
      <c r="P692" s="248" t="n">
        <v>0</v>
      </c>
      <c r="Q692" s="249"/>
      <c r="R692" s="174"/>
      <c r="S692" s="274" t="n">
        <f aca="false">IF(B692="",0,INDEX(pesosqualis,MATCH(D692,INDEX(Qualis,,MATCH(B692,Tipos_Produtos)),0),MATCH(B692,Tipos_Produtos,0)))</f>
        <v>0</v>
      </c>
      <c r="T692" s="275" t="n">
        <f aca="false">IF(E692="",0,S692/P692)</f>
        <v>0</v>
      </c>
      <c r="AHV692" s="164"/>
      <c r="AHW692" s="164"/>
      <c r="AHX692" s="164"/>
      <c r="AHY692" s="164"/>
      <c r="AHZ692" s="164"/>
      <c r="AIA692" s="164"/>
      <c r="AIB692" s="164"/>
      <c r="AIC692" s="164"/>
      <c r="AID692" s="164"/>
      <c r="AIE692" s="164"/>
      <c r="AIF692" s="164"/>
      <c r="AIG692" s="164"/>
      <c r="AIH692" s="164"/>
      <c r="AII692" s="164"/>
      <c r="AIJ692" s="164"/>
      <c r="AIK692" s="164"/>
      <c r="AIL692" s="164"/>
      <c r="AIM692" s="164"/>
      <c r="AIN692" s="164"/>
      <c r="AIO692" s="164"/>
      <c r="AIP692" s="164"/>
      <c r="AIQ692" s="164"/>
      <c r="AIR692" s="164"/>
      <c r="AIS692" s="164"/>
      <c r="AIT692" s="164"/>
      <c r="AIU692" s="164"/>
      <c r="AIV692" s="164"/>
      <c r="AIW692" s="164"/>
      <c r="AIX692" s="164"/>
      <c r="AIY692" s="164"/>
      <c r="AIZ692" s="164"/>
      <c r="AJA692" s="164"/>
      <c r="AJB692" s="164"/>
      <c r="AJC692" s="164"/>
      <c r="AJD692" s="164"/>
      <c r="AJE692" s="164"/>
      <c r="AJF692" s="164"/>
      <c r="AJG692" s="164"/>
      <c r="AJH692" s="164"/>
      <c r="AJI692" s="164"/>
      <c r="AJJ692" s="164"/>
      <c r="AJK692" s="164"/>
      <c r="AJL692" s="164"/>
      <c r="AJM692" s="164"/>
      <c r="AJN692" s="164"/>
      <c r="AJO692" s="164"/>
      <c r="AJP692" s="164"/>
      <c r="AJQ692" s="164"/>
      <c r="AJR692" s="164"/>
      <c r="AJS692" s="164"/>
      <c r="AJT692" s="164"/>
      <c r="AJU692" s="164"/>
      <c r="AJV692" s="164"/>
      <c r="AJW692" s="164"/>
      <c r="AJX692" s="164"/>
      <c r="AJY692" s="164"/>
      <c r="AJZ692" s="164"/>
      <c r="AKA692" s="164"/>
      <c r="AKB692" s="164"/>
    </row>
    <row r="693" customFormat="false" ht="21" hidden="false" customHeight="true" outlineLevel="0" collapsed="false">
      <c r="A693" s="233"/>
      <c r="B693" s="234"/>
      <c r="C693" s="235"/>
      <c r="D693" s="236"/>
      <c r="E693" s="237"/>
      <c r="F693" s="237"/>
      <c r="G693" s="263"/>
      <c r="H693" s="267" t="str">
        <f aca="false">IF(COUNTIFS(Titulados!$A$3:$A$1000,"="&amp;K693)&lt;&gt;1,"","Titulado")</f>
        <v/>
      </c>
      <c r="I693" s="242"/>
      <c r="J693" s="242"/>
      <c r="K693" s="253"/>
      <c r="L693" s="254"/>
      <c r="M693" s="255"/>
      <c r="N693" s="256"/>
      <c r="O693" s="247"/>
      <c r="P693" s="248"/>
      <c r="Q693" s="249"/>
      <c r="R693" s="174"/>
      <c r="S693" s="274"/>
      <c r="T693" s="275"/>
      <c r="AHV693" s="164"/>
      <c r="AHW693" s="164"/>
      <c r="AHX693" s="164"/>
      <c r="AHY693" s="164"/>
      <c r="AHZ693" s="164"/>
      <c r="AIA693" s="164"/>
      <c r="AIB693" s="164"/>
      <c r="AIC693" s="164"/>
      <c r="AID693" s="164"/>
      <c r="AIE693" s="164"/>
      <c r="AIF693" s="164"/>
      <c r="AIG693" s="164"/>
      <c r="AIH693" s="164"/>
      <c r="AII693" s="164"/>
      <c r="AIJ693" s="164"/>
      <c r="AIK693" s="164"/>
      <c r="AIL693" s="164"/>
      <c r="AIM693" s="164"/>
      <c r="AIN693" s="164"/>
      <c r="AIO693" s="164"/>
      <c r="AIP693" s="164"/>
      <c r="AIQ693" s="164"/>
      <c r="AIR693" s="164"/>
      <c r="AIS693" s="164"/>
      <c r="AIT693" s="164"/>
      <c r="AIU693" s="164"/>
      <c r="AIV693" s="164"/>
      <c r="AIW693" s="164"/>
      <c r="AIX693" s="164"/>
      <c r="AIY693" s="164"/>
      <c r="AIZ693" s="164"/>
      <c r="AJA693" s="164"/>
      <c r="AJB693" s="164"/>
      <c r="AJC693" s="164"/>
      <c r="AJD693" s="164"/>
      <c r="AJE693" s="164"/>
      <c r="AJF693" s="164"/>
      <c r="AJG693" s="164"/>
      <c r="AJH693" s="164"/>
      <c r="AJI693" s="164"/>
      <c r="AJJ693" s="164"/>
      <c r="AJK693" s="164"/>
      <c r="AJL693" s="164"/>
      <c r="AJM693" s="164"/>
      <c r="AJN693" s="164"/>
      <c r="AJO693" s="164"/>
      <c r="AJP693" s="164"/>
      <c r="AJQ693" s="164"/>
      <c r="AJR693" s="164"/>
      <c r="AJS693" s="164"/>
      <c r="AJT693" s="164"/>
      <c r="AJU693" s="164"/>
      <c r="AJV693" s="164"/>
      <c r="AJW693" s="164"/>
      <c r="AJX693" s="164"/>
      <c r="AJY693" s="164"/>
      <c r="AJZ693" s="164"/>
      <c r="AKA693" s="164"/>
      <c r="AKB693" s="164"/>
    </row>
    <row r="694" customFormat="false" ht="21" hidden="false" customHeight="true" outlineLevel="0" collapsed="false">
      <c r="A694" s="233"/>
      <c r="B694" s="234"/>
      <c r="C694" s="235"/>
      <c r="D694" s="236"/>
      <c r="E694" s="237"/>
      <c r="F694" s="237"/>
      <c r="G694" s="263"/>
      <c r="H694" s="267" t="str">
        <f aca="false">IF(COUNTIFS(Titulados!$A$3:$A$1000,"="&amp;K694)&lt;&gt;1,"","Titulado")</f>
        <v/>
      </c>
      <c r="I694" s="242"/>
      <c r="J694" s="242"/>
      <c r="K694" s="253"/>
      <c r="L694" s="254"/>
      <c r="M694" s="255"/>
      <c r="N694" s="256"/>
      <c r="O694" s="247"/>
      <c r="P694" s="248"/>
      <c r="Q694" s="249"/>
      <c r="R694" s="174"/>
      <c r="S694" s="274"/>
      <c r="T694" s="275"/>
      <c r="AHV694" s="164"/>
      <c r="AHW694" s="164"/>
      <c r="AHX694" s="164"/>
      <c r="AHY694" s="164"/>
      <c r="AHZ694" s="164"/>
      <c r="AIA694" s="164"/>
      <c r="AIB694" s="164"/>
      <c r="AIC694" s="164"/>
      <c r="AID694" s="164"/>
      <c r="AIE694" s="164"/>
      <c r="AIF694" s="164"/>
      <c r="AIG694" s="164"/>
      <c r="AIH694" s="164"/>
      <c r="AII694" s="164"/>
      <c r="AIJ694" s="164"/>
      <c r="AIK694" s="164"/>
      <c r="AIL694" s="164"/>
      <c r="AIM694" s="164"/>
      <c r="AIN694" s="164"/>
      <c r="AIO694" s="164"/>
      <c r="AIP694" s="164"/>
      <c r="AIQ694" s="164"/>
      <c r="AIR694" s="164"/>
      <c r="AIS694" s="164"/>
      <c r="AIT694" s="164"/>
      <c r="AIU694" s="164"/>
      <c r="AIV694" s="164"/>
      <c r="AIW694" s="164"/>
      <c r="AIX694" s="164"/>
      <c r="AIY694" s="164"/>
      <c r="AIZ694" s="164"/>
      <c r="AJA694" s="164"/>
      <c r="AJB694" s="164"/>
      <c r="AJC694" s="164"/>
      <c r="AJD694" s="164"/>
      <c r="AJE694" s="164"/>
      <c r="AJF694" s="164"/>
      <c r="AJG694" s="164"/>
      <c r="AJH694" s="164"/>
      <c r="AJI694" s="164"/>
      <c r="AJJ694" s="164"/>
      <c r="AJK694" s="164"/>
      <c r="AJL694" s="164"/>
      <c r="AJM694" s="164"/>
      <c r="AJN694" s="164"/>
      <c r="AJO694" s="164"/>
      <c r="AJP694" s="164"/>
      <c r="AJQ694" s="164"/>
      <c r="AJR694" s="164"/>
      <c r="AJS694" s="164"/>
      <c r="AJT694" s="164"/>
      <c r="AJU694" s="164"/>
      <c r="AJV694" s="164"/>
      <c r="AJW694" s="164"/>
      <c r="AJX694" s="164"/>
      <c r="AJY694" s="164"/>
      <c r="AJZ694" s="164"/>
      <c r="AKA694" s="164"/>
      <c r="AKB694" s="164"/>
    </row>
    <row r="695" customFormat="false" ht="21" hidden="false" customHeight="true" outlineLevel="0" collapsed="false">
      <c r="A695" s="233"/>
      <c r="B695" s="234"/>
      <c r="C695" s="235"/>
      <c r="D695" s="236"/>
      <c r="E695" s="237"/>
      <c r="F695" s="237"/>
      <c r="G695" s="263"/>
      <c r="H695" s="267" t="str">
        <f aca="false">IF(COUNTIFS(Titulados!$A$3:$A$1000,"="&amp;K695)&lt;&gt;1,"","Titulado")</f>
        <v/>
      </c>
      <c r="I695" s="242"/>
      <c r="J695" s="242"/>
      <c r="K695" s="253"/>
      <c r="L695" s="254"/>
      <c r="M695" s="255"/>
      <c r="N695" s="256"/>
      <c r="O695" s="247"/>
      <c r="P695" s="248"/>
      <c r="Q695" s="249"/>
      <c r="R695" s="174"/>
      <c r="S695" s="274"/>
      <c r="T695" s="275"/>
      <c r="AHV695" s="164"/>
      <c r="AHW695" s="164"/>
      <c r="AHX695" s="164"/>
      <c r="AHY695" s="164"/>
      <c r="AHZ695" s="164"/>
      <c r="AIA695" s="164"/>
      <c r="AIB695" s="164"/>
      <c r="AIC695" s="164"/>
      <c r="AID695" s="164"/>
      <c r="AIE695" s="164"/>
      <c r="AIF695" s="164"/>
      <c r="AIG695" s="164"/>
      <c r="AIH695" s="164"/>
      <c r="AII695" s="164"/>
      <c r="AIJ695" s="164"/>
      <c r="AIK695" s="164"/>
      <c r="AIL695" s="164"/>
      <c r="AIM695" s="164"/>
      <c r="AIN695" s="164"/>
      <c r="AIO695" s="164"/>
      <c r="AIP695" s="164"/>
      <c r="AIQ695" s="164"/>
      <c r="AIR695" s="164"/>
      <c r="AIS695" s="164"/>
      <c r="AIT695" s="164"/>
      <c r="AIU695" s="164"/>
      <c r="AIV695" s="164"/>
      <c r="AIW695" s="164"/>
      <c r="AIX695" s="164"/>
      <c r="AIY695" s="164"/>
      <c r="AIZ695" s="164"/>
      <c r="AJA695" s="164"/>
      <c r="AJB695" s="164"/>
      <c r="AJC695" s="164"/>
      <c r="AJD695" s="164"/>
      <c r="AJE695" s="164"/>
      <c r="AJF695" s="164"/>
      <c r="AJG695" s="164"/>
      <c r="AJH695" s="164"/>
      <c r="AJI695" s="164"/>
      <c r="AJJ695" s="164"/>
      <c r="AJK695" s="164"/>
      <c r="AJL695" s="164"/>
      <c r="AJM695" s="164"/>
      <c r="AJN695" s="164"/>
      <c r="AJO695" s="164"/>
      <c r="AJP695" s="164"/>
      <c r="AJQ695" s="164"/>
      <c r="AJR695" s="164"/>
      <c r="AJS695" s="164"/>
      <c r="AJT695" s="164"/>
      <c r="AJU695" s="164"/>
      <c r="AJV695" s="164"/>
      <c r="AJW695" s="164"/>
      <c r="AJX695" s="164"/>
      <c r="AJY695" s="164"/>
      <c r="AJZ695" s="164"/>
      <c r="AKA695" s="164"/>
      <c r="AKB695" s="164"/>
    </row>
    <row r="696" customFormat="false" ht="21" hidden="false" customHeight="true" outlineLevel="0" collapsed="false">
      <c r="A696" s="233"/>
      <c r="B696" s="234"/>
      <c r="C696" s="235"/>
      <c r="D696" s="236"/>
      <c r="E696" s="237"/>
      <c r="F696" s="237"/>
      <c r="G696" s="263"/>
      <c r="H696" s="267" t="str">
        <f aca="false">IF(COUNTIFS(Titulados!$A$3:$A$1000,"="&amp;K696)&lt;&gt;1,"","Titulado")</f>
        <v/>
      </c>
      <c r="I696" s="242"/>
      <c r="J696" s="242"/>
      <c r="K696" s="253"/>
      <c r="L696" s="254"/>
      <c r="M696" s="255"/>
      <c r="N696" s="256"/>
      <c r="O696" s="247"/>
      <c r="P696" s="248"/>
      <c r="Q696" s="249"/>
      <c r="R696" s="174"/>
      <c r="S696" s="274"/>
      <c r="T696" s="275"/>
      <c r="AHV696" s="164"/>
      <c r="AHW696" s="164"/>
      <c r="AHX696" s="164"/>
      <c r="AHY696" s="164"/>
      <c r="AHZ696" s="164"/>
      <c r="AIA696" s="164"/>
      <c r="AIB696" s="164"/>
      <c r="AIC696" s="164"/>
      <c r="AID696" s="164"/>
      <c r="AIE696" s="164"/>
      <c r="AIF696" s="164"/>
      <c r="AIG696" s="164"/>
      <c r="AIH696" s="164"/>
      <c r="AII696" s="164"/>
      <c r="AIJ696" s="164"/>
      <c r="AIK696" s="164"/>
      <c r="AIL696" s="164"/>
      <c r="AIM696" s="164"/>
      <c r="AIN696" s="164"/>
      <c r="AIO696" s="164"/>
      <c r="AIP696" s="164"/>
      <c r="AIQ696" s="164"/>
      <c r="AIR696" s="164"/>
      <c r="AIS696" s="164"/>
      <c r="AIT696" s="164"/>
      <c r="AIU696" s="164"/>
      <c r="AIV696" s="164"/>
      <c r="AIW696" s="164"/>
      <c r="AIX696" s="164"/>
      <c r="AIY696" s="164"/>
      <c r="AIZ696" s="164"/>
      <c r="AJA696" s="164"/>
      <c r="AJB696" s="164"/>
      <c r="AJC696" s="164"/>
      <c r="AJD696" s="164"/>
      <c r="AJE696" s="164"/>
      <c r="AJF696" s="164"/>
      <c r="AJG696" s="164"/>
      <c r="AJH696" s="164"/>
      <c r="AJI696" s="164"/>
      <c r="AJJ696" s="164"/>
      <c r="AJK696" s="164"/>
      <c r="AJL696" s="164"/>
      <c r="AJM696" s="164"/>
      <c r="AJN696" s="164"/>
      <c r="AJO696" s="164"/>
      <c r="AJP696" s="164"/>
      <c r="AJQ696" s="164"/>
      <c r="AJR696" s="164"/>
      <c r="AJS696" s="164"/>
      <c r="AJT696" s="164"/>
      <c r="AJU696" s="164"/>
      <c r="AJV696" s="164"/>
      <c r="AJW696" s="164"/>
      <c r="AJX696" s="164"/>
      <c r="AJY696" s="164"/>
      <c r="AJZ696" s="164"/>
      <c r="AKA696" s="164"/>
      <c r="AKB696" s="164"/>
    </row>
    <row r="697" customFormat="false" ht="21" hidden="false" customHeight="true" outlineLevel="0" collapsed="false">
      <c r="A697" s="233"/>
      <c r="B697" s="234"/>
      <c r="C697" s="235"/>
      <c r="D697" s="236"/>
      <c r="E697" s="237"/>
      <c r="F697" s="237"/>
      <c r="G697" s="263"/>
      <c r="H697" s="267" t="str">
        <f aca="false">IF(COUNTIFS(Titulados!$A$3:$A$1000,"="&amp;K697)&lt;&gt;1,"","Titulado")</f>
        <v/>
      </c>
      <c r="I697" s="242"/>
      <c r="J697" s="242"/>
      <c r="K697" s="253"/>
      <c r="L697" s="254"/>
      <c r="M697" s="255"/>
      <c r="N697" s="256"/>
      <c r="O697" s="247"/>
      <c r="P697" s="248"/>
      <c r="Q697" s="249"/>
      <c r="R697" s="174"/>
      <c r="S697" s="274"/>
      <c r="T697" s="275"/>
      <c r="AHV697" s="164"/>
      <c r="AHW697" s="164"/>
      <c r="AHX697" s="164"/>
      <c r="AHY697" s="164"/>
      <c r="AHZ697" s="164"/>
      <c r="AIA697" s="164"/>
      <c r="AIB697" s="164"/>
      <c r="AIC697" s="164"/>
      <c r="AID697" s="164"/>
      <c r="AIE697" s="164"/>
      <c r="AIF697" s="164"/>
      <c r="AIG697" s="164"/>
      <c r="AIH697" s="164"/>
      <c r="AII697" s="164"/>
      <c r="AIJ697" s="164"/>
      <c r="AIK697" s="164"/>
      <c r="AIL697" s="164"/>
      <c r="AIM697" s="164"/>
      <c r="AIN697" s="164"/>
      <c r="AIO697" s="164"/>
      <c r="AIP697" s="164"/>
      <c r="AIQ697" s="164"/>
      <c r="AIR697" s="164"/>
      <c r="AIS697" s="164"/>
      <c r="AIT697" s="164"/>
      <c r="AIU697" s="164"/>
      <c r="AIV697" s="164"/>
      <c r="AIW697" s="164"/>
      <c r="AIX697" s="164"/>
      <c r="AIY697" s="164"/>
      <c r="AIZ697" s="164"/>
      <c r="AJA697" s="164"/>
      <c r="AJB697" s="164"/>
      <c r="AJC697" s="164"/>
      <c r="AJD697" s="164"/>
      <c r="AJE697" s="164"/>
      <c r="AJF697" s="164"/>
      <c r="AJG697" s="164"/>
      <c r="AJH697" s="164"/>
      <c r="AJI697" s="164"/>
      <c r="AJJ697" s="164"/>
      <c r="AJK697" s="164"/>
      <c r="AJL697" s="164"/>
      <c r="AJM697" s="164"/>
      <c r="AJN697" s="164"/>
      <c r="AJO697" s="164"/>
      <c r="AJP697" s="164"/>
      <c r="AJQ697" s="164"/>
      <c r="AJR697" s="164"/>
      <c r="AJS697" s="164"/>
      <c r="AJT697" s="164"/>
      <c r="AJU697" s="164"/>
      <c r="AJV697" s="164"/>
      <c r="AJW697" s="164"/>
      <c r="AJX697" s="164"/>
      <c r="AJY697" s="164"/>
      <c r="AJZ697" s="164"/>
      <c r="AKA697" s="164"/>
      <c r="AKB697" s="164"/>
    </row>
    <row r="698" customFormat="false" ht="21" hidden="false" customHeight="true" outlineLevel="0" collapsed="false">
      <c r="A698" s="233"/>
      <c r="B698" s="234"/>
      <c r="C698" s="235"/>
      <c r="D698" s="236"/>
      <c r="E698" s="237"/>
      <c r="F698" s="237"/>
      <c r="G698" s="263"/>
      <c r="H698" s="268" t="str">
        <f aca="false">IF(COUNTIFS(Titulados!$A$3:$A$1000,"="&amp;K698)&lt;&gt;1,"","Titulado")</f>
        <v/>
      </c>
      <c r="I698" s="242"/>
      <c r="J698" s="242"/>
      <c r="K698" s="258"/>
      <c r="L698" s="259"/>
      <c r="M698" s="260"/>
      <c r="N698" s="261"/>
      <c r="O698" s="247"/>
      <c r="P698" s="248"/>
      <c r="Q698" s="249"/>
      <c r="R698" s="174"/>
      <c r="S698" s="274"/>
      <c r="T698" s="275"/>
      <c r="AHV698" s="164"/>
      <c r="AHW698" s="164"/>
      <c r="AHX698" s="164"/>
      <c r="AHY698" s="164"/>
      <c r="AHZ698" s="164"/>
      <c r="AIA698" s="164"/>
      <c r="AIB698" s="164"/>
      <c r="AIC698" s="164"/>
      <c r="AID698" s="164"/>
      <c r="AIE698" s="164"/>
      <c r="AIF698" s="164"/>
      <c r="AIG698" s="164"/>
      <c r="AIH698" s="164"/>
      <c r="AII698" s="164"/>
      <c r="AIJ698" s="164"/>
      <c r="AIK698" s="164"/>
      <c r="AIL698" s="164"/>
      <c r="AIM698" s="164"/>
      <c r="AIN698" s="164"/>
      <c r="AIO698" s="164"/>
      <c r="AIP698" s="164"/>
      <c r="AIQ698" s="164"/>
      <c r="AIR698" s="164"/>
      <c r="AIS698" s="164"/>
      <c r="AIT698" s="164"/>
      <c r="AIU698" s="164"/>
      <c r="AIV698" s="164"/>
      <c r="AIW698" s="164"/>
      <c r="AIX698" s="164"/>
      <c r="AIY698" s="164"/>
      <c r="AIZ698" s="164"/>
      <c r="AJA698" s="164"/>
      <c r="AJB698" s="164"/>
      <c r="AJC698" s="164"/>
      <c r="AJD698" s="164"/>
      <c r="AJE698" s="164"/>
      <c r="AJF698" s="164"/>
      <c r="AJG698" s="164"/>
      <c r="AJH698" s="164"/>
      <c r="AJI698" s="164"/>
      <c r="AJJ698" s="164"/>
      <c r="AJK698" s="164"/>
      <c r="AJL698" s="164"/>
      <c r="AJM698" s="164"/>
      <c r="AJN698" s="164"/>
      <c r="AJO698" s="164"/>
      <c r="AJP698" s="164"/>
      <c r="AJQ698" s="164"/>
      <c r="AJR698" s="164"/>
      <c r="AJS698" s="164"/>
      <c r="AJT698" s="164"/>
      <c r="AJU698" s="164"/>
      <c r="AJV698" s="164"/>
      <c r="AJW698" s="164"/>
      <c r="AJX698" s="164"/>
      <c r="AJY698" s="164"/>
      <c r="AJZ698" s="164"/>
      <c r="AKA698" s="164"/>
      <c r="AKB698" s="164"/>
    </row>
    <row r="699" customFormat="false" ht="27" hidden="false" customHeight="true" outlineLevel="0" collapsed="false">
      <c r="A699" s="233" t="n">
        <f aca="false">A692+1</f>
        <v>100</v>
      </c>
      <c r="B699" s="234"/>
      <c r="C699" s="235"/>
      <c r="D699" s="236"/>
      <c r="E699" s="237" t="str">
        <f aca="false">IF(P699&gt;0,"Docente do PPG coautor","")</f>
        <v/>
      </c>
      <c r="F699" s="238" t="str">
        <f aca="false">IF(COUNTIFS(L699:L705,"&lt;&gt;"&amp;"")&gt;0,"Graduando coautor","")</f>
        <v/>
      </c>
      <c r="G699" s="263" t="str">
        <f aca="false">IF(COUNTIFS(K699:K705,"&lt;&gt;"&amp;"")&gt;0,"Pos-graduando coautor","")</f>
        <v/>
      </c>
      <c r="H699" s="264" t="str">
        <f aca="false">IF(COUNTIFS(Titulados!$A$3:$A$1000,"="&amp;K699)&lt;&gt;1,"","Titulado")</f>
        <v/>
      </c>
      <c r="I699" s="242"/>
      <c r="J699" s="242"/>
      <c r="K699" s="243"/>
      <c r="L699" s="244"/>
      <c r="M699" s="245"/>
      <c r="N699" s="246"/>
      <c r="O699" s="247"/>
      <c r="P699" s="248" t="n">
        <v>0</v>
      </c>
      <c r="Q699" s="249"/>
      <c r="R699" s="174"/>
      <c r="S699" s="274" t="n">
        <f aca="false">IF(B699="",0,INDEX(pesosqualis,MATCH(D699,INDEX(Qualis,,MATCH(B699,Tipos_Produtos)),0),MATCH(B699,Tipos_Produtos,0)))</f>
        <v>0</v>
      </c>
      <c r="T699" s="275" t="n">
        <f aca="false">IF(E699="",0,S699/P699)</f>
        <v>0</v>
      </c>
      <c r="AHV699" s="164"/>
      <c r="AHW699" s="164"/>
      <c r="AHX699" s="164"/>
      <c r="AHY699" s="164"/>
      <c r="AHZ699" s="164"/>
      <c r="AIA699" s="164"/>
      <c r="AIB699" s="164"/>
      <c r="AIC699" s="164"/>
      <c r="AID699" s="164"/>
      <c r="AIE699" s="164"/>
      <c r="AIF699" s="164"/>
      <c r="AIG699" s="164"/>
      <c r="AIH699" s="164"/>
      <c r="AII699" s="164"/>
      <c r="AIJ699" s="164"/>
      <c r="AIK699" s="164"/>
      <c r="AIL699" s="164"/>
      <c r="AIM699" s="164"/>
      <c r="AIN699" s="164"/>
      <c r="AIO699" s="164"/>
      <c r="AIP699" s="164"/>
      <c r="AIQ699" s="164"/>
      <c r="AIR699" s="164"/>
      <c r="AIS699" s="164"/>
      <c r="AIT699" s="164"/>
      <c r="AIU699" s="164"/>
      <c r="AIV699" s="164"/>
      <c r="AIW699" s="164"/>
      <c r="AIX699" s="164"/>
      <c r="AIY699" s="164"/>
      <c r="AIZ699" s="164"/>
      <c r="AJA699" s="164"/>
      <c r="AJB699" s="164"/>
      <c r="AJC699" s="164"/>
      <c r="AJD699" s="164"/>
      <c r="AJE699" s="164"/>
      <c r="AJF699" s="164"/>
      <c r="AJG699" s="164"/>
      <c r="AJH699" s="164"/>
      <c r="AJI699" s="164"/>
      <c r="AJJ699" s="164"/>
      <c r="AJK699" s="164"/>
      <c r="AJL699" s="164"/>
      <c r="AJM699" s="164"/>
      <c r="AJN699" s="164"/>
      <c r="AJO699" s="164"/>
      <c r="AJP699" s="164"/>
      <c r="AJQ699" s="164"/>
      <c r="AJR699" s="164"/>
      <c r="AJS699" s="164"/>
      <c r="AJT699" s="164"/>
      <c r="AJU699" s="164"/>
      <c r="AJV699" s="164"/>
      <c r="AJW699" s="164"/>
      <c r="AJX699" s="164"/>
      <c r="AJY699" s="164"/>
      <c r="AJZ699" s="164"/>
      <c r="AKA699" s="164"/>
      <c r="AKB699" s="164"/>
    </row>
    <row r="700" customFormat="false" ht="21" hidden="false" customHeight="true" outlineLevel="0" collapsed="false">
      <c r="A700" s="233"/>
      <c r="B700" s="234"/>
      <c r="C700" s="235"/>
      <c r="D700" s="236"/>
      <c r="E700" s="237"/>
      <c r="F700" s="237"/>
      <c r="G700" s="263"/>
      <c r="H700" s="267" t="str">
        <f aca="false">IF(COUNTIFS(Titulados!$A$3:$A$1000,"="&amp;K700)&lt;&gt;1,"","Titulado")</f>
        <v/>
      </c>
      <c r="I700" s="242"/>
      <c r="J700" s="242"/>
      <c r="K700" s="253"/>
      <c r="L700" s="254"/>
      <c r="M700" s="255"/>
      <c r="N700" s="256"/>
      <c r="O700" s="247"/>
      <c r="P700" s="248"/>
      <c r="Q700" s="249"/>
      <c r="R700" s="174"/>
      <c r="S700" s="274"/>
      <c r="T700" s="275"/>
      <c r="AHV700" s="164"/>
      <c r="AHW700" s="164"/>
      <c r="AHX700" s="164"/>
      <c r="AHY700" s="164"/>
      <c r="AHZ700" s="164"/>
      <c r="AIA700" s="164"/>
      <c r="AIB700" s="164"/>
      <c r="AIC700" s="164"/>
      <c r="AID700" s="164"/>
      <c r="AIE700" s="164"/>
      <c r="AIF700" s="164"/>
      <c r="AIG700" s="164"/>
      <c r="AIH700" s="164"/>
      <c r="AII700" s="164"/>
      <c r="AIJ700" s="164"/>
      <c r="AIK700" s="164"/>
      <c r="AIL700" s="164"/>
      <c r="AIM700" s="164"/>
      <c r="AIN700" s="164"/>
      <c r="AIO700" s="164"/>
      <c r="AIP700" s="164"/>
      <c r="AIQ700" s="164"/>
      <c r="AIR700" s="164"/>
      <c r="AIS700" s="164"/>
      <c r="AIT700" s="164"/>
      <c r="AIU700" s="164"/>
      <c r="AIV700" s="164"/>
      <c r="AIW700" s="164"/>
      <c r="AIX700" s="164"/>
      <c r="AIY700" s="164"/>
      <c r="AIZ700" s="164"/>
      <c r="AJA700" s="164"/>
      <c r="AJB700" s="164"/>
      <c r="AJC700" s="164"/>
      <c r="AJD700" s="164"/>
      <c r="AJE700" s="164"/>
      <c r="AJF700" s="164"/>
      <c r="AJG700" s="164"/>
      <c r="AJH700" s="164"/>
      <c r="AJI700" s="164"/>
      <c r="AJJ700" s="164"/>
      <c r="AJK700" s="164"/>
      <c r="AJL700" s="164"/>
      <c r="AJM700" s="164"/>
      <c r="AJN700" s="164"/>
      <c r="AJO700" s="164"/>
      <c r="AJP700" s="164"/>
      <c r="AJQ700" s="164"/>
      <c r="AJR700" s="164"/>
      <c r="AJS700" s="164"/>
      <c r="AJT700" s="164"/>
      <c r="AJU700" s="164"/>
      <c r="AJV700" s="164"/>
      <c r="AJW700" s="164"/>
      <c r="AJX700" s="164"/>
      <c r="AJY700" s="164"/>
      <c r="AJZ700" s="164"/>
      <c r="AKA700" s="164"/>
      <c r="AKB700" s="164"/>
    </row>
    <row r="701" customFormat="false" ht="21" hidden="false" customHeight="true" outlineLevel="0" collapsed="false">
      <c r="A701" s="233"/>
      <c r="B701" s="234"/>
      <c r="C701" s="235"/>
      <c r="D701" s="236"/>
      <c r="E701" s="237"/>
      <c r="F701" s="237"/>
      <c r="G701" s="263"/>
      <c r="H701" s="267" t="str">
        <f aca="false">IF(COUNTIFS(Titulados!$A$3:$A$1000,"="&amp;K701)&lt;&gt;1,"","Titulado")</f>
        <v/>
      </c>
      <c r="I701" s="242"/>
      <c r="J701" s="242"/>
      <c r="K701" s="253"/>
      <c r="L701" s="254"/>
      <c r="M701" s="255"/>
      <c r="N701" s="256"/>
      <c r="O701" s="247"/>
      <c r="P701" s="248"/>
      <c r="Q701" s="249"/>
      <c r="R701" s="174"/>
      <c r="S701" s="274"/>
      <c r="T701" s="275"/>
      <c r="AHV701" s="164"/>
      <c r="AHW701" s="164"/>
      <c r="AHX701" s="164"/>
      <c r="AHY701" s="164"/>
      <c r="AHZ701" s="164"/>
      <c r="AIA701" s="164"/>
      <c r="AIB701" s="164"/>
      <c r="AIC701" s="164"/>
      <c r="AID701" s="164"/>
      <c r="AIE701" s="164"/>
      <c r="AIF701" s="164"/>
      <c r="AIG701" s="164"/>
      <c r="AIH701" s="164"/>
      <c r="AII701" s="164"/>
      <c r="AIJ701" s="164"/>
      <c r="AIK701" s="164"/>
      <c r="AIL701" s="164"/>
      <c r="AIM701" s="164"/>
      <c r="AIN701" s="164"/>
      <c r="AIO701" s="164"/>
      <c r="AIP701" s="164"/>
      <c r="AIQ701" s="164"/>
      <c r="AIR701" s="164"/>
      <c r="AIS701" s="164"/>
      <c r="AIT701" s="164"/>
      <c r="AIU701" s="164"/>
      <c r="AIV701" s="164"/>
      <c r="AIW701" s="164"/>
      <c r="AIX701" s="164"/>
      <c r="AIY701" s="164"/>
      <c r="AIZ701" s="164"/>
      <c r="AJA701" s="164"/>
      <c r="AJB701" s="164"/>
      <c r="AJC701" s="164"/>
      <c r="AJD701" s="164"/>
      <c r="AJE701" s="164"/>
      <c r="AJF701" s="164"/>
      <c r="AJG701" s="164"/>
      <c r="AJH701" s="164"/>
      <c r="AJI701" s="164"/>
      <c r="AJJ701" s="164"/>
      <c r="AJK701" s="164"/>
      <c r="AJL701" s="164"/>
      <c r="AJM701" s="164"/>
      <c r="AJN701" s="164"/>
      <c r="AJO701" s="164"/>
      <c r="AJP701" s="164"/>
      <c r="AJQ701" s="164"/>
      <c r="AJR701" s="164"/>
      <c r="AJS701" s="164"/>
      <c r="AJT701" s="164"/>
      <c r="AJU701" s="164"/>
      <c r="AJV701" s="164"/>
      <c r="AJW701" s="164"/>
      <c r="AJX701" s="164"/>
      <c r="AJY701" s="164"/>
      <c r="AJZ701" s="164"/>
      <c r="AKA701" s="164"/>
      <c r="AKB701" s="164"/>
    </row>
    <row r="702" customFormat="false" ht="21" hidden="false" customHeight="true" outlineLevel="0" collapsed="false">
      <c r="A702" s="233"/>
      <c r="B702" s="234"/>
      <c r="C702" s="235"/>
      <c r="D702" s="236"/>
      <c r="E702" s="237"/>
      <c r="F702" s="237"/>
      <c r="G702" s="263"/>
      <c r="H702" s="267" t="str">
        <f aca="false">IF(COUNTIFS(Titulados!$A$3:$A$1000,"="&amp;K702)&lt;&gt;1,"","Titulado")</f>
        <v/>
      </c>
      <c r="I702" s="242"/>
      <c r="J702" s="242"/>
      <c r="K702" s="253"/>
      <c r="L702" s="254"/>
      <c r="M702" s="255"/>
      <c r="N702" s="256"/>
      <c r="O702" s="247"/>
      <c r="P702" s="248"/>
      <c r="Q702" s="249"/>
      <c r="R702" s="174"/>
      <c r="S702" s="274"/>
      <c r="T702" s="275"/>
      <c r="AHV702" s="164"/>
      <c r="AHW702" s="164"/>
      <c r="AHX702" s="164"/>
      <c r="AHY702" s="164"/>
      <c r="AHZ702" s="164"/>
      <c r="AIA702" s="164"/>
      <c r="AIB702" s="164"/>
      <c r="AIC702" s="164"/>
      <c r="AID702" s="164"/>
      <c r="AIE702" s="164"/>
      <c r="AIF702" s="164"/>
      <c r="AIG702" s="164"/>
      <c r="AIH702" s="164"/>
      <c r="AII702" s="164"/>
      <c r="AIJ702" s="164"/>
      <c r="AIK702" s="164"/>
      <c r="AIL702" s="164"/>
      <c r="AIM702" s="164"/>
      <c r="AIN702" s="164"/>
      <c r="AIO702" s="164"/>
      <c r="AIP702" s="164"/>
      <c r="AIQ702" s="164"/>
      <c r="AIR702" s="164"/>
      <c r="AIS702" s="164"/>
      <c r="AIT702" s="164"/>
      <c r="AIU702" s="164"/>
      <c r="AIV702" s="164"/>
      <c r="AIW702" s="164"/>
      <c r="AIX702" s="164"/>
      <c r="AIY702" s="164"/>
      <c r="AIZ702" s="164"/>
      <c r="AJA702" s="164"/>
      <c r="AJB702" s="164"/>
      <c r="AJC702" s="164"/>
      <c r="AJD702" s="164"/>
      <c r="AJE702" s="164"/>
      <c r="AJF702" s="164"/>
      <c r="AJG702" s="164"/>
      <c r="AJH702" s="164"/>
      <c r="AJI702" s="164"/>
      <c r="AJJ702" s="164"/>
      <c r="AJK702" s="164"/>
      <c r="AJL702" s="164"/>
      <c r="AJM702" s="164"/>
      <c r="AJN702" s="164"/>
      <c r="AJO702" s="164"/>
      <c r="AJP702" s="164"/>
      <c r="AJQ702" s="164"/>
      <c r="AJR702" s="164"/>
      <c r="AJS702" s="164"/>
      <c r="AJT702" s="164"/>
      <c r="AJU702" s="164"/>
      <c r="AJV702" s="164"/>
      <c r="AJW702" s="164"/>
      <c r="AJX702" s="164"/>
      <c r="AJY702" s="164"/>
      <c r="AJZ702" s="164"/>
      <c r="AKA702" s="164"/>
      <c r="AKB702" s="164"/>
    </row>
    <row r="703" customFormat="false" ht="21" hidden="false" customHeight="true" outlineLevel="0" collapsed="false">
      <c r="A703" s="233"/>
      <c r="B703" s="234"/>
      <c r="C703" s="235"/>
      <c r="D703" s="236"/>
      <c r="E703" s="237"/>
      <c r="F703" s="237"/>
      <c r="G703" s="263"/>
      <c r="H703" s="267" t="str">
        <f aca="false">IF(COUNTIFS(Titulados!$A$3:$A$1000,"="&amp;K703)&lt;&gt;1,"","Titulado")</f>
        <v/>
      </c>
      <c r="I703" s="242"/>
      <c r="J703" s="242"/>
      <c r="K703" s="253"/>
      <c r="L703" s="254"/>
      <c r="M703" s="255"/>
      <c r="N703" s="256"/>
      <c r="O703" s="247"/>
      <c r="P703" s="248"/>
      <c r="Q703" s="249"/>
      <c r="R703" s="174"/>
      <c r="S703" s="274"/>
      <c r="T703" s="275"/>
      <c r="AHV703" s="164"/>
      <c r="AHW703" s="164"/>
      <c r="AHX703" s="164"/>
      <c r="AHY703" s="164"/>
      <c r="AHZ703" s="164"/>
      <c r="AIA703" s="164"/>
      <c r="AIB703" s="164"/>
      <c r="AIC703" s="164"/>
      <c r="AID703" s="164"/>
      <c r="AIE703" s="164"/>
      <c r="AIF703" s="164"/>
      <c r="AIG703" s="164"/>
      <c r="AIH703" s="164"/>
      <c r="AII703" s="164"/>
      <c r="AIJ703" s="164"/>
      <c r="AIK703" s="164"/>
      <c r="AIL703" s="164"/>
      <c r="AIM703" s="164"/>
      <c r="AIN703" s="164"/>
      <c r="AIO703" s="164"/>
      <c r="AIP703" s="164"/>
      <c r="AIQ703" s="164"/>
      <c r="AIR703" s="164"/>
      <c r="AIS703" s="164"/>
      <c r="AIT703" s="164"/>
      <c r="AIU703" s="164"/>
      <c r="AIV703" s="164"/>
      <c r="AIW703" s="164"/>
      <c r="AIX703" s="164"/>
      <c r="AIY703" s="164"/>
      <c r="AIZ703" s="164"/>
      <c r="AJA703" s="164"/>
      <c r="AJB703" s="164"/>
      <c r="AJC703" s="164"/>
      <c r="AJD703" s="164"/>
      <c r="AJE703" s="164"/>
      <c r="AJF703" s="164"/>
      <c r="AJG703" s="164"/>
      <c r="AJH703" s="164"/>
      <c r="AJI703" s="164"/>
      <c r="AJJ703" s="164"/>
      <c r="AJK703" s="164"/>
      <c r="AJL703" s="164"/>
      <c r="AJM703" s="164"/>
      <c r="AJN703" s="164"/>
      <c r="AJO703" s="164"/>
      <c r="AJP703" s="164"/>
      <c r="AJQ703" s="164"/>
      <c r="AJR703" s="164"/>
      <c r="AJS703" s="164"/>
      <c r="AJT703" s="164"/>
      <c r="AJU703" s="164"/>
      <c r="AJV703" s="164"/>
      <c r="AJW703" s="164"/>
      <c r="AJX703" s="164"/>
      <c r="AJY703" s="164"/>
      <c r="AJZ703" s="164"/>
      <c r="AKA703" s="164"/>
      <c r="AKB703" s="164"/>
    </row>
    <row r="704" customFormat="false" ht="21" hidden="false" customHeight="true" outlineLevel="0" collapsed="false">
      <c r="A704" s="233"/>
      <c r="B704" s="234"/>
      <c r="C704" s="235"/>
      <c r="D704" s="236"/>
      <c r="E704" s="237"/>
      <c r="F704" s="237"/>
      <c r="G704" s="263"/>
      <c r="H704" s="267" t="str">
        <f aca="false">IF(COUNTIFS(Titulados!$A$3:$A$1000,"="&amp;K704)&lt;&gt;1,"","Titulado")</f>
        <v/>
      </c>
      <c r="I704" s="242"/>
      <c r="J704" s="242"/>
      <c r="K704" s="253"/>
      <c r="L704" s="254"/>
      <c r="M704" s="255"/>
      <c r="N704" s="256"/>
      <c r="O704" s="247"/>
      <c r="P704" s="248"/>
      <c r="Q704" s="249"/>
      <c r="R704" s="174"/>
      <c r="S704" s="274"/>
      <c r="T704" s="275"/>
      <c r="AHV704" s="164"/>
      <c r="AHW704" s="164"/>
      <c r="AHX704" s="164"/>
      <c r="AHY704" s="164"/>
      <c r="AHZ704" s="164"/>
      <c r="AIA704" s="164"/>
      <c r="AIB704" s="164"/>
      <c r="AIC704" s="164"/>
      <c r="AID704" s="164"/>
      <c r="AIE704" s="164"/>
      <c r="AIF704" s="164"/>
      <c r="AIG704" s="164"/>
      <c r="AIH704" s="164"/>
      <c r="AII704" s="164"/>
      <c r="AIJ704" s="164"/>
      <c r="AIK704" s="164"/>
      <c r="AIL704" s="164"/>
      <c r="AIM704" s="164"/>
      <c r="AIN704" s="164"/>
      <c r="AIO704" s="164"/>
      <c r="AIP704" s="164"/>
      <c r="AIQ704" s="164"/>
      <c r="AIR704" s="164"/>
      <c r="AIS704" s="164"/>
      <c r="AIT704" s="164"/>
      <c r="AIU704" s="164"/>
      <c r="AIV704" s="164"/>
      <c r="AIW704" s="164"/>
      <c r="AIX704" s="164"/>
      <c r="AIY704" s="164"/>
      <c r="AIZ704" s="164"/>
      <c r="AJA704" s="164"/>
      <c r="AJB704" s="164"/>
      <c r="AJC704" s="164"/>
      <c r="AJD704" s="164"/>
      <c r="AJE704" s="164"/>
      <c r="AJF704" s="164"/>
      <c r="AJG704" s="164"/>
      <c r="AJH704" s="164"/>
      <c r="AJI704" s="164"/>
      <c r="AJJ704" s="164"/>
      <c r="AJK704" s="164"/>
      <c r="AJL704" s="164"/>
      <c r="AJM704" s="164"/>
      <c r="AJN704" s="164"/>
      <c r="AJO704" s="164"/>
      <c r="AJP704" s="164"/>
      <c r="AJQ704" s="164"/>
      <c r="AJR704" s="164"/>
      <c r="AJS704" s="164"/>
      <c r="AJT704" s="164"/>
      <c r="AJU704" s="164"/>
      <c r="AJV704" s="164"/>
      <c r="AJW704" s="164"/>
      <c r="AJX704" s="164"/>
      <c r="AJY704" s="164"/>
      <c r="AJZ704" s="164"/>
      <c r="AKA704" s="164"/>
      <c r="AKB704" s="164"/>
    </row>
    <row r="705" customFormat="false" ht="21" hidden="false" customHeight="true" outlineLevel="0" collapsed="false">
      <c r="A705" s="233"/>
      <c r="B705" s="234"/>
      <c r="C705" s="235"/>
      <c r="D705" s="236"/>
      <c r="E705" s="237"/>
      <c r="F705" s="237"/>
      <c r="G705" s="263"/>
      <c r="H705" s="268" t="str">
        <f aca="false">IF(COUNTIFS(Titulados!$A$3:$A$1000,"="&amp;K705)&lt;&gt;1,"","Titulado")</f>
        <v/>
      </c>
      <c r="I705" s="242"/>
      <c r="J705" s="242"/>
      <c r="K705" s="258"/>
      <c r="L705" s="259"/>
      <c r="M705" s="260"/>
      <c r="N705" s="261"/>
      <c r="O705" s="247"/>
      <c r="P705" s="248"/>
      <c r="Q705" s="249"/>
      <c r="R705" s="174"/>
      <c r="S705" s="274"/>
      <c r="T705" s="275"/>
      <c r="AHV705" s="164"/>
      <c r="AHW705" s="164"/>
      <c r="AHX705" s="164"/>
      <c r="AHY705" s="164"/>
      <c r="AHZ705" s="164"/>
      <c r="AIA705" s="164"/>
      <c r="AIB705" s="164"/>
      <c r="AIC705" s="164"/>
      <c r="AID705" s="164"/>
      <c r="AIE705" s="164"/>
      <c r="AIF705" s="164"/>
      <c r="AIG705" s="164"/>
      <c r="AIH705" s="164"/>
      <c r="AII705" s="164"/>
      <c r="AIJ705" s="164"/>
      <c r="AIK705" s="164"/>
      <c r="AIL705" s="164"/>
      <c r="AIM705" s="164"/>
      <c r="AIN705" s="164"/>
      <c r="AIO705" s="164"/>
      <c r="AIP705" s="164"/>
      <c r="AIQ705" s="164"/>
      <c r="AIR705" s="164"/>
      <c r="AIS705" s="164"/>
      <c r="AIT705" s="164"/>
      <c r="AIU705" s="164"/>
      <c r="AIV705" s="164"/>
      <c r="AIW705" s="164"/>
      <c r="AIX705" s="164"/>
      <c r="AIY705" s="164"/>
      <c r="AIZ705" s="164"/>
      <c r="AJA705" s="164"/>
      <c r="AJB705" s="164"/>
      <c r="AJC705" s="164"/>
      <c r="AJD705" s="164"/>
      <c r="AJE705" s="164"/>
      <c r="AJF705" s="164"/>
      <c r="AJG705" s="164"/>
      <c r="AJH705" s="164"/>
      <c r="AJI705" s="164"/>
      <c r="AJJ705" s="164"/>
      <c r="AJK705" s="164"/>
      <c r="AJL705" s="164"/>
      <c r="AJM705" s="164"/>
      <c r="AJN705" s="164"/>
      <c r="AJO705" s="164"/>
      <c r="AJP705" s="164"/>
      <c r="AJQ705" s="164"/>
      <c r="AJR705" s="164"/>
      <c r="AJS705" s="164"/>
      <c r="AJT705" s="164"/>
      <c r="AJU705" s="164"/>
      <c r="AJV705" s="164"/>
      <c r="AJW705" s="164"/>
      <c r="AJX705" s="164"/>
      <c r="AJY705" s="164"/>
      <c r="AJZ705" s="164"/>
      <c r="AKA705" s="164"/>
      <c r="AKB705" s="164"/>
    </row>
    <row r="1042685" customFormat="false" ht="12.8" hidden="false" customHeight="false" outlineLevel="0" collapsed="false"/>
    <row r="1042686" customFormat="false" ht="12.8" hidden="false" customHeight="false" outlineLevel="0" collapsed="false"/>
    <row r="1042687" customFormat="false" ht="12.8" hidden="false" customHeight="false" outlineLevel="0" collapsed="false"/>
    <row r="1042688" customFormat="false" ht="12.8" hidden="false" customHeight="false" outlineLevel="0" collapsed="false"/>
    <row r="1042689" customFormat="false" ht="12.8" hidden="false" customHeight="false" outlineLevel="0" collapsed="false"/>
    <row r="1042690" customFormat="false" ht="12.8" hidden="false" customHeight="false" outlineLevel="0" collapsed="false"/>
    <row r="1042691" customFormat="false" ht="12.8" hidden="false" customHeight="false" outlineLevel="0" collapsed="false"/>
    <row r="1042692" customFormat="false" ht="12.8" hidden="false" customHeight="false" outlineLevel="0" collapsed="false"/>
    <row r="1042693" customFormat="false" ht="12.8" hidden="false" customHeight="false" outlineLevel="0" collapsed="false"/>
    <row r="1042694" customFormat="false" ht="12.8" hidden="false" customHeight="false" outlineLevel="0" collapsed="false"/>
    <row r="1042695" customFormat="false" ht="12.8" hidden="false" customHeight="false" outlineLevel="0" collapsed="false"/>
    <row r="1042696" customFormat="false" ht="12.8" hidden="false" customHeight="false" outlineLevel="0" collapsed="false"/>
    <row r="1042697" customFormat="false" ht="12.8" hidden="false" customHeight="false" outlineLevel="0" collapsed="false"/>
    <row r="1042698" customFormat="false" ht="12.8" hidden="false" customHeight="false" outlineLevel="0" collapsed="false"/>
    <row r="1042699" customFormat="false" ht="12.8" hidden="false" customHeight="false" outlineLevel="0" collapsed="false"/>
    <row r="1042700" customFormat="false" ht="12.8" hidden="false" customHeight="false" outlineLevel="0" collapsed="false"/>
    <row r="1042701" customFormat="false" ht="12.8" hidden="false" customHeight="false" outlineLevel="0" collapsed="false"/>
    <row r="1042702" customFormat="false" ht="12.8" hidden="false" customHeight="false" outlineLevel="0" collapsed="false"/>
    <row r="1042703" customFormat="false" ht="12.8" hidden="false" customHeight="false" outlineLevel="0" collapsed="false"/>
    <row r="1042704" customFormat="false" ht="12.8" hidden="false" customHeight="false" outlineLevel="0" collapsed="false"/>
    <row r="1042705" customFormat="false" ht="12.8" hidden="false" customHeight="false" outlineLevel="0" collapsed="false"/>
    <row r="1042706" customFormat="false" ht="12.8" hidden="false" customHeight="false" outlineLevel="0" collapsed="false"/>
    <row r="1042707" customFormat="false" ht="12.8" hidden="false" customHeight="false" outlineLevel="0" collapsed="false"/>
    <row r="1042708" customFormat="false" ht="12.8" hidden="false" customHeight="false" outlineLevel="0" collapsed="false"/>
    <row r="1042709" customFormat="false" ht="12.8" hidden="false" customHeight="false" outlineLevel="0" collapsed="false"/>
    <row r="1042710" customFormat="false" ht="12.8" hidden="false" customHeight="false" outlineLevel="0" collapsed="false"/>
    <row r="1042711" customFormat="false" ht="12.8" hidden="false" customHeight="false" outlineLevel="0" collapsed="false"/>
    <row r="1042712" customFormat="false" ht="12.8" hidden="false" customHeight="false" outlineLevel="0" collapsed="false"/>
    <row r="1042713" customFormat="false" ht="12.8" hidden="false" customHeight="false" outlineLevel="0" collapsed="false"/>
    <row r="1042714" customFormat="false" ht="12.8" hidden="false" customHeight="false" outlineLevel="0" collapsed="false"/>
    <row r="1042715" customFormat="false" ht="12.8" hidden="false" customHeight="false" outlineLevel="0" collapsed="false"/>
    <row r="1042716" customFormat="false" ht="12.8" hidden="false" customHeight="false" outlineLevel="0" collapsed="false"/>
    <row r="1042717" customFormat="false" ht="12.8" hidden="false" customHeight="false" outlineLevel="0" collapsed="false"/>
    <row r="1042718" customFormat="false" ht="12.8" hidden="false" customHeight="false" outlineLevel="0" collapsed="false"/>
    <row r="1042719" customFormat="false" ht="12.8" hidden="false" customHeight="false" outlineLevel="0" collapsed="false"/>
    <row r="1042720" customFormat="false" ht="12.8" hidden="false" customHeight="false" outlineLevel="0" collapsed="false"/>
    <row r="1042721" customFormat="false" ht="12.8" hidden="false" customHeight="false" outlineLevel="0" collapsed="false"/>
    <row r="1042722" customFormat="false" ht="12.8" hidden="false" customHeight="false" outlineLevel="0" collapsed="false"/>
    <row r="1042723" customFormat="false" ht="12.8" hidden="false" customHeight="false" outlineLevel="0" collapsed="false"/>
    <row r="1042724" customFormat="false" ht="12.8" hidden="false" customHeight="false" outlineLevel="0" collapsed="false"/>
    <row r="1042725" customFormat="false" ht="12.8" hidden="false" customHeight="false" outlineLevel="0" collapsed="false"/>
    <row r="1042726" customFormat="false" ht="12.8" hidden="false" customHeight="false" outlineLevel="0" collapsed="false"/>
    <row r="1042727" customFormat="false" ht="12.8" hidden="false" customHeight="false" outlineLevel="0" collapsed="false"/>
    <row r="1042728" customFormat="false" ht="12.8" hidden="false" customHeight="false" outlineLevel="0" collapsed="false"/>
    <row r="1042729" customFormat="false" ht="12.8" hidden="false" customHeight="false" outlineLevel="0" collapsed="false"/>
    <row r="1042730" customFormat="false" ht="12.8" hidden="false" customHeight="false" outlineLevel="0" collapsed="false"/>
    <row r="1042731" customFormat="false" ht="12.8" hidden="false" customHeight="false" outlineLevel="0" collapsed="false"/>
    <row r="1042732" customFormat="false" ht="12.8" hidden="false" customHeight="false" outlineLevel="0" collapsed="false"/>
    <row r="1042733" customFormat="false" ht="12.8" hidden="false" customHeight="false" outlineLevel="0" collapsed="false"/>
    <row r="1042734" customFormat="false" ht="12.8" hidden="false" customHeight="false" outlineLevel="0" collapsed="false"/>
    <row r="1042735" customFormat="false" ht="12.8" hidden="false" customHeight="false" outlineLevel="0" collapsed="false"/>
    <row r="1042736" customFormat="false" ht="12.8" hidden="false" customHeight="false" outlineLevel="0" collapsed="false"/>
    <row r="1042737" customFormat="false" ht="12.8" hidden="false" customHeight="false" outlineLevel="0" collapsed="false"/>
    <row r="1042738" customFormat="false" ht="12.8" hidden="false" customHeight="false" outlineLevel="0" collapsed="false"/>
    <row r="1042739" customFormat="false" ht="12.8" hidden="false" customHeight="false" outlineLevel="0" collapsed="false"/>
    <row r="1042740" customFormat="false" ht="12.8" hidden="false" customHeight="false" outlineLevel="0" collapsed="false"/>
    <row r="1042741" customFormat="false" ht="12.8" hidden="false" customHeight="false" outlineLevel="0" collapsed="false"/>
    <row r="1042742" customFormat="false" ht="12.8" hidden="false" customHeight="false" outlineLevel="0" collapsed="false"/>
    <row r="1042743" customFormat="false" ht="12.8" hidden="false" customHeight="false" outlineLevel="0" collapsed="false"/>
    <row r="1042744" customFormat="false" ht="12.8" hidden="false" customHeight="false" outlineLevel="0" collapsed="false"/>
    <row r="1042745" customFormat="false" ht="12.8" hidden="false" customHeight="false" outlineLevel="0" collapsed="false"/>
    <row r="1042746" customFormat="false" ht="12.8" hidden="false" customHeight="false" outlineLevel="0" collapsed="false"/>
    <row r="1042747" customFormat="false" ht="12.8" hidden="false" customHeight="false" outlineLevel="0" collapsed="false"/>
    <row r="1042748" customFormat="false" ht="12.8" hidden="false" customHeight="false" outlineLevel="0" collapsed="false"/>
    <row r="1042749" customFormat="false" ht="12.8" hidden="false" customHeight="false" outlineLevel="0" collapsed="false"/>
    <row r="1042750" customFormat="false" ht="12.8" hidden="false" customHeight="false" outlineLevel="0" collapsed="false"/>
    <row r="1042751" customFormat="false" ht="12.8" hidden="false" customHeight="false" outlineLevel="0" collapsed="false"/>
    <row r="1042752" customFormat="false" ht="12.8" hidden="false" customHeight="false" outlineLevel="0" collapsed="false"/>
    <row r="1042753" customFormat="false" ht="12.8" hidden="false" customHeight="false" outlineLevel="0" collapsed="false"/>
    <row r="1042754" customFormat="false" ht="12.8" hidden="false" customHeight="false" outlineLevel="0" collapsed="false"/>
    <row r="1042755" customFormat="false" ht="12.8" hidden="false" customHeight="false" outlineLevel="0" collapsed="false"/>
    <row r="1042756" customFormat="false" ht="12.8" hidden="false" customHeight="false" outlineLevel="0" collapsed="false"/>
    <row r="1042757" customFormat="false" ht="12.8" hidden="false" customHeight="false" outlineLevel="0" collapsed="false"/>
    <row r="1042758" customFormat="false" ht="12.8" hidden="false" customHeight="false" outlineLevel="0" collapsed="false"/>
    <row r="1042759" customFormat="false" ht="12.8" hidden="false" customHeight="false" outlineLevel="0" collapsed="false"/>
    <row r="1042760" customFormat="false" ht="12.8" hidden="false" customHeight="false" outlineLevel="0" collapsed="false"/>
    <row r="1042761" customFormat="false" ht="12.8" hidden="false" customHeight="false" outlineLevel="0" collapsed="false"/>
    <row r="1042762" customFormat="false" ht="12.8" hidden="false" customHeight="false" outlineLevel="0" collapsed="false"/>
    <row r="1042763" customFormat="false" ht="12.8" hidden="false" customHeight="false" outlineLevel="0" collapsed="false"/>
    <row r="1042764" customFormat="false" ht="12.8" hidden="false" customHeight="false" outlineLevel="0" collapsed="false"/>
    <row r="1042765" customFormat="false" ht="12.8" hidden="false" customHeight="false" outlineLevel="0" collapsed="false"/>
    <row r="1042766" customFormat="false" ht="12.8" hidden="false" customHeight="false" outlineLevel="0" collapsed="false"/>
    <row r="1042767" customFormat="false" ht="12.8" hidden="false" customHeight="false" outlineLevel="0" collapsed="false"/>
    <row r="1042768" customFormat="false" ht="12.8" hidden="false" customHeight="false" outlineLevel="0" collapsed="false"/>
    <row r="1042769" customFormat="false" ht="12.8" hidden="false" customHeight="false" outlineLevel="0" collapsed="false"/>
    <row r="1042770" customFormat="false" ht="12.8" hidden="false" customHeight="false" outlineLevel="0" collapsed="false"/>
    <row r="1042771" customFormat="false" ht="12.8" hidden="false" customHeight="false" outlineLevel="0" collapsed="false"/>
    <row r="1042772" customFormat="false" ht="12.8" hidden="false" customHeight="false" outlineLevel="0" collapsed="false"/>
    <row r="1042773" customFormat="false" ht="12.8" hidden="false" customHeight="false" outlineLevel="0" collapsed="false"/>
    <row r="1042774" customFormat="false" ht="12.8" hidden="false" customHeight="false" outlineLevel="0" collapsed="false"/>
    <row r="1042775" customFormat="false" ht="12.8" hidden="false" customHeight="false" outlineLevel="0" collapsed="false"/>
    <row r="1042776" customFormat="false" ht="12.8" hidden="false" customHeight="false" outlineLevel="0" collapsed="false"/>
    <row r="1042777" customFormat="false" ht="12.8" hidden="false" customHeight="false" outlineLevel="0" collapsed="false"/>
    <row r="1042778" customFormat="false" ht="12.8" hidden="false" customHeight="false" outlineLevel="0" collapsed="false"/>
    <row r="1042779" customFormat="false" ht="12.8" hidden="false" customHeight="false" outlineLevel="0" collapsed="false"/>
    <row r="1042780" customFormat="false" ht="12.8" hidden="false" customHeight="false" outlineLevel="0" collapsed="false"/>
    <row r="1042781" customFormat="false" ht="12.8" hidden="false" customHeight="false" outlineLevel="0" collapsed="false"/>
    <row r="1042782" customFormat="false" ht="12.8" hidden="false" customHeight="false" outlineLevel="0" collapsed="false"/>
    <row r="1042783" customFormat="false" ht="12.8" hidden="false" customHeight="false" outlineLevel="0" collapsed="false"/>
    <row r="1042784" customFormat="false" ht="12.8" hidden="false" customHeight="false" outlineLevel="0" collapsed="false"/>
    <row r="1042785" customFormat="false" ht="12.8" hidden="false" customHeight="false" outlineLevel="0" collapsed="false"/>
    <row r="1042786" customFormat="false" ht="12.8" hidden="false" customHeight="false" outlineLevel="0" collapsed="false"/>
    <row r="1042787" customFormat="false" ht="12.8" hidden="false" customHeight="false" outlineLevel="0" collapsed="false"/>
    <row r="1042788" customFormat="false" ht="12.8" hidden="false" customHeight="false" outlineLevel="0" collapsed="false"/>
    <row r="1042789" customFormat="false" ht="12.8" hidden="false" customHeight="false" outlineLevel="0" collapsed="false"/>
    <row r="1042790" customFormat="false" ht="12.8" hidden="false" customHeight="false" outlineLevel="0" collapsed="false"/>
    <row r="1042791" customFormat="false" ht="12.8" hidden="false" customHeight="false" outlineLevel="0" collapsed="false"/>
    <row r="1042792" customFormat="false" ht="12.8" hidden="false" customHeight="false" outlineLevel="0" collapsed="false"/>
    <row r="1042793" customFormat="false" ht="12.8" hidden="false" customHeight="false" outlineLevel="0" collapsed="false"/>
    <row r="1042794" customFormat="false" ht="12.8" hidden="false" customHeight="false" outlineLevel="0" collapsed="false"/>
    <row r="1042795" customFormat="false" ht="12.8" hidden="false" customHeight="false" outlineLevel="0" collapsed="false"/>
    <row r="1042796" customFormat="false" ht="12.8" hidden="false" customHeight="false" outlineLevel="0" collapsed="false"/>
    <row r="1042797" customFormat="false" ht="12.8" hidden="false" customHeight="false" outlineLevel="0" collapsed="false"/>
    <row r="1042798" customFormat="false" ht="12.8" hidden="false" customHeight="false" outlineLevel="0" collapsed="false"/>
    <row r="1042799" customFormat="false" ht="12.8" hidden="false" customHeight="false" outlineLevel="0" collapsed="false"/>
    <row r="1042800" customFormat="false" ht="12.8" hidden="false" customHeight="false" outlineLevel="0" collapsed="false"/>
    <row r="1042801" customFormat="false" ht="12.8" hidden="false" customHeight="false" outlineLevel="0" collapsed="false"/>
    <row r="1042802" customFormat="false" ht="12.8" hidden="false" customHeight="false" outlineLevel="0" collapsed="false"/>
    <row r="1042803" customFormat="false" ht="12.8" hidden="false" customHeight="false" outlineLevel="0" collapsed="false"/>
    <row r="1042804" customFormat="false" ht="12.8" hidden="false" customHeight="false" outlineLevel="0" collapsed="false"/>
    <row r="1042805" customFormat="false" ht="12.8" hidden="false" customHeight="false" outlineLevel="0" collapsed="false"/>
    <row r="1042806" customFormat="false" ht="12.8" hidden="false" customHeight="false" outlineLevel="0" collapsed="false"/>
    <row r="1042807" customFormat="false" ht="12.8" hidden="false" customHeight="false" outlineLevel="0" collapsed="false"/>
    <row r="1042808" customFormat="false" ht="12.8" hidden="false" customHeight="false" outlineLevel="0" collapsed="false"/>
    <row r="1042809" customFormat="false" ht="12.8" hidden="false" customHeight="false" outlineLevel="0" collapsed="false"/>
    <row r="1042810" customFormat="false" ht="12.8" hidden="false" customHeight="false" outlineLevel="0" collapsed="false"/>
    <row r="1042811" customFormat="false" ht="12.8" hidden="false" customHeight="false" outlineLevel="0" collapsed="false"/>
    <row r="1042812" customFormat="false" ht="12.8" hidden="false" customHeight="false" outlineLevel="0" collapsed="false"/>
    <row r="1042813" customFormat="false" ht="12.8" hidden="false" customHeight="false" outlineLevel="0" collapsed="false"/>
    <row r="1042814" customFormat="false" ht="12.8" hidden="false" customHeight="false" outlineLevel="0" collapsed="false"/>
    <row r="1042815" customFormat="false" ht="12.8" hidden="false" customHeight="false" outlineLevel="0" collapsed="false"/>
    <row r="1042816" customFormat="false" ht="12.8" hidden="false" customHeight="false" outlineLevel="0" collapsed="false"/>
    <row r="1042817" customFormat="false" ht="12.8" hidden="false" customHeight="false" outlineLevel="0" collapsed="false"/>
    <row r="1042818" customFormat="false" ht="12.8" hidden="false" customHeight="false" outlineLevel="0" collapsed="false"/>
    <row r="1042819" customFormat="false" ht="12.8" hidden="false" customHeight="false" outlineLevel="0" collapsed="false"/>
    <row r="1042820" customFormat="false" ht="12.8" hidden="false" customHeight="false" outlineLevel="0" collapsed="false"/>
    <row r="1042821" customFormat="false" ht="12.8" hidden="false" customHeight="false" outlineLevel="0" collapsed="false"/>
    <row r="1042822" customFormat="false" ht="12.8" hidden="false" customHeight="false" outlineLevel="0" collapsed="false"/>
    <row r="1042823" customFormat="false" ht="12.8" hidden="false" customHeight="false" outlineLevel="0" collapsed="false"/>
    <row r="1042824" customFormat="false" ht="12.8" hidden="false" customHeight="false" outlineLevel="0" collapsed="false"/>
    <row r="1042825" customFormat="false" ht="12.8" hidden="false" customHeight="false" outlineLevel="0" collapsed="false"/>
    <row r="1042826" customFormat="false" ht="12.8" hidden="false" customHeight="false" outlineLevel="0" collapsed="false"/>
    <row r="1042827" customFormat="false" ht="12.8" hidden="false" customHeight="false" outlineLevel="0" collapsed="false"/>
    <row r="1042828" customFormat="false" ht="12.8" hidden="false" customHeight="false" outlineLevel="0" collapsed="false"/>
    <row r="1042829" customFormat="false" ht="12.8" hidden="false" customHeight="false" outlineLevel="0" collapsed="false"/>
    <row r="1042830" customFormat="false" ht="12.8" hidden="false" customHeight="false" outlineLevel="0" collapsed="false"/>
    <row r="1042831" customFormat="false" ht="12.8" hidden="false" customHeight="false" outlineLevel="0" collapsed="false"/>
    <row r="1042832" customFormat="false" ht="12.8" hidden="false" customHeight="false" outlineLevel="0" collapsed="false"/>
    <row r="1042833" customFormat="false" ht="12.8" hidden="false" customHeight="false" outlineLevel="0" collapsed="false"/>
    <row r="1042834" customFormat="false" ht="12.8" hidden="false" customHeight="false" outlineLevel="0" collapsed="false"/>
    <row r="1042835" customFormat="false" ht="12.8" hidden="false" customHeight="false" outlineLevel="0" collapsed="false"/>
    <row r="1042836" customFormat="false" ht="12.8" hidden="false" customHeight="false" outlineLevel="0" collapsed="false"/>
    <row r="1042837" customFormat="false" ht="12.8" hidden="false" customHeight="false" outlineLevel="0" collapsed="false"/>
    <row r="1042838" customFormat="false" ht="12.8" hidden="false" customHeight="false" outlineLevel="0" collapsed="false"/>
    <row r="1042839" customFormat="false" ht="12.8" hidden="false" customHeight="false" outlineLevel="0" collapsed="false"/>
    <row r="1042840" customFormat="false" ht="12.8" hidden="false" customHeight="false" outlineLevel="0" collapsed="false"/>
    <row r="1042841" customFormat="false" ht="12.8" hidden="false" customHeight="false" outlineLevel="0" collapsed="false"/>
    <row r="1042842" customFormat="false" ht="12.8" hidden="false" customHeight="false" outlineLevel="0" collapsed="false"/>
    <row r="1042843" customFormat="false" ht="12.8" hidden="false" customHeight="false" outlineLevel="0" collapsed="false"/>
    <row r="1042844" customFormat="false" ht="12.8" hidden="false" customHeight="false" outlineLevel="0" collapsed="false"/>
    <row r="1042845" customFormat="false" ht="12.8" hidden="false" customHeight="false" outlineLevel="0" collapsed="false"/>
    <row r="1042846" customFormat="false" ht="12.8" hidden="false" customHeight="false" outlineLevel="0" collapsed="false"/>
    <row r="1042847" customFormat="false" ht="12.8" hidden="false" customHeight="false" outlineLevel="0" collapsed="false"/>
    <row r="1042848" customFormat="false" ht="12.8" hidden="false" customHeight="false" outlineLevel="0" collapsed="false"/>
    <row r="1042849" customFormat="false" ht="12.8" hidden="false" customHeight="false" outlineLevel="0" collapsed="false"/>
    <row r="1042850" customFormat="false" ht="12.8" hidden="false" customHeight="false" outlineLevel="0" collapsed="false"/>
    <row r="1042851" customFormat="false" ht="12.8" hidden="false" customHeight="false" outlineLevel="0" collapsed="false"/>
    <row r="1042852" customFormat="false" ht="12.8" hidden="false" customHeight="false" outlineLevel="0" collapsed="false"/>
    <row r="1042853" customFormat="false" ht="12.8" hidden="false" customHeight="false" outlineLevel="0" collapsed="false"/>
    <row r="1042854" customFormat="false" ht="12.8" hidden="false" customHeight="false" outlineLevel="0" collapsed="false"/>
    <row r="1042855" customFormat="false" ht="12.8" hidden="false" customHeight="false" outlineLevel="0" collapsed="false"/>
    <row r="1042856" customFormat="false" ht="12.8" hidden="false" customHeight="false" outlineLevel="0" collapsed="false"/>
    <row r="1042857" customFormat="false" ht="12.8" hidden="false" customHeight="false" outlineLevel="0" collapsed="false"/>
    <row r="1042858" customFormat="false" ht="12.8" hidden="false" customHeight="false" outlineLevel="0" collapsed="false"/>
    <row r="1042859" customFormat="false" ht="12.8" hidden="false" customHeight="false" outlineLevel="0" collapsed="false"/>
    <row r="1042860" customFormat="false" ht="12.8" hidden="false" customHeight="false" outlineLevel="0" collapsed="false"/>
    <row r="1042861" customFormat="false" ht="12.8" hidden="false" customHeight="false" outlineLevel="0" collapsed="false"/>
    <row r="1042862" customFormat="false" ht="12.8" hidden="false" customHeight="false" outlineLevel="0" collapsed="false"/>
    <row r="1042863" customFormat="false" ht="12.8" hidden="false" customHeight="false" outlineLevel="0" collapsed="false"/>
    <row r="1042864" customFormat="false" ht="12.8" hidden="false" customHeight="false" outlineLevel="0" collapsed="false"/>
    <row r="1042865" customFormat="false" ht="12.8" hidden="false" customHeight="false" outlineLevel="0" collapsed="false"/>
    <row r="1042866" customFormat="false" ht="12.8" hidden="false" customHeight="false" outlineLevel="0" collapsed="false"/>
    <row r="1042867" customFormat="false" ht="12.8" hidden="false" customHeight="false" outlineLevel="0" collapsed="false"/>
    <row r="1042868" customFormat="false" ht="12.8" hidden="false" customHeight="false" outlineLevel="0" collapsed="false"/>
    <row r="1042869" customFormat="false" ht="12.8" hidden="false" customHeight="false" outlineLevel="0" collapsed="false"/>
    <row r="1042870" customFormat="false" ht="12.8" hidden="false" customHeight="false" outlineLevel="0" collapsed="false"/>
    <row r="1042871" customFormat="false" ht="12.8" hidden="false" customHeight="false" outlineLevel="0" collapsed="false"/>
    <row r="1042872" customFormat="false" ht="12.8" hidden="false" customHeight="false" outlineLevel="0" collapsed="false"/>
    <row r="1042873" customFormat="false" ht="12.8" hidden="false" customHeight="false" outlineLevel="0" collapsed="false"/>
    <row r="1042874" customFormat="false" ht="12.8" hidden="false" customHeight="false" outlineLevel="0" collapsed="false"/>
    <row r="1042875" customFormat="false" ht="12.8" hidden="false" customHeight="false" outlineLevel="0" collapsed="false"/>
    <row r="1042876" customFormat="false" ht="12.8" hidden="false" customHeight="false" outlineLevel="0" collapsed="false"/>
    <row r="1042877" customFormat="false" ht="12.8" hidden="false" customHeight="false" outlineLevel="0" collapsed="false"/>
    <row r="1042878" customFormat="false" ht="12.8" hidden="false" customHeight="false" outlineLevel="0" collapsed="false"/>
    <row r="1042879" customFormat="false" ht="12.8" hidden="false" customHeight="false" outlineLevel="0" collapsed="false"/>
    <row r="1042880" customFormat="false" ht="12.8" hidden="false" customHeight="false" outlineLevel="0" collapsed="false"/>
    <row r="1042881" customFormat="false" ht="12.8" hidden="false" customHeight="false" outlineLevel="0" collapsed="false"/>
    <row r="1042882" customFormat="false" ht="12.8" hidden="false" customHeight="false" outlineLevel="0" collapsed="false"/>
    <row r="1042883" customFormat="false" ht="12.8" hidden="false" customHeight="false" outlineLevel="0" collapsed="false"/>
    <row r="1042884" customFormat="false" ht="12.8" hidden="false" customHeight="false" outlineLevel="0" collapsed="false"/>
    <row r="1042885" customFormat="false" ht="12.8" hidden="false" customHeight="false" outlineLevel="0" collapsed="false"/>
    <row r="1042886" customFormat="false" ht="12.8" hidden="false" customHeight="false" outlineLevel="0" collapsed="false"/>
    <row r="1042887" customFormat="false" ht="12.8" hidden="false" customHeight="false" outlineLevel="0" collapsed="false"/>
    <row r="1042888" customFormat="false" ht="12.8" hidden="false" customHeight="false" outlineLevel="0" collapsed="false"/>
    <row r="1042889" customFormat="false" ht="12.8" hidden="false" customHeight="false" outlineLevel="0" collapsed="false"/>
    <row r="1042890" customFormat="false" ht="12.8" hidden="false" customHeight="false" outlineLevel="0" collapsed="false"/>
    <row r="1042891" customFormat="false" ht="12.8" hidden="false" customHeight="false" outlineLevel="0" collapsed="false"/>
    <row r="1042892" customFormat="false" ht="12.8" hidden="false" customHeight="false" outlineLevel="0" collapsed="false"/>
    <row r="1042893" customFormat="false" ht="12.8" hidden="false" customHeight="false" outlineLevel="0" collapsed="false"/>
    <row r="1042894" customFormat="false" ht="12.8" hidden="false" customHeight="false" outlineLevel="0" collapsed="false"/>
    <row r="1042895" customFormat="false" ht="12.8" hidden="false" customHeight="false" outlineLevel="0" collapsed="false"/>
    <row r="1042896" customFormat="false" ht="12.8" hidden="false" customHeight="false" outlineLevel="0" collapsed="false"/>
    <row r="1042897" customFormat="false" ht="12.8" hidden="false" customHeight="false" outlineLevel="0" collapsed="false"/>
    <row r="1042898" customFormat="false" ht="12.8" hidden="false" customHeight="false" outlineLevel="0" collapsed="false"/>
    <row r="1042899" customFormat="false" ht="12.8" hidden="false" customHeight="false" outlineLevel="0" collapsed="false"/>
    <row r="1042900" customFormat="false" ht="12.8" hidden="false" customHeight="false" outlineLevel="0" collapsed="false"/>
    <row r="1042901" customFormat="false" ht="12.8" hidden="false" customHeight="false" outlineLevel="0" collapsed="false"/>
    <row r="1042902" customFormat="false" ht="12.8" hidden="false" customHeight="false" outlineLevel="0" collapsed="false"/>
    <row r="1042903" customFormat="false" ht="12.8" hidden="false" customHeight="false" outlineLevel="0" collapsed="false"/>
    <row r="1042904" customFormat="false" ht="12.8" hidden="false" customHeight="false" outlineLevel="0" collapsed="false"/>
    <row r="1042905" customFormat="false" ht="12.8" hidden="false" customHeight="false" outlineLevel="0" collapsed="false"/>
    <row r="1042906" customFormat="false" ht="12.8" hidden="false" customHeight="false" outlineLevel="0" collapsed="false"/>
    <row r="1042907" customFormat="false" ht="12.8" hidden="false" customHeight="false" outlineLevel="0" collapsed="false"/>
    <row r="1042908" customFormat="false" ht="12.8" hidden="false" customHeight="false" outlineLevel="0" collapsed="false"/>
    <row r="1042909" customFormat="false" ht="12.8" hidden="false" customHeight="false" outlineLevel="0" collapsed="false"/>
    <row r="1042910" customFormat="false" ht="12.8" hidden="false" customHeight="false" outlineLevel="0" collapsed="false"/>
    <row r="1042911" customFormat="false" ht="12.8" hidden="false" customHeight="false" outlineLevel="0" collapsed="false"/>
    <row r="1042912" customFormat="false" ht="12.8" hidden="false" customHeight="false" outlineLevel="0" collapsed="false"/>
    <row r="1042913" customFormat="false" ht="12.8" hidden="false" customHeight="false" outlineLevel="0" collapsed="false"/>
    <row r="1042914" customFormat="false" ht="12.8" hidden="false" customHeight="false" outlineLevel="0" collapsed="false"/>
    <row r="1042915" customFormat="false" ht="12.8" hidden="false" customHeight="false" outlineLevel="0" collapsed="false"/>
    <row r="1042916" customFormat="false" ht="12.8" hidden="false" customHeight="false" outlineLevel="0" collapsed="false"/>
    <row r="1042917" customFormat="false" ht="12.8" hidden="false" customHeight="false" outlineLevel="0" collapsed="false"/>
    <row r="1042918" customFormat="false" ht="12.8" hidden="false" customHeight="false" outlineLevel="0" collapsed="false"/>
    <row r="1042919" customFormat="false" ht="12.8" hidden="false" customHeight="false" outlineLevel="0" collapsed="false"/>
    <row r="1042920" customFormat="false" ht="12.8" hidden="false" customHeight="false" outlineLevel="0" collapsed="false"/>
    <row r="1042921" customFormat="false" ht="12.8" hidden="false" customHeight="false" outlineLevel="0" collapsed="false"/>
    <row r="1042922" customFormat="false" ht="12.8" hidden="false" customHeight="false" outlineLevel="0" collapsed="false"/>
    <row r="1042923" customFormat="false" ht="12.8" hidden="false" customHeight="false" outlineLevel="0" collapsed="false"/>
    <row r="1042924" customFormat="false" ht="12.8" hidden="false" customHeight="false" outlineLevel="0" collapsed="false"/>
    <row r="1042925" customFormat="false" ht="12.8" hidden="false" customHeight="false" outlineLevel="0" collapsed="false"/>
    <row r="1042926" customFormat="false" ht="12.8" hidden="false" customHeight="false" outlineLevel="0" collapsed="false"/>
    <row r="1042927" customFormat="false" ht="12.8" hidden="false" customHeight="false" outlineLevel="0" collapsed="false"/>
    <row r="1042928" customFormat="false" ht="12.8" hidden="false" customHeight="false" outlineLevel="0" collapsed="false"/>
    <row r="1042929" customFormat="false" ht="12.8" hidden="false" customHeight="false" outlineLevel="0" collapsed="false"/>
    <row r="1042930" customFormat="false" ht="12.8" hidden="false" customHeight="false" outlineLevel="0" collapsed="false"/>
    <row r="1042931" customFormat="false" ht="12.8" hidden="false" customHeight="false" outlineLevel="0" collapsed="false"/>
    <row r="1042932" customFormat="false" ht="12.8" hidden="false" customHeight="false" outlineLevel="0" collapsed="false"/>
    <row r="1042933" customFormat="false" ht="12.8" hidden="false" customHeight="false" outlineLevel="0" collapsed="false"/>
    <row r="1042934" customFormat="false" ht="12.8" hidden="false" customHeight="false" outlineLevel="0" collapsed="false"/>
    <row r="1042935" customFormat="false" ht="12.8" hidden="false" customHeight="false" outlineLevel="0" collapsed="false"/>
    <row r="1042936" customFormat="false" ht="12.8" hidden="false" customHeight="false" outlineLevel="0" collapsed="false"/>
    <row r="1042937" customFormat="false" ht="12.8" hidden="false" customHeight="false" outlineLevel="0" collapsed="false"/>
    <row r="1042938" customFormat="false" ht="12.8" hidden="false" customHeight="false" outlineLevel="0" collapsed="false"/>
    <row r="1042939" customFormat="false" ht="12.8" hidden="false" customHeight="false" outlineLevel="0" collapsed="false"/>
    <row r="1042940" customFormat="false" ht="12.8" hidden="false" customHeight="false" outlineLevel="0" collapsed="false"/>
    <row r="1042941" customFormat="false" ht="12.8" hidden="false" customHeight="false" outlineLevel="0" collapsed="false"/>
    <row r="1042942" customFormat="false" ht="12.8" hidden="false" customHeight="false" outlineLevel="0" collapsed="false"/>
    <row r="1042943" customFormat="false" ht="12.8" hidden="false" customHeight="false" outlineLevel="0" collapsed="false"/>
    <row r="1042944" customFormat="false" ht="12.8" hidden="false" customHeight="false" outlineLevel="0" collapsed="false"/>
    <row r="1042945" customFormat="false" ht="12.8" hidden="false" customHeight="false" outlineLevel="0" collapsed="false"/>
    <row r="1042946" customFormat="false" ht="12.8" hidden="false" customHeight="false" outlineLevel="0" collapsed="false"/>
    <row r="1042947" customFormat="false" ht="12.8" hidden="false" customHeight="false" outlineLevel="0" collapsed="false"/>
    <row r="1042948" customFormat="false" ht="12.8" hidden="false" customHeight="false" outlineLevel="0" collapsed="false"/>
    <row r="1042949" customFormat="false" ht="12.8" hidden="false" customHeight="false" outlineLevel="0" collapsed="false"/>
    <row r="1042950" customFormat="false" ht="12.8" hidden="false" customHeight="false" outlineLevel="0" collapsed="false"/>
    <row r="1042951" customFormat="false" ht="12.8" hidden="false" customHeight="false" outlineLevel="0" collapsed="false"/>
    <row r="1042952" customFormat="false" ht="12.8" hidden="false" customHeight="false" outlineLevel="0" collapsed="false"/>
    <row r="1042953" customFormat="false" ht="12.8" hidden="false" customHeight="false" outlineLevel="0" collapsed="false"/>
    <row r="1042954" customFormat="false" ht="12.8" hidden="false" customHeight="false" outlineLevel="0" collapsed="false"/>
    <row r="1042955" customFormat="false" ht="12.8" hidden="false" customHeight="false" outlineLevel="0" collapsed="false"/>
    <row r="1042956" customFormat="false" ht="12.8" hidden="false" customHeight="false" outlineLevel="0" collapsed="false"/>
    <row r="1042957" customFormat="false" ht="12.8" hidden="false" customHeight="false" outlineLevel="0" collapsed="false"/>
    <row r="1042958" customFormat="false" ht="12.8" hidden="false" customHeight="false" outlineLevel="0" collapsed="false"/>
    <row r="1042959" customFormat="false" ht="12.8" hidden="false" customHeight="false" outlineLevel="0" collapsed="false"/>
    <row r="1042960" customFormat="false" ht="12.8" hidden="false" customHeight="false" outlineLevel="0" collapsed="false"/>
    <row r="1042961" customFormat="false" ht="12.8" hidden="false" customHeight="false" outlineLevel="0" collapsed="false"/>
    <row r="1042962" customFormat="false" ht="12.8" hidden="false" customHeight="false" outlineLevel="0" collapsed="false"/>
    <row r="1042963" customFormat="false" ht="12.8" hidden="false" customHeight="false" outlineLevel="0" collapsed="false"/>
    <row r="1042964" customFormat="false" ht="12.8" hidden="false" customHeight="false" outlineLevel="0" collapsed="false"/>
    <row r="1042965" customFormat="false" ht="12.8" hidden="false" customHeight="false" outlineLevel="0" collapsed="false"/>
    <row r="1042966" customFormat="false" ht="12.8" hidden="false" customHeight="false" outlineLevel="0" collapsed="false"/>
    <row r="1042967" customFormat="false" ht="12.8" hidden="false" customHeight="false" outlineLevel="0" collapsed="false"/>
    <row r="1042968" customFormat="false" ht="12.8" hidden="false" customHeight="false" outlineLevel="0" collapsed="false"/>
    <row r="1042969" customFormat="false" ht="12.8" hidden="false" customHeight="false" outlineLevel="0" collapsed="false"/>
    <row r="1042970" customFormat="false" ht="12.8" hidden="false" customHeight="false" outlineLevel="0" collapsed="false"/>
    <row r="1042971" customFormat="false" ht="12.8" hidden="false" customHeight="false" outlineLevel="0" collapsed="false"/>
    <row r="1042972" customFormat="false" ht="12.8" hidden="false" customHeight="false" outlineLevel="0" collapsed="false"/>
    <row r="1042973" customFormat="false" ht="12.8" hidden="false" customHeight="false" outlineLevel="0" collapsed="false"/>
    <row r="1042974" customFormat="false" ht="12.8" hidden="false" customHeight="false" outlineLevel="0" collapsed="false"/>
    <row r="1042975" customFormat="false" ht="12.8" hidden="false" customHeight="false" outlineLevel="0" collapsed="false"/>
    <row r="1042976" customFormat="false" ht="12.8" hidden="false" customHeight="false" outlineLevel="0" collapsed="false"/>
    <row r="1042977" customFormat="false" ht="12.8" hidden="false" customHeight="false" outlineLevel="0" collapsed="false"/>
    <row r="1042978" customFormat="false" ht="12.8" hidden="false" customHeight="false" outlineLevel="0" collapsed="false"/>
    <row r="1042979" customFormat="false" ht="12.8" hidden="false" customHeight="false" outlineLevel="0" collapsed="false"/>
    <row r="1042980" customFormat="false" ht="12.8" hidden="false" customHeight="false" outlineLevel="0" collapsed="false"/>
    <row r="1042981" customFormat="false" ht="12.8" hidden="false" customHeight="false" outlineLevel="0" collapsed="false"/>
    <row r="1042982" customFormat="false" ht="12.8" hidden="false" customHeight="false" outlineLevel="0" collapsed="false"/>
    <row r="1042983" customFormat="false" ht="12.8" hidden="false" customHeight="false" outlineLevel="0" collapsed="false"/>
    <row r="1042984" customFormat="false" ht="12.8" hidden="false" customHeight="false" outlineLevel="0" collapsed="false"/>
    <row r="1042985" customFormat="false" ht="12.8" hidden="false" customHeight="false" outlineLevel="0" collapsed="false"/>
    <row r="1042986" customFormat="false" ht="12.8" hidden="false" customHeight="false" outlineLevel="0" collapsed="false"/>
    <row r="1042987" customFormat="false" ht="12.8" hidden="false" customHeight="false" outlineLevel="0" collapsed="false"/>
    <row r="1042988" customFormat="false" ht="12.8" hidden="false" customHeight="false" outlineLevel="0" collapsed="false"/>
    <row r="1042989" customFormat="false" ht="12.8" hidden="false" customHeight="false" outlineLevel="0" collapsed="false"/>
    <row r="1042990" customFormat="false" ht="12.8" hidden="false" customHeight="false" outlineLevel="0" collapsed="false"/>
    <row r="1042991" customFormat="false" ht="12.8" hidden="false" customHeight="false" outlineLevel="0" collapsed="false"/>
    <row r="1042992" customFormat="false" ht="12.8" hidden="false" customHeight="false" outlineLevel="0" collapsed="false"/>
    <row r="1042993" customFormat="false" ht="12.8" hidden="false" customHeight="false" outlineLevel="0" collapsed="false"/>
    <row r="1042994" customFormat="false" ht="12.8" hidden="false" customHeight="false" outlineLevel="0" collapsed="false"/>
    <row r="1042995" customFormat="false" ht="12.8" hidden="false" customHeight="false" outlineLevel="0" collapsed="false"/>
    <row r="1042996" customFormat="false" ht="12.8" hidden="false" customHeight="false" outlineLevel="0" collapsed="false"/>
    <row r="1042997" customFormat="false" ht="12.8" hidden="false" customHeight="false" outlineLevel="0" collapsed="false"/>
    <row r="1042998" customFormat="false" ht="12.8" hidden="false" customHeight="false" outlineLevel="0" collapsed="false"/>
    <row r="1042999" customFormat="false" ht="12.8" hidden="false" customHeight="false" outlineLevel="0" collapsed="false"/>
    <row r="1043000" customFormat="false" ht="12.8" hidden="false" customHeight="false" outlineLevel="0" collapsed="false"/>
    <row r="1043001" customFormat="false" ht="12.8" hidden="false" customHeight="false" outlineLevel="0" collapsed="false"/>
    <row r="1043002" customFormat="false" ht="12.8" hidden="false" customHeight="false" outlineLevel="0" collapsed="false"/>
    <row r="1043003" customFormat="false" ht="12.8" hidden="false" customHeight="false" outlineLevel="0" collapsed="false"/>
    <row r="1043004" customFormat="false" ht="12.8" hidden="false" customHeight="false" outlineLevel="0" collapsed="false"/>
    <row r="1043005" customFormat="false" ht="12.8" hidden="false" customHeight="false" outlineLevel="0" collapsed="false"/>
    <row r="1043006" customFormat="false" ht="12.8" hidden="false" customHeight="false" outlineLevel="0" collapsed="false"/>
    <row r="1043007" customFormat="false" ht="12.8" hidden="false" customHeight="false" outlineLevel="0" collapsed="false"/>
    <row r="1043008" customFormat="false" ht="12.8" hidden="false" customHeight="false" outlineLevel="0" collapsed="false"/>
    <row r="1043009" customFormat="false" ht="12.8" hidden="false" customHeight="false" outlineLevel="0" collapsed="false"/>
    <row r="1043010" customFormat="false" ht="12.8" hidden="false" customHeight="false" outlineLevel="0" collapsed="false"/>
    <row r="1043011" customFormat="false" ht="12.8" hidden="false" customHeight="false" outlineLevel="0" collapsed="false"/>
    <row r="1043012" customFormat="false" ht="12.8" hidden="false" customHeight="false" outlineLevel="0" collapsed="false"/>
    <row r="1043013" customFormat="false" ht="12.8" hidden="false" customHeight="false" outlineLevel="0" collapsed="false"/>
    <row r="1043014" customFormat="false" ht="12.8" hidden="false" customHeight="false" outlineLevel="0" collapsed="false"/>
    <row r="1043015" customFormat="false" ht="12.8" hidden="false" customHeight="false" outlineLevel="0" collapsed="false"/>
    <row r="1043016" customFormat="false" ht="12.8" hidden="false" customHeight="false" outlineLevel="0" collapsed="false"/>
    <row r="1043017" customFormat="false" ht="12.8" hidden="false" customHeight="false" outlineLevel="0" collapsed="false"/>
    <row r="1043018" customFormat="false" ht="12.8" hidden="false" customHeight="false" outlineLevel="0" collapsed="false"/>
    <row r="1043019" customFormat="false" ht="12.8" hidden="false" customHeight="false" outlineLevel="0" collapsed="false"/>
    <row r="1043020" customFormat="false" ht="12.8" hidden="false" customHeight="false" outlineLevel="0" collapsed="false"/>
    <row r="1043021" customFormat="false" ht="12.8" hidden="false" customHeight="false" outlineLevel="0" collapsed="false"/>
    <row r="1043022" customFormat="false" ht="12.8" hidden="false" customHeight="false" outlineLevel="0" collapsed="false"/>
    <row r="1043023" customFormat="false" ht="12.8" hidden="false" customHeight="false" outlineLevel="0" collapsed="false"/>
    <row r="1043024" customFormat="false" ht="12.8" hidden="false" customHeight="false" outlineLevel="0" collapsed="false"/>
    <row r="1043025" customFormat="false" ht="12.8" hidden="false" customHeight="false" outlineLevel="0" collapsed="false"/>
    <row r="1043026" customFormat="false" ht="12.8" hidden="false" customHeight="false" outlineLevel="0" collapsed="false"/>
    <row r="1043027" customFormat="false" ht="12.8" hidden="false" customHeight="false" outlineLevel="0" collapsed="false"/>
    <row r="1043028" customFormat="false" ht="12.8" hidden="false" customHeight="false" outlineLevel="0" collapsed="false"/>
    <row r="1043029" customFormat="false" ht="12.8" hidden="false" customHeight="false" outlineLevel="0" collapsed="false"/>
    <row r="1043030" customFormat="false" ht="12.8" hidden="false" customHeight="false" outlineLevel="0" collapsed="false"/>
    <row r="1043031" customFormat="false" ht="12.8" hidden="false" customHeight="false" outlineLevel="0" collapsed="false"/>
    <row r="1043032" customFormat="false" ht="12.8" hidden="false" customHeight="false" outlineLevel="0" collapsed="false"/>
    <row r="1043033" customFormat="false" ht="12.8" hidden="false" customHeight="false" outlineLevel="0" collapsed="false"/>
    <row r="1043034" customFormat="false" ht="12.8" hidden="false" customHeight="false" outlineLevel="0" collapsed="false"/>
    <row r="1043035" customFormat="false" ht="12.8" hidden="false" customHeight="false" outlineLevel="0" collapsed="false"/>
    <row r="1043036" customFormat="false" ht="12.8" hidden="false" customHeight="false" outlineLevel="0" collapsed="false"/>
    <row r="1043037" customFormat="false" ht="12.8" hidden="false" customHeight="false" outlineLevel="0" collapsed="false"/>
    <row r="1043038" customFormat="false" ht="12.8" hidden="false" customHeight="false" outlineLevel="0" collapsed="false"/>
    <row r="1043039" customFormat="false" ht="12.8" hidden="false" customHeight="false" outlineLevel="0" collapsed="false"/>
    <row r="1043040" customFormat="false" ht="12.8" hidden="false" customHeight="false" outlineLevel="0" collapsed="false"/>
    <row r="1043041" customFormat="false" ht="12.8" hidden="false" customHeight="false" outlineLevel="0" collapsed="false"/>
    <row r="1043042" customFormat="false" ht="12.8" hidden="false" customHeight="false" outlineLevel="0" collapsed="false"/>
    <row r="1043043" customFormat="false" ht="12.8" hidden="false" customHeight="false" outlineLevel="0" collapsed="false"/>
    <row r="1043044" customFormat="false" ht="12.8" hidden="false" customHeight="false" outlineLevel="0" collapsed="false"/>
    <row r="1043045" customFormat="false" ht="12.8" hidden="false" customHeight="false" outlineLevel="0" collapsed="false"/>
    <row r="1043046" customFormat="false" ht="12.8" hidden="false" customHeight="false" outlineLevel="0" collapsed="false"/>
    <row r="1043047" customFormat="false" ht="12.8" hidden="false" customHeight="false" outlineLevel="0" collapsed="false"/>
    <row r="1043048" customFormat="false" ht="12.8" hidden="false" customHeight="false" outlineLevel="0" collapsed="false"/>
    <row r="1043049" customFormat="false" ht="12.8" hidden="false" customHeight="false" outlineLevel="0" collapsed="false"/>
    <row r="1043050" customFormat="false" ht="12.8" hidden="false" customHeight="false" outlineLevel="0" collapsed="false"/>
    <row r="1043051" customFormat="false" ht="12.8" hidden="false" customHeight="false" outlineLevel="0" collapsed="false"/>
    <row r="1043052" customFormat="false" ht="12.8" hidden="false" customHeight="false" outlineLevel="0" collapsed="false"/>
    <row r="1043053" customFormat="false" ht="12.8" hidden="false" customHeight="false" outlineLevel="0" collapsed="false"/>
    <row r="1043054" customFormat="false" ht="12.8" hidden="false" customHeight="false" outlineLevel="0" collapsed="false"/>
    <row r="1043055" customFormat="false" ht="12.8" hidden="false" customHeight="false" outlineLevel="0" collapsed="false"/>
    <row r="1043056" customFormat="false" ht="12.8" hidden="false" customHeight="false" outlineLevel="0" collapsed="false"/>
    <row r="1043057" customFormat="false" ht="12.8" hidden="false" customHeight="false" outlineLevel="0" collapsed="false"/>
    <row r="1043058" customFormat="false" ht="12.8" hidden="false" customHeight="false" outlineLevel="0" collapsed="false"/>
    <row r="1043059" customFormat="false" ht="12.8" hidden="false" customHeight="false" outlineLevel="0" collapsed="false"/>
    <row r="1043060" customFormat="false" ht="12.8" hidden="false" customHeight="false" outlineLevel="0" collapsed="false"/>
    <row r="1043061" customFormat="false" ht="12.8" hidden="false" customHeight="false" outlineLevel="0" collapsed="false"/>
    <row r="1043062" customFormat="false" ht="12.8" hidden="false" customHeight="false" outlineLevel="0" collapsed="false"/>
    <row r="1043063" customFormat="false" ht="12.8" hidden="false" customHeight="false" outlineLevel="0" collapsed="false"/>
    <row r="1043064" customFormat="false" ht="12.8" hidden="false" customHeight="false" outlineLevel="0" collapsed="false"/>
    <row r="1043065" customFormat="false" ht="12.8" hidden="false" customHeight="false" outlineLevel="0" collapsed="false"/>
    <row r="1043066" customFormat="false" ht="12.8" hidden="false" customHeight="false" outlineLevel="0" collapsed="false"/>
    <row r="1043067" customFormat="false" ht="12.8" hidden="false" customHeight="false" outlineLevel="0" collapsed="false"/>
    <row r="1043068" customFormat="false" ht="12.8" hidden="false" customHeight="false" outlineLevel="0" collapsed="false"/>
    <row r="1043069" customFormat="false" ht="12.8" hidden="false" customHeight="false" outlineLevel="0" collapsed="false"/>
    <row r="1043070" customFormat="false" ht="12.8" hidden="false" customHeight="false" outlineLevel="0" collapsed="false"/>
    <row r="1043071" customFormat="false" ht="12.8" hidden="false" customHeight="false" outlineLevel="0" collapsed="false"/>
    <row r="1043072" customFormat="false" ht="12.8" hidden="false" customHeight="false" outlineLevel="0" collapsed="false"/>
    <row r="1043073" customFormat="false" ht="12.8" hidden="false" customHeight="false" outlineLevel="0" collapsed="false"/>
    <row r="1043074" customFormat="false" ht="12.8" hidden="false" customHeight="false" outlineLevel="0" collapsed="false"/>
    <row r="1043075" customFormat="false" ht="12.8" hidden="false" customHeight="false" outlineLevel="0" collapsed="false"/>
    <row r="1043076" customFormat="false" ht="12.8" hidden="false" customHeight="false" outlineLevel="0" collapsed="false"/>
    <row r="1043077" customFormat="false" ht="12.8" hidden="false" customHeight="false" outlineLevel="0" collapsed="false"/>
    <row r="1043078" customFormat="false" ht="12.8" hidden="false" customHeight="false" outlineLevel="0" collapsed="false"/>
    <row r="1043079" customFormat="false" ht="12.8" hidden="false" customHeight="false" outlineLevel="0" collapsed="false"/>
    <row r="1043080" customFormat="false" ht="12.8" hidden="false" customHeight="false" outlineLevel="0" collapsed="false"/>
    <row r="1043081" customFormat="false" ht="12.8" hidden="false" customHeight="false" outlineLevel="0" collapsed="false"/>
    <row r="1043082" customFormat="false" ht="12.8" hidden="false" customHeight="false" outlineLevel="0" collapsed="false"/>
    <row r="1043083" customFormat="false" ht="12.8" hidden="false" customHeight="false" outlineLevel="0" collapsed="false"/>
    <row r="1043084" customFormat="false" ht="12.8" hidden="false" customHeight="false" outlineLevel="0" collapsed="false"/>
    <row r="1043085" customFormat="false" ht="12.8" hidden="false" customHeight="false" outlineLevel="0" collapsed="false"/>
    <row r="1043086" customFormat="false" ht="12.8" hidden="false" customHeight="false" outlineLevel="0" collapsed="false"/>
    <row r="1043087" customFormat="false" ht="12.8" hidden="false" customHeight="false" outlineLevel="0" collapsed="false"/>
    <row r="1043088" customFormat="false" ht="12.8" hidden="false" customHeight="false" outlineLevel="0" collapsed="false"/>
    <row r="1043089" customFormat="false" ht="12.8" hidden="false" customHeight="false" outlineLevel="0" collapsed="false"/>
    <row r="1043090" customFormat="false" ht="12.8" hidden="false" customHeight="false" outlineLevel="0" collapsed="false"/>
    <row r="1043091" customFormat="false" ht="12.8" hidden="false" customHeight="false" outlineLevel="0" collapsed="false"/>
    <row r="1043092" customFormat="false" ht="12.8" hidden="false" customHeight="false" outlineLevel="0" collapsed="false"/>
    <row r="1043093" customFormat="false" ht="12.8" hidden="false" customHeight="false" outlineLevel="0" collapsed="false"/>
    <row r="1043094" customFormat="false" ht="12.8" hidden="false" customHeight="false" outlineLevel="0" collapsed="false"/>
    <row r="1043095" customFormat="false" ht="12.8" hidden="false" customHeight="false" outlineLevel="0" collapsed="false"/>
    <row r="1043096" customFormat="false" ht="12.8" hidden="false" customHeight="false" outlineLevel="0" collapsed="false"/>
    <row r="1043097" customFormat="false" ht="12.8" hidden="false" customHeight="false" outlineLevel="0" collapsed="false"/>
    <row r="1043098" customFormat="false" ht="12.8" hidden="false" customHeight="false" outlineLevel="0" collapsed="false"/>
    <row r="1043099" customFormat="false" ht="12.8" hidden="false" customHeight="false" outlineLevel="0" collapsed="false"/>
    <row r="1043100" customFormat="false" ht="12.8" hidden="false" customHeight="false" outlineLevel="0" collapsed="false"/>
    <row r="1043101" customFormat="false" ht="12.8" hidden="false" customHeight="false" outlineLevel="0" collapsed="false"/>
    <row r="1043102" customFormat="false" ht="12.8" hidden="false" customHeight="false" outlineLevel="0" collapsed="false"/>
    <row r="1043103" customFormat="false" ht="12.8" hidden="false" customHeight="false" outlineLevel="0" collapsed="false"/>
    <row r="1043104" customFormat="false" ht="12.8" hidden="false" customHeight="false" outlineLevel="0" collapsed="false"/>
    <row r="1043105" customFormat="false" ht="12.8" hidden="false" customHeight="false" outlineLevel="0" collapsed="false"/>
    <row r="1043106" customFormat="false" ht="12.8" hidden="false" customHeight="false" outlineLevel="0" collapsed="false"/>
    <row r="1043107" customFormat="false" ht="12.8" hidden="false" customHeight="false" outlineLevel="0" collapsed="false"/>
    <row r="1043108" customFormat="false" ht="12.8" hidden="false" customHeight="false" outlineLevel="0" collapsed="false"/>
    <row r="1043109" customFormat="false" ht="12.8" hidden="false" customHeight="false" outlineLevel="0" collapsed="false"/>
    <row r="1043110" customFormat="false" ht="12.8" hidden="false" customHeight="false" outlineLevel="0" collapsed="false"/>
    <row r="1043111" customFormat="false" ht="12.8" hidden="false" customHeight="false" outlineLevel="0" collapsed="false"/>
    <row r="1043112" customFormat="false" ht="12.8" hidden="false" customHeight="false" outlineLevel="0" collapsed="false"/>
    <row r="1043113" customFormat="false" ht="12.8" hidden="false" customHeight="false" outlineLevel="0" collapsed="false"/>
    <row r="1043114" customFormat="false" ht="12.8" hidden="false" customHeight="false" outlineLevel="0" collapsed="false"/>
    <row r="1043115" customFormat="false" ht="12.8" hidden="false" customHeight="false" outlineLevel="0" collapsed="false"/>
    <row r="1043116" customFormat="false" ht="12.8" hidden="false" customHeight="false" outlineLevel="0" collapsed="false"/>
    <row r="1043117" customFormat="false" ht="12.8" hidden="false" customHeight="false" outlineLevel="0" collapsed="false"/>
    <row r="1043118" customFormat="false" ht="12.8" hidden="false" customHeight="false" outlineLevel="0" collapsed="false"/>
    <row r="1043119" customFormat="false" ht="12.8" hidden="false" customHeight="false" outlineLevel="0" collapsed="false"/>
    <row r="1043120" customFormat="false" ht="12.8" hidden="false" customHeight="false" outlineLevel="0" collapsed="false"/>
    <row r="1043121" customFormat="false" ht="12.8" hidden="false" customHeight="false" outlineLevel="0" collapsed="false"/>
    <row r="1043122" customFormat="false" ht="12.8" hidden="false" customHeight="false" outlineLevel="0" collapsed="false"/>
    <row r="1043123" customFormat="false" ht="12.8" hidden="false" customHeight="false" outlineLevel="0" collapsed="false"/>
    <row r="1043124" customFormat="false" ht="12.8" hidden="false" customHeight="false" outlineLevel="0" collapsed="false"/>
    <row r="1043125" customFormat="false" ht="12.8" hidden="false" customHeight="false" outlineLevel="0" collapsed="false"/>
    <row r="1043126" customFormat="false" ht="12.8" hidden="false" customHeight="false" outlineLevel="0" collapsed="false"/>
    <row r="1043127" customFormat="false" ht="12.8" hidden="false" customHeight="false" outlineLevel="0" collapsed="false"/>
    <row r="1043128" customFormat="false" ht="12.8" hidden="false" customHeight="false" outlineLevel="0" collapsed="false"/>
    <row r="1043129" customFormat="false" ht="12.8" hidden="false" customHeight="false" outlineLevel="0" collapsed="false"/>
    <row r="1043130" customFormat="false" ht="12.8" hidden="false" customHeight="false" outlineLevel="0" collapsed="false"/>
    <row r="1043131" customFormat="false" ht="12.8" hidden="false" customHeight="false" outlineLevel="0" collapsed="false"/>
    <row r="1043132" customFormat="false" ht="12.8" hidden="false" customHeight="false" outlineLevel="0" collapsed="false"/>
    <row r="1043133" customFormat="false" ht="12.8" hidden="false" customHeight="false" outlineLevel="0" collapsed="false"/>
    <row r="1043134" customFormat="false" ht="12.8" hidden="false" customHeight="false" outlineLevel="0" collapsed="false"/>
    <row r="1043135" customFormat="false" ht="12.8" hidden="false" customHeight="false" outlineLevel="0" collapsed="false"/>
    <row r="1043136" customFormat="false" ht="12.8" hidden="false" customHeight="false" outlineLevel="0" collapsed="false"/>
    <row r="1043137" customFormat="false" ht="12.8" hidden="false" customHeight="false" outlineLevel="0" collapsed="false"/>
    <row r="1043138" customFormat="false" ht="12.8" hidden="false" customHeight="false" outlineLevel="0" collapsed="false"/>
    <row r="1043139" customFormat="false" ht="12.8" hidden="false" customHeight="false" outlineLevel="0" collapsed="false"/>
    <row r="1043140" customFormat="false" ht="12.8" hidden="false" customHeight="false" outlineLevel="0" collapsed="false"/>
    <row r="1043141" customFormat="false" ht="12.8" hidden="false" customHeight="false" outlineLevel="0" collapsed="false"/>
    <row r="1043142" customFormat="false" ht="12.8" hidden="false" customHeight="false" outlineLevel="0" collapsed="false"/>
    <row r="1043143" customFormat="false" ht="12.8" hidden="false" customHeight="false" outlineLevel="0" collapsed="false"/>
    <row r="1043144" customFormat="false" ht="12.8" hidden="false" customHeight="false" outlineLevel="0" collapsed="false"/>
    <row r="1043145" customFormat="false" ht="12.8" hidden="false" customHeight="false" outlineLevel="0" collapsed="false"/>
    <row r="1043146" customFormat="false" ht="12.8" hidden="false" customHeight="false" outlineLevel="0" collapsed="false"/>
    <row r="1043147" customFormat="false" ht="12.8" hidden="false" customHeight="false" outlineLevel="0" collapsed="false"/>
    <row r="1043148" customFormat="false" ht="12.8" hidden="false" customHeight="false" outlineLevel="0" collapsed="false"/>
    <row r="1043149" customFormat="false" ht="12.8" hidden="false" customHeight="false" outlineLevel="0" collapsed="false"/>
    <row r="1043150" customFormat="false" ht="12.8" hidden="false" customHeight="false" outlineLevel="0" collapsed="false"/>
    <row r="1043151" customFormat="false" ht="12.8" hidden="false" customHeight="false" outlineLevel="0" collapsed="false"/>
    <row r="1043152" customFormat="false" ht="12.8" hidden="false" customHeight="false" outlineLevel="0" collapsed="false"/>
    <row r="1043153" customFormat="false" ht="12.8" hidden="false" customHeight="false" outlineLevel="0" collapsed="false"/>
    <row r="1043154" customFormat="false" ht="12.8" hidden="false" customHeight="false" outlineLevel="0" collapsed="false"/>
    <row r="1043155" customFormat="false" ht="12.8" hidden="false" customHeight="false" outlineLevel="0" collapsed="false"/>
    <row r="1043156" customFormat="false" ht="12.8" hidden="false" customHeight="false" outlineLevel="0" collapsed="false"/>
    <row r="1043157" customFormat="false" ht="12.8" hidden="false" customHeight="false" outlineLevel="0" collapsed="false"/>
    <row r="1043158" customFormat="false" ht="12.8" hidden="false" customHeight="false" outlineLevel="0" collapsed="false"/>
    <row r="1043159" customFormat="false" ht="12.8" hidden="false" customHeight="false" outlineLevel="0" collapsed="false"/>
    <row r="1043160" customFormat="false" ht="12.8" hidden="false" customHeight="false" outlineLevel="0" collapsed="false"/>
    <row r="1043161" customFormat="false" ht="12.8" hidden="false" customHeight="false" outlineLevel="0" collapsed="false"/>
    <row r="1043162" customFormat="false" ht="12.8" hidden="false" customHeight="false" outlineLevel="0" collapsed="false"/>
    <row r="1043163" customFormat="false" ht="12.8" hidden="false" customHeight="false" outlineLevel="0" collapsed="false"/>
    <row r="1043164" customFormat="false" ht="12.8" hidden="false" customHeight="false" outlineLevel="0" collapsed="false"/>
    <row r="1043165" customFormat="false" ht="12.8" hidden="false" customHeight="false" outlineLevel="0" collapsed="false"/>
    <row r="1043166" customFormat="false" ht="12.8" hidden="false" customHeight="false" outlineLevel="0" collapsed="false"/>
    <row r="1043167" customFormat="false" ht="12.8" hidden="false" customHeight="false" outlineLevel="0" collapsed="false"/>
    <row r="1043168" customFormat="false" ht="12.8" hidden="false" customHeight="false" outlineLevel="0" collapsed="false"/>
    <row r="1043169" customFormat="false" ht="12.8" hidden="false" customHeight="false" outlineLevel="0" collapsed="false"/>
    <row r="1043170" customFormat="false" ht="12.8" hidden="false" customHeight="false" outlineLevel="0" collapsed="false"/>
    <row r="1043171" customFormat="false" ht="12.8" hidden="false" customHeight="false" outlineLevel="0" collapsed="false"/>
    <row r="1043172" customFormat="false" ht="12.8" hidden="false" customHeight="false" outlineLevel="0" collapsed="false"/>
    <row r="1043173" customFormat="false" ht="12.8" hidden="false" customHeight="false" outlineLevel="0" collapsed="false"/>
    <row r="1043174" customFormat="false" ht="12.8" hidden="false" customHeight="false" outlineLevel="0" collapsed="false"/>
    <row r="1043175" customFormat="false" ht="12.8" hidden="false" customHeight="false" outlineLevel="0" collapsed="false"/>
    <row r="1043176" customFormat="false" ht="12.8" hidden="false" customHeight="false" outlineLevel="0" collapsed="false"/>
    <row r="1043177" customFormat="false" ht="12.8" hidden="false" customHeight="false" outlineLevel="0" collapsed="false"/>
    <row r="1043178" customFormat="false" ht="12.8" hidden="false" customHeight="false" outlineLevel="0" collapsed="false"/>
    <row r="1043179" customFormat="false" ht="12.8" hidden="false" customHeight="false" outlineLevel="0" collapsed="false"/>
    <row r="1043180" customFormat="false" ht="12.8" hidden="false" customHeight="false" outlineLevel="0" collapsed="false"/>
    <row r="1043181" customFormat="false" ht="12.8" hidden="false" customHeight="false" outlineLevel="0" collapsed="false"/>
    <row r="1043182" customFormat="false" ht="12.8" hidden="false" customHeight="false" outlineLevel="0" collapsed="false"/>
    <row r="1043183" customFormat="false" ht="12.8" hidden="false" customHeight="false" outlineLevel="0" collapsed="false"/>
    <row r="1043184" customFormat="false" ht="12.8" hidden="false" customHeight="false" outlineLevel="0" collapsed="false"/>
    <row r="1043185" customFormat="false" ht="12.8" hidden="false" customHeight="false" outlineLevel="0" collapsed="false"/>
    <row r="1043186" customFormat="false" ht="12.8" hidden="false" customHeight="false" outlineLevel="0" collapsed="false"/>
    <row r="1043187" customFormat="false" ht="12.8" hidden="false" customHeight="false" outlineLevel="0" collapsed="false"/>
    <row r="1043188" customFormat="false" ht="12.8" hidden="false" customHeight="false" outlineLevel="0" collapsed="false"/>
    <row r="1043189" customFormat="false" ht="12.8" hidden="false" customHeight="false" outlineLevel="0" collapsed="false"/>
    <row r="1043190" customFormat="false" ht="12.8" hidden="false" customHeight="false" outlineLevel="0" collapsed="false"/>
    <row r="1043191" customFormat="false" ht="12.8" hidden="false" customHeight="false" outlineLevel="0" collapsed="false"/>
    <row r="1043192" customFormat="false" ht="12.8" hidden="false" customHeight="false" outlineLevel="0" collapsed="false"/>
    <row r="1043193" customFormat="false" ht="12.8" hidden="false" customHeight="false" outlineLevel="0" collapsed="false"/>
    <row r="1043194" customFormat="false" ht="12.8" hidden="false" customHeight="false" outlineLevel="0" collapsed="false"/>
    <row r="1043195" customFormat="false" ht="12.8" hidden="false" customHeight="false" outlineLevel="0" collapsed="false"/>
    <row r="1043196" customFormat="false" ht="12.8" hidden="false" customHeight="false" outlineLevel="0" collapsed="false"/>
    <row r="1043197" customFormat="false" ht="12.8" hidden="false" customHeight="false" outlineLevel="0" collapsed="false"/>
    <row r="1043198" customFormat="false" ht="12.8" hidden="false" customHeight="false" outlineLevel="0" collapsed="false"/>
    <row r="1043199" customFormat="false" ht="12.8" hidden="false" customHeight="false" outlineLevel="0" collapsed="false"/>
    <row r="1043200" customFormat="false" ht="12.8" hidden="false" customHeight="false" outlineLevel="0" collapsed="false"/>
    <row r="1043201" customFormat="false" ht="12.8" hidden="false" customHeight="false" outlineLevel="0" collapsed="false"/>
    <row r="1043202" customFormat="false" ht="12.8" hidden="false" customHeight="false" outlineLevel="0" collapsed="false"/>
    <row r="1043203" customFormat="false" ht="12.8" hidden="false" customHeight="false" outlineLevel="0" collapsed="false"/>
    <row r="1043204" customFormat="false" ht="12.8" hidden="false" customHeight="false" outlineLevel="0" collapsed="false"/>
    <row r="1043205" customFormat="false" ht="12.8" hidden="false" customHeight="false" outlineLevel="0" collapsed="false"/>
    <row r="1043206" customFormat="false" ht="12.8" hidden="false" customHeight="false" outlineLevel="0" collapsed="false"/>
    <row r="1043207" customFormat="false" ht="12.8" hidden="false" customHeight="false" outlineLevel="0" collapsed="false"/>
    <row r="1043208" customFormat="false" ht="12.8" hidden="false" customHeight="false" outlineLevel="0" collapsed="false"/>
    <row r="1043209" customFormat="false" ht="12.8" hidden="false" customHeight="false" outlineLevel="0" collapsed="false"/>
    <row r="1043210" customFormat="false" ht="12.8" hidden="false" customHeight="false" outlineLevel="0" collapsed="false"/>
    <row r="1043211" customFormat="false" ht="12.8" hidden="false" customHeight="false" outlineLevel="0" collapsed="false"/>
    <row r="1043212" customFormat="false" ht="12.8" hidden="false" customHeight="false" outlineLevel="0" collapsed="false"/>
    <row r="1043213" customFormat="false" ht="12.8" hidden="false" customHeight="false" outlineLevel="0" collapsed="false"/>
    <row r="1043214" customFormat="false" ht="12.8" hidden="false" customHeight="false" outlineLevel="0" collapsed="false"/>
    <row r="1043215" customFormat="false" ht="12.8" hidden="false" customHeight="false" outlineLevel="0" collapsed="false"/>
    <row r="1043216" customFormat="false" ht="12.8" hidden="false" customHeight="false" outlineLevel="0" collapsed="false"/>
    <row r="1043217" customFormat="false" ht="12.8" hidden="false" customHeight="false" outlineLevel="0" collapsed="false"/>
    <row r="1043218" customFormat="false" ht="12.8" hidden="false" customHeight="false" outlineLevel="0" collapsed="false"/>
    <row r="1043219" customFormat="false" ht="12.8" hidden="false" customHeight="false" outlineLevel="0" collapsed="false"/>
    <row r="1043220" customFormat="false" ht="12.8" hidden="false" customHeight="false" outlineLevel="0" collapsed="false"/>
    <row r="1043221" customFormat="false" ht="12.8" hidden="false" customHeight="false" outlineLevel="0" collapsed="false"/>
    <row r="1043222" customFormat="false" ht="12.8" hidden="false" customHeight="false" outlineLevel="0" collapsed="false"/>
    <row r="1043223" customFormat="false" ht="12.8" hidden="false" customHeight="false" outlineLevel="0" collapsed="false"/>
    <row r="1043224" customFormat="false" ht="12.8" hidden="false" customHeight="false" outlineLevel="0" collapsed="false"/>
    <row r="1043225" customFormat="false" ht="12.8" hidden="false" customHeight="false" outlineLevel="0" collapsed="false"/>
    <row r="1043226" customFormat="false" ht="12.8" hidden="false" customHeight="false" outlineLevel="0" collapsed="false"/>
    <row r="1043227" customFormat="false" ht="12.8" hidden="false" customHeight="false" outlineLevel="0" collapsed="false"/>
    <row r="1043228" customFormat="false" ht="12.8" hidden="false" customHeight="false" outlineLevel="0" collapsed="false"/>
    <row r="1043229" customFormat="false" ht="12.8" hidden="false" customHeight="false" outlineLevel="0" collapsed="false"/>
    <row r="1043230" customFormat="false" ht="12.8" hidden="false" customHeight="false" outlineLevel="0" collapsed="false"/>
    <row r="1043231" customFormat="false" ht="12.8" hidden="false" customHeight="false" outlineLevel="0" collapsed="false"/>
    <row r="1043232" customFormat="false" ht="12.8" hidden="false" customHeight="false" outlineLevel="0" collapsed="false"/>
    <row r="1043233" customFormat="false" ht="12.8" hidden="false" customHeight="false" outlineLevel="0" collapsed="false"/>
    <row r="1043234" customFormat="false" ht="12.8" hidden="false" customHeight="false" outlineLevel="0" collapsed="false"/>
    <row r="1043235" customFormat="false" ht="12.8" hidden="false" customHeight="false" outlineLevel="0" collapsed="false"/>
    <row r="1043236" customFormat="false" ht="12.8" hidden="false" customHeight="false" outlineLevel="0" collapsed="false"/>
    <row r="1043237" customFormat="false" ht="12.8" hidden="false" customHeight="false" outlineLevel="0" collapsed="false"/>
    <row r="1043238" customFormat="false" ht="12.8" hidden="false" customHeight="false" outlineLevel="0" collapsed="false"/>
    <row r="1043239" customFormat="false" ht="12.8" hidden="false" customHeight="false" outlineLevel="0" collapsed="false"/>
    <row r="1043240" customFormat="false" ht="12.8" hidden="false" customHeight="false" outlineLevel="0" collapsed="false"/>
    <row r="1043241" customFormat="false" ht="12.8" hidden="false" customHeight="false" outlineLevel="0" collapsed="false"/>
    <row r="1043242" customFormat="false" ht="12.8" hidden="false" customHeight="false" outlineLevel="0" collapsed="false"/>
    <row r="1043243" customFormat="false" ht="12.8" hidden="false" customHeight="false" outlineLevel="0" collapsed="false"/>
    <row r="1043244" customFormat="false" ht="12.8" hidden="false" customHeight="false" outlineLevel="0" collapsed="false"/>
    <row r="1043245" customFormat="false" ht="12.8" hidden="false" customHeight="false" outlineLevel="0" collapsed="false"/>
    <row r="1043246" customFormat="false" ht="12.8" hidden="false" customHeight="false" outlineLevel="0" collapsed="false"/>
    <row r="1043247" customFormat="false" ht="12.8" hidden="false" customHeight="false" outlineLevel="0" collapsed="false"/>
    <row r="1043248" customFormat="false" ht="12.8" hidden="false" customHeight="false" outlineLevel="0" collapsed="false"/>
    <row r="1043249" customFormat="false" ht="12.8" hidden="false" customHeight="false" outlineLevel="0" collapsed="false"/>
    <row r="1043250" customFormat="false" ht="12.8" hidden="false" customHeight="false" outlineLevel="0" collapsed="false"/>
    <row r="1043251" customFormat="false" ht="12.8" hidden="false" customHeight="false" outlineLevel="0" collapsed="false"/>
    <row r="1043252" customFormat="false" ht="12.8" hidden="false" customHeight="false" outlineLevel="0" collapsed="false"/>
    <row r="1043253" customFormat="false" ht="12.8" hidden="false" customHeight="false" outlineLevel="0" collapsed="false"/>
    <row r="1043254" customFormat="false" ht="12.8" hidden="false" customHeight="false" outlineLevel="0" collapsed="false"/>
    <row r="1043255" customFormat="false" ht="12.8" hidden="false" customHeight="false" outlineLevel="0" collapsed="false"/>
    <row r="1043256" customFormat="false" ht="12.8" hidden="false" customHeight="false" outlineLevel="0" collapsed="false"/>
    <row r="1043257" customFormat="false" ht="12.8" hidden="false" customHeight="false" outlineLevel="0" collapsed="false"/>
    <row r="1043258" customFormat="false" ht="12.8" hidden="false" customHeight="false" outlineLevel="0" collapsed="false"/>
    <row r="1043259" customFormat="false" ht="12.8" hidden="false" customHeight="false" outlineLevel="0" collapsed="false"/>
    <row r="1043260" customFormat="false" ht="12.8" hidden="false" customHeight="false" outlineLevel="0" collapsed="false"/>
    <row r="1043261" customFormat="false" ht="12.8" hidden="false" customHeight="false" outlineLevel="0" collapsed="false"/>
    <row r="1043262" customFormat="false" ht="12.8" hidden="false" customHeight="false" outlineLevel="0" collapsed="false"/>
    <row r="1043263" customFormat="false" ht="12.8" hidden="false" customHeight="false" outlineLevel="0" collapsed="false"/>
    <row r="1043264" customFormat="false" ht="12.8" hidden="false" customHeight="false" outlineLevel="0" collapsed="false"/>
    <row r="1043265" customFormat="false" ht="12.8" hidden="false" customHeight="false" outlineLevel="0" collapsed="false"/>
    <row r="1043266" customFormat="false" ht="12.8" hidden="false" customHeight="false" outlineLevel="0" collapsed="false"/>
    <row r="1043267" customFormat="false" ht="12.8" hidden="false" customHeight="false" outlineLevel="0" collapsed="false"/>
    <row r="1043268" customFormat="false" ht="12.8" hidden="false" customHeight="false" outlineLevel="0" collapsed="false"/>
    <row r="1043269" customFormat="false" ht="12.8" hidden="false" customHeight="false" outlineLevel="0" collapsed="false"/>
    <row r="1043270" customFormat="false" ht="12.8" hidden="false" customHeight="false" outlineLevel="0" collapsed="false"/>
    <row r="1043271" customFormat="false" ht="12.8" hidden="false" customHeight="false" outlineLevel="0" collapsed="false"/>
    <row r="1043272" customFormat="false" ht="12.8" hidden="false" customHeight="false" outlineLevel="0" collapsed="false"/>
    <row r="1043273" customFormat="false" ht="12.8" hidden="false" customHeight="false" outlineLevel="0" collapsed="false"/>
    <row r="1043274" customFormat="false" ht="12.8" hidden="false" customHeight="false" outlineLevel="0" collapsed="false"/>
    <row r="1043275" customFormat="false" ht="12.8" hidden="false" customHeight="false" outlineLevel="0" collapsed="false"/>
    <row r="1043276" customFormat="false" ht="12.8" hidden="false" customHeight="false" outlineLevel="0" collapsed="false"/>
    <row r="1043277" customFormat="false" ht="12.8" hidden="false" customHeight="false" outlineLevel="0" collapsed="false"/>
    <row r="1043278" customFormat="false" ht="12.8" hidden="false" customHeight="false" outlineLevel="0" collapsed="false"/>
    <row r="1043279" customFormat="false" ht="12.8" hidden="false" customHeight="false" outlineLevel="0" collapsed="false"/>
    <row r="1043280" customFormat="false" ht="12.8" hidden="false" customHeight="false" outlineLevel="0" collapsed="false"/>
    <row r="1043281" customFormat="false" ht="12.8" hidden="false" customHeight="false" outlineLevel="0" collapsed="false"/>
    <row r="1043282" customFormat="false" ht="12.8" hidden="false" customHeight="false" outlineLevel="0" collapsed="false"/>
    <row r="1043283" customFormat="false" ht="12.8" hidden="false" customHeight="false" outlineLevel="0" collapsed="false"/>
    <row r="1043284" customFormat="false" ht="12.8" hidden="false" customHeight="false" outlineLevel="0" collapsed="false"/>
    <row r="1043285" customFormat="false" ht="12.8" hidden="false" customHeight="false" outlineLevel="0" collapsed="false"/>
    <row r="1043286" customFormat="false" ht="12.8" hidden="false" customHeight="false" outlineLevel="0" collapsed="false"/>
    <row r="1043287" customFormat="false" ht="12.8" hidden="false" customHeight="false" outlineLevel="0" collapsed="false"/>
    <row r="1043288" customFormat="false" ht="12.8" hidden="false" customHeight="false" outlineLevel="0" collapsed="false"/>
    <row r="1043289" customFormat="false" ht="12.8" hidden="false" customHeight="false" outlineLevel="0" collapsed="false"/>
    <row r="1043290" customFormat="false" ht="12.8" hidden="false" customHeight="false" outlineLevel="0" collapsed="false"/>
    <row r="1043291" customFormat="false" ht="12.8" hidden="false" customHeight="false" outlineLevel="0" collapsed="false"/>
    <row r="1043292" customFormat="false" ht="12.8" hidden="false" customHeight="false" outlineLevel="0" collapsed="false"/>
    <row r="1043293" customFormat="false" ht="12.8" hidden="false" customHeight="false" outlineLevel="0" collapsed="false"/>
    <row r="1043294" customFormat="false" ht="12.8" hidden="false" customHeight="false" outlineLevel="0" collapsed="false"/>
    <row r="1043295" customFormat="false" ht="12.8" hidden="false" customHeight="false" outlineLevel="0" collapsed="false"/>
    <row r="1043296" customFormat="false" ht="12.8" hidden="false" customHeight="false" outlineLevel="0" collapsed="false"/>
    <row r="1043297" customFormat="false" ht="12.8" hidden="false" customHeight="false" outlineLevel="0" collapsed="false"/>
    <row r="1043298" customFormat="false" ht="12.8" hidden="false" customHeight="false" outlineLevel="0" collapsed="false"/>
    <row r="1043299" customFormat="false" ht="12.8" hidden="false" customHeight="false" outlineLevel="0" collapsed="false"/>
    <row r="1043300" customFormat="false" ht="12.8" hidden="false" customHeight="false" outlineLevel="0" collapsed="false"/>
    <row r="1043301" customFormat="false" ht="12.8" hidden="false" customHeight="false" outlineLevel="0" collapsed="false"/>
    <row r="1043302" customFormat="false" ht="12.8" hidden="false" customHeight="false" outlineLevel="0" collapsed="false"/>
    <row r="1043303" customFormat="false" ht="12.8" hidden="false" customHeight="false" outlineLevel="0" collapsed="false"/>
    <row r="1043304" customFormat="false" ht="12.8" hidden="false" customHeight="false" outlineLevel="0" collapsed="false"/>
    <row r="1043305" customFormat="false" ht="12.8" hidden="false" customHeight="false" outlineLevel="0" collapsed="false"/>
    <row r="1043306" customFormat="false" ht="12.8" hidden="false" customHeight="false" outlineLevel="0" collapsed="false"/>
    <row r="1043307" customFormat="false" ht="12.8" hidden="false" customHeight="false" outlineLevel="0" collapsed="false"/>
    <row r="1043308" customFormat="false" ht="12.8" hidden="false" customHeight="false" outlineLevel="0" collapsed="false"/>
    <row r="1043309" customFormat="false" ht="12.8" hidden="false" customHeight="false" outlineLevel="0" collapsed="false"/>
    <row r="1043310" customFormat="false" ht="12.8" hidden="false" customHeight="false" outlineLevel="0" collapsed="false"/>
    <row r="1043311" customFormat="false" ht="12.8" hidden="false" customHeight="false" outlineLevel="0" collapsed="false"/>
    <row r="1043312" customFormat="false" ht="12.8" hidden="false" customHeight="false" outlineLevel="0" collapsed="false"/>
    <row r="1043313" customFormat="false" ht="12.8" hidden="false" customHeight="false" outlineLevel="0" collapsed="false"/>
    <row r="1043314" customFormat="false" ht="12.8" hidden="false" customHeight="false" outlineLevel="0" collapsed="false"/>
    <row r="1043315" customFormat="false" ht="12.8" hidden="false" customHeight="false" outlineLevel="0" collapsed="false"/>
    <row r="1043316" customFormat="false" ht="12.8" hidden="false" customHeight="false" outlineLevel="0" collapsed="false"/>
    <row r="1043317" customFormat="false" ht="12.8" hidden="false" customHeight="false" outlineLevel="0" collapsed="false"/>
    <row r="1043318" customFormat="false" ht="12.8" hidden="false" customHeight="false" outlineLevel="0" collapsed="false"/>
    <row r="1043319" customFormat="false" ht="12.8" hidden="false" customHeight="false" outlineLevel="0" collapsed="false"/>
    <row r="1043320" customFormat="false" ht="12.8" hidden="false" customHeight="false" outlineLevel="0" collapsed="false"/>
    <row r="1043321" customFormat="false" ht="12.8" hidden="false" customHeight="false" outlineLevel="0" collapsed="false"/>
    <row r="1043322" customFormat="false" ht="12.8" hidden="false" customHeight="false" outlineLevel="0" collapsed="false"/>
    <row r="1043323" customFormat="false" ht="12.8" hidden="false" customHeight="false" outlineLevel="0" collapsed="false"/>
    <row r="1043324" customFormat="false" ht="12.8" hidden="false" customHeight="false" outlineLevel="0" collapsed="false"/>
    <row r="1043325" customFormat="false" ht="12.8" hidden="false" customHeight="false" outlineLevel="0" collapsed="false"/>
    <row r="1043326" customFormat="false" ht="12.8" hidden="false" customHeight="false" outlineLevel="0" collapsed="false"/>
    <row r="1043327" customFormat="false" ht="12.8" hidden="false" customHeight="false" outlineLevel="0" collapsed="false"/>
    <row r="1043328" customFormat="false" ht="12.8" hidden="false" customHeight="false" outlineLevel="0" collapsed="false"/>
    <row r="1043329" customFormat="false" ht="12.8" hidden="false" customHeight="false" outlineLevel="0" collapsed="false"/>
    <row r="1043330" customFormat="false" ht="12.8" hidden="false" customHeight="false" outlineLevel="0" collapsed="false"/>
    <row r="1043331" customFormat="false" ht="12.8" hidden="false" customHeight="false" outlineLevel="0" collapsed="false"/>
    <row r="1043332" customFormat="false" ht="12.8" hidden="false" customHeight="false" outlineLevel="0" collapsed="false"/>
    <row r="1043333" customFormat="false" ht="12.8" hidden="false" customHeight="false" outlineLevel="0" collapsed="false"/>
    <row r="1043334" customFormat="false" ht="12.8" hidden="false" customHeight="false" outlineLevel="0" collapsed="false"/>
    <row r="1043335" customFormat="false" ht="12.8" hidden="false" customHeight="false" outlineLevel="0" collapsed="false"/>
    <row r="1043336" customFormat="false" ht="12.8" hidden="false" customHeight="false" outlineLevel="0" collapsed="false"/>
    <row r="1043337" customFormat="false" ht="12.8" hidden="false" customHeight="false" outlineLevel="0" collapsed="false"/>
    <row r="1043338" customFormat="false" ht="12.8" hidden="false" customHeight="false" outlineLevel="0" collapsed="false"/>
    <row r="1043339" customFormat="false" ht="12.8" hidden="false" customHeight="false" outlineLevel="0" collapsed="false"/>
    <row r="1043340" customFormat="false" ht="12.8" hidden="false" customHeight="false" outlineLevel="0" collapsed="false"/>
    <row r="1043341" customFormat="false" ht="12.8" hidden="false" customHeight="false" outlineLevel="0" collapsed="false"/>
    <row r="1043342" customFormat="false" ht="12.8" hidden="false" customHeight="false" outlineLevel="0" collapsed="false"/>
    <row r="1043343" customFormat="false" ht="12.8" hidden="false" customHeight="false" outlineLevel="0" collapsed="false"/>
    <row r="1043344" customFormat="false" ht="12.8" hidden="false" customHeight="false" outlineLevel="0" collapsed="false"/>
    <row r="1043345" customFormat="false" ht="12.8" hidden="false" customHeight="false" outlineLevel="0" collapsed="false"/>
    <row r="1043346" customFormat="false" ht="12.8" hidden="false" customHeight="false" outlineLevel="0" collapsed="false"/>
    <row r="1043347" customFormat="false" ht="12.8" hidden="false" customHeight="false" outlineLevel="0" collapsed="false"/>
    <row r="1043348" customFormat="false" ht="12.8" hidden="false" customHeight="false" outlineLevel="0" collapsed="false"/>
    <row r="1043349" customFormat="false" ht="12.8" hidden="false" customHeight="false" outlineLevel="0" collapsed="false"/>
    <row r="1043350" customFormat="false" ht="12.8" hidden="false" customHeight="false" outlineLevel="0" collapsed="false"/>
    <row r="1043351" customFormat="false" ht="12.8" hidden="false" customHeight="false" outlineLevel="0" collapsed="false"/>
    <row r="1043352" customFormat="false" ht="12.8" hidden="false" customHeight="false" outlineLevel="0" collapsed="false"/>
    <row r="1043353" customFormat="false" ht="12.8" hidden="false" customHeight="false" outlineLevel="0" collapsed="false"/>
    <row r="1043354" customFormat="false" ht="12.8" hidden="false" customHeight="false" outlineLevel="0" collapsed="false"/>
    <row r="1043355" customFormat="false" ht="12.8" hidden="false" customHeight="false" outlineLevel="0" collapsed="false"/>
    <row r="1043356" customFormat="false" ht="12.8" hidden="false" customHeight="false" outlineLevel="0" collapsed="false"/>
    <row r="1043357" customFormat="false" ht="12.8" hidden="false" customHeight="false" outlineLevel="0" collapsed="false"/>
    <row r="1043358" customFormat="false" ht="12.8" hidden="false" customHeight="false" outlineLevel="0" collapsed="false"/>
    <row r="1043359" customFormat="false" ht="12.8" hidden="false" customHeight="false" outlineLevel="0" collapsed="false"/>
    <row r="1043360" customFormat="false" ht="12.8" hidden="false" customHeight="false" outlineLevel="0" collapsed="false"/>
    <row r="1043361" customFormat="false" ht="12.8" hidden="false" customHeight="false" outlineLevel="0" collapsed="false"/>
    <row r="1043362" customFormat="false" ht="12.8" hidden="false" customHeight="false" outlineLevel="0" collapsed="false"/>
    <row r="1043363" customFormat="false" ht="12.8" hidden="false" customHeight="false" outlineLevel="0" collapsed="false"/>
    <row r="1043364" customFormat="false" ht="12.8" hidden="false" customHeight="false" outlineLevel="0" collapsed="false"/>
    <row r="1043365" customFormat="false" ht="12.8" hidden="false" customHeight="false" outlineLevel="0" collapsed="false"/>
    <row r="1043366" customFormat="false" ht="12.8" hidden="false" customHeight="false" outlineLevel="0" collapsed="false"/>
    <row r="1043367" customFormat="false" ht="12.8" hidden="false" customHeight="false" outlineLevel="0" collapsed="false"/>
    <row r="1043368" customFormat="false" ht="12.8" hidden="false" customHeight="false" outlineLevel="0" collapsed="false"/>
    <row r="1043369" customFormat="false" ht="12.8" hidden="false" customHeight="false" outlineLevel="0" collapsed="false"/>
    <row r="1043370" customFormat="false" ht="12.8" hidden="false" customHeight="false" outlineLevel="0" collapsed="false"/>
    <row r="1043371" customFormat="false" ht="12.8" hidden="false" customHeight="false" outlineLevel="0" collapsed="false"/>
    <row r="1043372" customFormat="false" ht="12.8" hidden="false" customHeight="false" outlineLevel="0" collapsed="false"/>
    <row r="1043373" customFormat="false" ht="12.8" hidden="false" customHeight="false" outlineLevel="0" collapsed="false"/>
    <row r="1043374" customFormat="false" ht="12.8" hidden="false" customHeight="false" outlineLevel="0" collapsed="false"/>
    <row r="1043375" customFormat="false" ht="12.8" hidden="false" customHeight="false" outlineLevel="0" collapsed="false"/>
    <row r="1043376" customFormat="false" ht="12.8" hidden="false" customHeight="false" outlineLevel="0" collapsed="false"/>
    <row r="1043377" customFormat="false" ht="12.8" hidden="false" customHeight="false" outlineLevel="0" collapsed="false"/>
    <row r="1043378" customFormat="false" ht="12.8" hidden="false" customHeight="false" outlineLevel="0" collapsed="false"/>
    <row r="1043379" customFormat="false" ht="12.8" hidden="false" customHeight="false" outlineLevel="0" collapsed="false"/>
    <row r="1043380" customFormat="false" ht="12.8" hidden="false" customHeight="false" outlineLevel="0" collapsed="false"/>
    <row r="1043381" customFormat="false" ht="12.8" hidden="false" customHeight="false" outlineLevel="0" collapsed="false"/>
    <row r="1043382" customFormat="false" ht="12.8" hidden="false" customHeight="false" outlineLevel="0" collapsed="false"/>
    <row r="1043383" customFormat="false" ht="12.8" hidden="false" customHeight="false" outlineLevel="0" collapsed="false"/>
    <row r="1043384" customFormat="false" ht="12.8" hidden="false" customHeight="false" outlineLevel="0" collapsed="false"/>
    <row r="1043385" customFormat="false" ht="12.8" hidden="false" customHeight="false" outlineLevel="0" collapsed="false"/>
    <row r="1043386" customFormat="false" ht="12.8" hidden="false" customHeight="false" outlineLevel="0" collapsed="false"/>
    <row r="1043387" customFormat="false" ht="12.8" hidden="false" customHeight="false" outlineLevel="0" collapsed="false"/>
    <row r="1043388" customFormat="false" ht="12.8" hidden="false" customHeight="false" outlineLevel="0" collapsed="false"/>
    <row r="1043389" customFormat="false" ht="12.8" hidden="false" customHeight="false" outlineLevel="0" collapsed="false"/>
    <row r="1043390" customFormat="false" ht="12.8" hidden="false" customHeight="false" outlineLevel="0" collapsed="false"/>
    <row r="1043391" customFormat="false" ht="12.8" hidden="false" customHeight="false" outlineLevel="0" collapsed="false"/>
    <row r="1043392" customFormat="false" ht="12.8" hidden="false" customHeight="false" outlineLevel="0" collapsed="false"/>
    <row r="1043393" customFormat="false" ht="12.8" hidden="false" customHeight="false" outlineLevel="0" collapsed="false"/>
    <row r="1043394" customFormat="false" ht="12.8" hidden="false" customHeight="false" outlineLevel="0" collapsed="false"/>
    <row r="1043395" customFormat="false" ht="12.8" hidden="false" customHeight="false" outlineLevel="0" collapsed="false"/>
    <row r="1043396" customFormat="false" ht="12.8" hidden="false" customHeight="false" outlineLevel="0" collapsed="false"/>
    <row r="1043397" customFormat="false" ht="12.8" hidden="false" customHeight="false" outlineLevel="0" collapsed="false"/>
    <row r="1043398" customFormat="false" ht="12.8" hidden="false" customHeight="false" outlineLevel="0" collapsed="false"/>
    <row r="1043399" customFormat="false" ht="12.8" hidden="false" customHeight="false" outlineLevel="0" collapsed="false"/>
    <row r="1043400" customFormat="false" ht="12.8" hidden="false" customHeight="false" outlineLevel="0" collapsed="false"/>
    <row r="1043401" customFormat="false" ht="12.8" hidden="false" customHeight="false" outlineLevel="0" collapsed="false"/>
    <row r="1043402" customFormat="false" ht="12.8" hidden="false" customHeight="false" outlineLevel="0" collapsed="false"/>
    <row r="1043403" customFormat="false" ht="12.8" hidden="false" customHeight="false" outlineLevel="0" collapsed="false"/>
    <row r="1043404" customFormat="false" ht="12.8" hidden="false" customHeight="false" outlineLevel="0" collapsed="false"/>
    <row r="1043405" customFormat="false" ht="12.8" hidden="false" customHeight="false" outlineLevel="0" collapsed="false"/>
    <row r="1043406" customFormat="false" ht="12.8" hidden="false" customHeight="false" outlineLevel="0" collapsed="false"/>
    <row r="1043407" customFormat="false" ht="12.8" hidden="false" customHeight="false" outlineLevel="0" collapsed="false"/>
    <row r="1043408" customFormat="false" ht="12.8" hidden="false" customHeight="false" outlineLevel="0" collapsed="false"/>
    <row r="1043409" customFormat="false" ht="12.8" hidden="false" customHeight="false" outlineLevel="0" collapsed="false"/>
    <row r="1043410" customFormat="false" ht="12.8" hidden="false" customHeight="false" outlineLevel="0" collapsed="false"/>
    <row r="1043411" customFormat="false" ht="12.8" hidden="false" customHeight="false" outlineLevel="0" collapsed="false"/>
    <row r="1043412" customFormat="false" ht="12.8" hidden="false" customHeight="false" outlineLevel="0" collapsed="false"/>
    <row r="1043413" customFormat="false" ht="12.8" hidden="false" customHeight="false" outlineLevel="0" collapsed="false"/>
    <row r="1043414" customFormat="false" ht="12.8" hidden="false" customHeight="false" outlineLevel="0" collapsed="false"/>
    <row r="1043415" customFormat="false" ht="12.8" hidden="false" customHeight="false" outlineLevel="0" collapsed="false"/>
    <row r="1043416" customFormat="false" ht="12.8" hidden="false" customHeight="false" outlineLevel="0" collapsed="false"/>
    <row r="1043417" customFormat="false" ht="12.8" hidden="false" customHeight="false" outlineLevel="0" collapsed="false"/>
    <row r="1043418" customFormat="false" ht="12.8" hidden="false" customHeight="false" outlineLevel="0" collapsed="false"/>
    <row r="1043419" customFormat="false" ht="12.8" hidden="false" customHeight="false" outlineLevel="0" collapsed="false"/>
    <row r="1043420" customFormat="false" ht="12.8" hidden="false" customHeight="false" outlineLevel="0" collapsed="false"/>
    <row r="1043421" customFormat="false" ht="12.8" hidden="false" customHeight="false" outlineLevel="0" collapsed="false"/>
    <row r="1043422" customFormat="false" ht="12.8" hidden="false" customHeight="false" outlineLevel="0" collapsed="false"/>
    <row r="1043423" customFormat="false" ht="12.8" hidden="false" customHeight="false" outlineLevel="0" collapsed="false"/>
    <row r="1043424" customFormat="false" ht="12.8" hidden="false" customHeight="false" outlineLevel="0" collapsed="false"/>
    <row r="1043425" customFormat="false" ht="12.8" hidden="false" customHeight="false" outlineLevel="0" collapsed="false"/>
    <row r="1043426" customFormat="false" ht="12.8" hidden="false" customHeight="false" outlineLevel="0" collapsed="false"/>
    <row r="1043427" customFormat="false" ht="12.8" hidden="false" customHeight="false" outlineLevel="0" collapsed="false"/>
    <row r="1043428" customFormat="false" ht="12.8" hidden="false" customHeight="false" outlineLevel="0" collapsed="false"/>
    <row r="1043429" customFormat="false" ht="12.8" hidden="false" customHeight="false" outlineLevel="0" collapsed="false"/>
    <row r="1043430" customFormat="false" ht="12.8" hidden="false" customHeight="false" outlineLevel="0" collapsed="false"/>
    <row r="1043431" customFormat="false" ht="12.8" hidden="false" customHeight="false" outlineLevel="0" collapsed="false"/>
    <row r="1043432" customFormat="false" ht="12.8" hidden="false" customHeight="false" outlineLevel="0" collapsed="false"/>
    <row r="1043433" customFormat="false" ht="12.8" hidden="false" customHeight="false" outlineLevel="0" collapsed="false"/>
    <row r="1043434" customFormat="false" ht="12.8" hidden="false" customHeight="false" outlineLevel="0" collapsed="false"/>
    <row r="1043435" customFormat="false" ht="12.8" hidden="false" customHeight="false" outlineLevel="0" collapsed="false"/>
    <row r="1043436" customFormat="false" ht="12.8" hidden="false" customHeight="false" outlineLevel="0" collapsed="false"/>
    <row r="1043437" customFormat="false" ht="12.8" hidden="false" customHeight="false" outlineLevel="0" collapsed="false"/>
    <row r="1043438" customFormat="false" ht="12.8" hidden="false" customHeight="false" outlineLevel="0" collapsed="false"/>
    <row r="1043439" customFormat="false" ht="12.8" hidden="false" customHeight="false" outlineLevel="0" collapsed="false"/>
    <row r="1043440" customFormat="false" ht="12.8" hidden="false" customHeight="false" outlineLevel="0" collapsed="false"/>
    <row r="1043441" customFormat="false" ht="12.8" hidden="false" customHeight="false" outlineLevel="0" collapsed="false"/>
    <row r="1043442" customFormat="false" ht="12.8" hidden="false" customHeight="false" outlineLevel="0" collapsed="false"/>
    <row r="1043443" customFormat="false" ht="12.8" hidden="false" customHeight="false" outlineLevel="0" collapsed="false"/>
    <row r="1043444" customFormat="false" ht="12.8" hidden="false" customHeight="false" outlineLevel="0" collapsed="false"/>
    <row r="1043445" customFormat="false" ht="12.8" hidden="false" customHeight="false" outlineLevel="0" collapsed="false"/>
    <row r="1043446" customFormat="false" ht="12.8" hidden="false" customHeight="false" outlineLevel="0" collapsed="false"/>
    <row r="1043447" customFormat="false" ht="12.8" hidden="false" customHeight="false" outlineLevel="0" collapsed="false"/>
    <row r="1043448" customFormat="false" ht="12.8" hidden="false" customHeight="false" outlineLevel="0" collapsed="false"/>
    <row r="1043449" customFormat="false" ht="12.8" hidden="false" customHeight="false" outlineLevel="0" collapsed="false"/>
    <row r="1043450" customFormat="false" ht="12.8" hidden="false" customHeight="false" outlineLevel="0" collapsed="false"/>
    <row r="1043451" customFormat="false" ht="12.8" hidden="false" customHeight="false" outlineLevel="0" collapsed="false"/>
    <row r="1043452" customFormat="false" ht="12.8" hidden="false" customHeight="false" outlineLevel="0" collapsed="false"/>
    <row r="1043453" customFormat="false" ht="12.8" hidden="false" customHeight="false" outlineLevel="0" collapsed="false"/>
    <row r="1043454" customFormat="false" ht="12.8" hidden="false" customHeight="false" outlineLevel="0" collapsed="false"/>
    <row r="1043455" customFormat="false" ht="12.8" hidden="false" customHeight="false" outlineLevel="0" collapsed="false"/>
    <row r="1043456" customFormat="false" ht="12.8" hidden="false" customHeight="false" outlineLevel="0" collapsed="false"/>
    <row r="1043457" customFormat="false" ht="12.8" hidden="false" customHeight="false" outlineLevel="0" collapsed="false"/>
    <row r="1043458" customFormat="false" ht="12.8" hidden="false" customHeight="false" outlineLevel="0" collapsed="false"/>
    <row r="1043459" customFormat="false" ht="12.8" hidden="false" customHeight="false" outlineLevel="0" collapsed="false"/>
    <row r="1043460" customFormat="false" ht="12.8" hidden="false" customHeight="false" outlineLevel="0" collapsed="false"/>
    <row r="1043461" customFormat="false" ht="12.8" hidden="false" customHeight="false" outlineLevel="0" collapsed="false"/>
    <row r="1043462" customFormat="false" ht="12.8" hidden="false" customHeight="false" outlineLevel="0" collapsed="false"/>
    <row r="1043463" customFormat="false" ht="12.8" hidden="false" customHeight="false" outlineLevel="0" collapsed="false"/>
    <row r="1043464" customFormat="false" ht="12.8" hidden="false" customHeight="false" outlineLevel="0" collapsed="false"/>
    <row r="1043465" customFormat="false" ht="12.8" hidden="false" customHeight="false" outlineLevel="0" collapsed="false"/>
    <row r="1043466" customFormat="false" ht="12.8" hidden="false" customHeight="false" outlineLevel="0" collapsed="false"/>
    <row r="1043467" customFormat="false" ht="12.8" hidden="false" customHeight="false" outlineLevel="0" collapsed="false"/>
    <row r="1043468" customFormat="false" ht="12.8" hidden="false" customHeight="false" outlineLevel="0" collapsed="false"/>
    <row r="1043469" customFormat="false" ht="12.8" hidden="false" customHeight="false" outlineLevel="0" collapsed="false"/>
    <row r="1043470" customFormat="false" ht="12.8" hidden="false" customHeight="false" outlineLevel="0" collapsed="false"/>
    <row r="1043471" customFormat="false" ht="12.8" hidden="false" customHeight="false" outlineLevel="0" collapsed="false"/>
    <row r="1043472" customFormat="false" ht="12.8" hidden="false" customHeight="false" outlineLevel="0" collapsed="false"/>
    <row r="1043473" customFormat="false" ht="12.8" hidden="false" customHeight="false" outlineLevel="0" collapsed="false"/>
    <row r="1043474" customFormat="false" ht="12.8" hidden="false" customHeight="false" outlineLevel="0" collapsed="false"/>
    <row r="1043475" customFormat="false" ht="12.8" hidden="false" customHeight="false" outlineLevel="0" collapsed="false"/>
    <row r="1043476" customFormat="false" ht="12.8" hidden="false" customHeight="false" outlineLevel="0" collapsed="false"/>
    <row r="1043477" customFormat="false" ht="12.8" hidden="false" customHeight="false" outlineLevel="0" collapsed="false"/>
    <row r="1043478" customFormat="false" ht="12.8" hidden="false" customHeight="false" outlineLevel="0" collapsed="false"/>
    <row r="1043479" customFormat="false" ht="12.8" hidden="false" customHeight="false" outlineLevel="0" collapsed="false"/>
    <row r="1043480" customFormat="false" ht="12.8" hidden="false" customHeight="false" outlineLevel="0" collapsed="false"/>
    <row r="1043481" customFormat="false" ht="12.8" hidden="false" customHeight="false" outlineLevel="0" collapsed="false"/>
    <row r="1043482" customFormat="false" ht="12.8" hidden="false" customHeight="false" outlineLevel="0" collapsed="false"/>
    <row r="1043483" customFormat="false" ht="12.8" hidden="false" customHeight="false" outlineLevel="0" collapsed="false"/>
    <row r="1043484" customFormat="false" ht="12.8" hidden="false" customHeight="false" outlineLevel="0" collapsed="false"/>
    <row r="1043485" customFormat="false" ht="12.8" hidden="false" customHeight="false" outlineLevel="0" collapsed="false"/>
    <row r="1043486" customFormat="false" ht="12.8" hidden="false" customHeight="false" outlineLevel="0" collapsed="false"/>
    <row r="1043487" customFormat="false" ht="12.8" hidden="false" customHeight="false" outlineLevel="0" collapsed="false"/>
    <row r="1043488" customFormat="false" ht="12.8" hidden="false" customHeight="false" outlineLevel="0" collapsed="false"/>
    <row r="1043489" customFormat="false" ht="12.8" hidden="false" customHeight="false" outlineLevel="0" collapsed="false"/>
    <row r="1043490" customFormat="false" ht="12.8" hidden="false" customHeight="false" outlineLevel="0" collapsed="false"/>
    <row r="1043491" customFormat="false" ht="12.8" hidden="false" customHeight="false" outlineLevel="0" collapsed="false"/>
    <row r="1043492" customFormat="false" ht="12.8" hidden="false" customHeight="false" outlineLevel="0" collapsed="false"/>
    <row r="1043493" customFormat="false" ht="12.8" hidden="false" customHeight="false" outlineLevel="0" collapsed="false"/>
    <row r="1043494" customFormat="false" ht="12.8" hidden="false" customHeight="false" outlineLevel="0" collapsed="false"/>
    <row r="1043495" customFormat="false" ht="12.8" hidden="false" customHeight="false" outlineLevel="0" collapsed="false"/>
    <row r="1043496" customFormat="false" ht="12.8" hidden="false" customHeight="false" outlineLevel="0" collapsed="false"/>
    <row r="1043497" customFormat="false" ht="12.8" hidden="false" customHeight="false" outlineLevel="0" collapsed="false"/>
    <row r="1043498" customFormat="false" ht="12.8" hidden="false" customHeight="false" outlineLevel="0" collapsed="false"/>
    <row r="1043499" customFormat="false" ht="12.8" hidden="false" customHeight="false" outlineLevel="0" collapsed="false"/>
    <row r="1043500" customFormat="false" ht="12.8" hidden="false" customHeight="false" outlineLevel="0" collapsed="false"/>
    <row r="1043501" customFormat="false" ht="12.8" hidden="false" customHeight="false" outlineLevel="0" collapsed="false"/>
    <row r="1043502" customFormat="false" ht="12.8" hidden="false" customHeight="false" outlineLevel="0" collapsed="false"/>
    <row r="1043503" customFormat="false" ht="12.8" hidden="false" customHeight="false" outlineLevel="0" collapsed="false"/>
    <row r="1043504" customFormat="false" ht="12.8" hidden="false" customHeight="false" outlineLevel="0" collapsed="false"/>
    <row r="1043505" customFormat="false" ht="12.8" hidden="false" customHeight="false" outlineLevel="0" collapsed="false"/>
    <row r="1043506" customFormat="false" ht="12.8" hidden="false" customHeight="false" outlineLevel="0" collapsed="false"/>
    <row r="1043507" customFormat="false" ht="12.8" hidden="false" customHeight="false" outlineLevel="0" collapsed="false"/>
    <row r="1043508" customFormat="false" ht="12.8" hidden="false" customHeight="false" outlineLevel="0" collapsed="false"/>
    <row r="1043509" customFormat="false" ht="12.8" hidden="false" customHeight="false" outlineLevel="0" collapsed="false"/>
    <row r="1043510" customFormat="false" ht="12.8" hidden="false" customHeight="false" outlineLevel="0" collapsed="false"/>
    <row r="1043511" customFormat="false" ht="12.8" hidden="false" customHeight="false" outlineLevel="0" collapsed="false"/>
    <row r="1043512" customFormat="false" ht="12.8" hidden="false" customHeight="false" outlineLevel="0" collapsed="false"/>
    <row r="1043513" customFormat="false" ht="12.8" hidden="false" customHeight="false" outlineLevel="0" collapsed="false"/>
    <row r="1043514" customFormat="false" ht="12.8" hidden="false" customHeight="false" outlineLevel="0" collapsed="false"/>
    <row r="1043515" customFormat="false" ht="12.8" hidden="false" customHeight="false" outlineLevel="0" collapsed="false"/>
    <row r="1043516" customFormat="false" ht="12.8" hidden="false" customHeight="false" outlineLevel="0" collapsed="false"/>
    <row r="1043517" customFormat="false" ht="12.8" hidden="false" customHeight="false" outlineLevel="0" collapsed="false"/>
    <row r="1043518" customFormat="false" ht="12.8" hidden="false" customHeight="false" outlineLevel="0" collapsed="false"/>
    <row r="1043519" customFormat="false" ht="12.8" hidden="false" customHeight="false" outlineLevel="0" collapsed="false"/>
    <row r="1043520" customFormat="false" ht="12.8" hidden="false" customHeight="false" outlineLevel="0" collapsed="false"/>
    <row r="1043521" customFormat="false" ht="12.8" hidden="false" customHeight="false" outlineLevel="0" collapsed="false"/>
    <row r="1043522" customFormat="false" ht="12.8" hidden="false" customHeight="false" outlineLevel="0" collapsed="false"/>
    <row r="1043523" customFormat="false" ht="12.8" hidden="false" customHeight="false" outlineLevel="0" collapsed="false"/>
    <row r="1043524" customFormat="false" ht="12.8" hidden="false" customHeight="false" outlineLevel="0" collapsed="false"/>
    <row r="1043525" customFormat="false" ht="12.8" hidden="false" customHeight="false" outlineLevel="0" collapsed="false"/>
    <row r="1043526" customFormat="false" ht="12.8" hidden="false" customHeight="false" outlineLevel="0" collapsed="false"/>
    <row r="1043527" customFormat="false" ht="12.8" hidden="false" customHeight="false" outlineLevel="0" collapsed="false"/>
    <row r="1043528" customFormat="false" ht="12.8" hidden="false" customHeight="false" outlineLevel="0" collapsed="false"/>
    <row r="1043529" customFormat="false" ht="12.8" hidden="false" customHeight="false" outlineLevel="0" collapsed="false"/>
    <row r="1043530" customFormat="false" ht="12.8" hidden="false" customHeight="false" outlineLevel="0" collapsed="false"/>
    <row r="1043531" customFormat="false" ht="12.8" hidden="false" customHeight="false" outlineLevel="0" collapsed="false"/>
    <row r="1043532" customFormat="false" ht="12.8" hidden="false" customHeight="false" outlineLevel="0" collapsed="false"/>
    <row r="1043533" customFormat="false" ht="12.8" hidden="false" customHeight="false" outlineLevel="0" collapsed="false"/>
    <row r="1043534" customFormat="false" ht="12.8" hidden="false" customHeight="false" outlineLevel="0" collapsed="false"/>
    <row r="1043535" customFormat="false" ht="12.8" hidden="false" customHeight="false" outlineLevel="0" collapsed="false"/>
    <row r="1043536" customFormat="false" ht="12.8" hidden="false" customHeight="false" outlineLevel="0" collapsed="false"/>
    <row r="1043537" customFormat="false" ht="12.8" hidden="false" customHeight="false" outlineLevel="0" collapsed="false"/>
    <row r="1043538" customFormat="false" ht="12.8" hidden="false" customHeight="false" outlineLevel="0" collapsed="false"/>
    <row r="1043539" customFormat="false" ht="12.8" hidden="false" customHeight="false" outlineLevel="0" collapsed="false"/>
    <row r="1043540" customFormat="false" ht="12.8" hidden="false" customHeight="false" outlineLevel="0" collapsed="false"/>
    <row r="1043541" customFormat="false" ht="12.8" hidden="false" customHeight="false" outlineLevel="0" collapsed="false"/>
    <row r="1043542" customFormat="false" ht="12.8" hidden="false" customHeight="false" outlineLevel="0" collapsed="false"/>
    <row r="1043543" customFormat="false" ht="12.8" hidden="false" customHeight="false" outlineLevel="0" collapsed="false"/>
    <row r="1043544" customFormat="false" ht="12.8" hidden="false" customHeight="false" outlineLevel="0" collapsed="false"/>
    <row r="1043545" customFormat="false" ht="12.8" hidden="false" customHeight="false" outlineLevel="0" collapsed="false"/>
    <row r="1043546" customFormat="false" ht="12.8" hidden="false" customHeight="false" outlineLevel="0" collapsed="false"/>
    <row r="1043547" customFormat="false" ht="12.8" hidden="false" customHeight="false" outlineLevel="0" collapsed="false"/>
    <row r="1043548" customFormat="false" ht="12.8" hidden="false" customHeight="false" outlineLevel="0" collapsed="false"/>
    <row r="1043549" customFormat="false" ht="12.8" hidden="false" customHeight="false" outlineLevel="0" collapsed="false"/>
    <row r="1043550" customFormat="false" ht="12.8" hidden="false" customHeight="false" outlineLevel="0" collapsed="false"/>
    <row r="1043551" customFormat="false" ht="12.8" hidden="false" customHeight="false" outlineLevel="0" collapsed="false"/>
    <row r="1043552" customFormat="false" ht="12.8" hidden="false" customHeight="false" outlineLevel="0" collapsed="false"/>
    <row r="1043553" customFormat="false" ht="12.8" hidden="false" customHeight="false" outlineLevel="0" collapsed="false"/>
    <row r="1043554" customFormat="false" ht="12.8" hidden="false" customHeight="false" outlineLevel="0" collapsed="false"/>
    <row r="1043555" customFormat="false" ht="12.8" hidden="false" customHeight="false" outlineLevel="0" collapsed="false"/>
    <row r="1043556" customFormat="false" ht="12.8" hidden="false" customHeight="false" outlineLevel="0" collapsed="false"/>
    <row r="1043557" customFormat="false" ht="12.8" hidden="false" customHeight="false" outlineLevel="0" collapsed="false"/>
    <row r="1043558" customFormat="false" ht="12.8" hidden="false" customHeight="false" outlineLevel="0" collapsed="false"/>
    <row r="1043559" customFormat="false" ht="12.8" hidden="false" customHeight="false" outlineLevel="0" collapsed="false"/>
    <row r="1043560" customFormat="false" ht="12.8" hidden="false" customHeight="false" outlineLevel="0" collapsed="false"/>
    <row r="1043561" customFormat="false" ht="12.8" hidden="false" customHeight="false" outlineLevel="0" collapsed="false"/>
    <row r="1043562" customFormat="false" ht="12.8" hidden="false" customHeight="false" outlineLevel="0" collapsed="false"/>
    <row r="1043563" customFormat="false" ht="12.8" hidden="false" customHeight="false" outlineLevel="0" collapsed="false"/>
    <row r="1043564" customFormat="false" ht="12.8" hidden="false" customHeight="false" outlineLevel="0" collapsed="false"/>
    <row r="1043565" customFormat="false" ht="12.8" hidden="false" customHeight="false" outlineLevel="0" collapsed="false"/>
    <row r="1043566" customFormat="false" ht="12.8" hidden="false" customHeight="false" outlineLevel="0" collapsed="false"/>
    <row r="1043567" customFormat="false" ht="12.8" hidden="false" customHeight="false" outlineLevel="0" collapsed="false"/>
    <row r="1043568" customFormat="false" ht="12.8" hidden="false" customHeight="false" outlineLevel="0" collapsed="false"/>
    <row r="1043569" customFormat="false" ht="12.8" hidden="false" customHeight="false" outlineLevel="0" collapsed="false"/>
    <row r="1043570" customFormat="false" ht="12.8" hidden="false" customHeight="false" outlineLevel="0" collapsed="false"/>
    <row r="1043571" customFormat="false" ht="12.8" hidden="false" customHeight="false" outlineLevel="0" collapsed="false"/>
    <row r="1043572" customFormat="false" ht="12.8" hidden="false" customHeight="false" outlineLevel="0" collapsed="false"/>
    <row r="1043573" customFormat="false" ht="12.8" hidden="false" customHeight="false" outlineLevel="0" collapsed="false"/>
    <row r="1043574" customFormat="false" ht="12.8" hidden="false" customHeight="false" outlineLevel="0" collapsed="false"/>
    <row r="1043575" customFormat="false" ht="12.8" hidden="false" customHeight="false" outlineLevel="0" collapsed="false"/>
    <row r="1043576" customFormat="false" ht="12.8" hidden="false" customHeight="false" outlineLevel="0" collapsed="false"/>
    <row r="1043577" customFormat="false" ht="12.8" hidden="false" customHeight="false" outlineLevel="0" collapsed="false"/>
    <row r="1043578" customFormat="false" ht="12.8" hidden="false" customHeight="false" outlineLevel="0" collapsed="false"/>
    <row r="1043579" customFormat="false" ht="12.8" hidden="false" customHeight="false" outlineLevel="0" collapsed="false"/>
    <row r="1043580" customFormat="false" ht="12.8" hidden="false" customHeight="false" outlineLevel="0" collapsed="false"/>
    <row r="1043581" customFormat="false" ht="12.8" hidden="false" customHeight="false" outlineLevel="0" collapsed="false"/>
    <row r="1043582" customFormat="false" ht="12.8" hidden="false" customHeight="false" outlineLevel="0" collapsed="false"/>
    <row r="1043583" customFormat="false" ht="12.8" hidden="false" customHeight="false" outlineLevel="0" collapsed="false"/>
    <row r="1043584" customFormat="false" ht="12.8" hidden="false" customHeight="false" outlineLevel="0" collapsed="false"/>
    <row r="1043585" customFormat="false" ht="12.8" hidden="false" customHeight="false" outlineLevel="0" collapsed="false"/>
    <row r="1043586" customFormat="false" ht="12.8" hidden="false" customHeight="false" outlineLevel="0" collapsed="false"/>
    <row r="1043587" customFormat="false" ht="12.8" hidden="false" customHeight="false" outlineLevel="0" collapsed="false"/>
    <row r="1043588" customFormat="false" ht="12.8" hidden="false" customHeight="false" outlineLevel="0" collapsed="false"/>
    <row r="1043589" customFormat="false" ht="12.8" hidden="false" customHeight="false" outlineLevel="0" collapsed="false"/>
    <row r="1043590" customFormat="false" ht="12.8" hidden="false" customHeight="false" outlineLevel="0" collapsed="false"/>
    <row r="1043591" customFormat="false" ht="12.8" hidden="false" customHeight="false" outlineLevel="0" collapsed="false"/>
    <row r="1043592" customFormat="false" ht="12.8" hidden="false" customHeight="false" outlineLevel="0" collapsed="false"/>
    <row r="1043593" customFormat="false" ht="12.8" hidden="false" customHeight="false" outlineLevel="0" collapsed="false"/>
    <row r="1043594" customFormat="false" ht="12.8" hidden="false" customHeight="false" outlineLevel="0" collapsed="false"/>
    <row r="1043595" customFormat="false" ht="12.8" hidden="false" customHeight="false" outlineLevel="0" collapsed="false"/>
    <row r="1043596" customFormat="false" ht="12.8" hidden="false" customHeight="false" outlineLevel="0" collapsed="false"/>
    <row r="1043597" customFormat="false" ht="12.8" hidden="false" customHeight="false" outlineLevel="0" collapsed="false"/>
    <row r="1043598" customFormat="false" ht="12.8" hidden="false" customHeight="false" outlineLevel="0" collapsed="false"/>
    <row r="1043599" customFormat="false" ht="12.8" hidden="false" customHeight="false" outlineLevel="0" collapsed="false"/>
    <row r="1043600" customFormat="false" ht="12.8" hidden="false" customHeight="false" outlineLevel="0" collapsed="false"/>
    <row r="1043601" customFormat="false" ht="12.8" hidden="false" customHeight="false" outlineLevel="0" collapsed="false"/>
    <row r="1043602" customFormat="false" ht="12.8" hidden="false" customHeight="false" outlineLevel="0" collapsed="false"/>
    <row r="1043603" customFormat="false" ht="12.8" hidden="false" customHeight="false" outlineLevel="0" collapsed="false"/>
    <row r="1043604" customFormat="false" ht="12.8" hidden="false" customHeight="false" outlineLevel="0" collapsed="false"/>
    <row r="1043605" customFormat="false" ht="12.8" hidden="false" customHeight="false" outlineLevel="0" collapsed="false"/>
    <row r="1043606" customFormat="false" ht="12.8" hidden="false" customHeight="false" outlineLevel="0" collapsed="false"/>
    <row r="1043607" customFormat="false" ht="12.8" hidden="false" customHeight="false" outlineLevel="0" collapsed="false"/>
    <row r="1043608" customFormat="false" ht="12.8" hidden="false" customHeight="false" outlineLevel="0" collapsed="false"/>
    <row r="1043609" customFormat="false" ht="12.8" hidden="false" customHeight="false" outlineLevel="0" collapsed="false"/>
    <row r="1043610" customFormat="false" ht="12.8" hidden="false" customHeight="false" outlineLevel="0" collapsed="false"/>
    <row r="1043611" customFormat="false" ht="12.8" hidden="false" customHeight="false" outlineLevel="0" collapsed="false"/>
    <row r="1043612" customFormat="false" ht="12.8" hidden="false" customHeight="false" outlineLevel="0" collapsed="false"/>
    <row r="1043613" customFormat="false" ht="12.8" hidden="false" customHeight="false" outlineLevel="0" collapsed="false"/>
    <row r="1043614" customFormat="false" ht="12.8" hidden="false" customHeight="false" outlineLevel="0" collapsed="false"/>
    <row r="1043615" customFormat="false" ht="12.8" hidden="false" customHeight="false" outlineLevel="0" collapsed="false"/>
    <row r="1043616" customFormat="false" ht="12.8" hidden="false" customHeight="false" outlineLevel="0" collapsed="false"/>
    <row r="1043617" customFormat="false" ht="12.8" hidden="false" customHeight="false" outlineLevel="0" collapsed="false"/>
    <row r="1043618" customFormat="false" ht="12.8" hidden="false" customHeight="false" outlineLevel="0" collapsed="false"/>
    <row r="1043619" customFormat="false" ht="12.8" hidden="false" customHeight="false" outlineLevel="0" collapsed="false"/>
    <row r="1043620" customFormat="false" ht="12.8" hidden="false" customHeight="false" outlineLevel="0" collapsed="false"/>
    <row r="1043621" customFormat="false" ht="12.8" hidden="false" customHeight="false" outlineLevel="0" collapsed="false"/>
    <row r="1043622" customFormat="false" ht="12.8" hidden="false" customHeight="false" outlineLevel="0" collapsed="false"/>
    <row r="1043623" customFormat="false" ht="12.8" hidden="false" customHeight="false" outlineLevel="0" collapsed="false"/>
    <row r="1043624" customFormat="false" ht="12.8" hidden="false" customHeight="false" outlineLevel="0" collapsed="false"/>
    <row r="1043625" customFormat="false" ht="12.8" hidden="false" customHeight="false" outlineLevel="0" collapsed="false"/>
    <row r="1043626" customFormat="false" ht="12.8" hidden="false" customHeight="false" outlineLevel="0" collapsed="false"/>
    <row r="1043627" customFormat="false" ht="12.8" hidden="false" customHeight="false" outlineLevel="0" collapsed="false"/>
    <row r="1043628" customFormat="false" ht="12.8" hidden="false" customHeight="false" outlineLevel="0" collapsed="false"/>
    <row r="1043629" customFormat="false" ht="12.8" hidden="false" customHeight="false" outlineLevel="0" collapsed="false"/>
    <row r="1043630" customFormat="false" ht="12.8" hidden="false" customHeight="false" outlineLevel="0" collapsed="false"/>
    <row r="1043631" customFormat="false" ht="12.8" hidden="false" customHeight="false" outlineLevel="0" collapsed="false"/>
    <row r="1043632" customFormat="false" ht="12.8" hidden="false" customHeight="false" outlineLevel="0" collapsed="false"/>
    <row r="1043633" customFormat="false" ht="12.8" hidden="false" customHeight="false" outlineLevel="0" collapsed="false"/>
    <row r="1043634" customFormat="false" ht="12.8" hidden="false" customHeight="false" outlineLevel="0" collapsed="false"/>
    <row r="1043635" customFormat="false" ht="12.8" hidden="false" customHeight="false" outlineLevel="0" collapsed="false"/>
    <row r="1043636" customFormat="false" ht="12.8" hidden="false" customHeight="false" outlineLevel="0" collapsed="false"/>
    <row r="1043637" customFormat="false" ht="12.8" hidden="false" customHeight="false" outlineLevel="0" collapsed="false"/>
    <row r="1043638" customFormat="false" ht="12.8" hidden="false" customHeight="false" outlineLevel="0" collapsed="false"/>
    <row r="1043639" customFormat="false" ht="12.8" hidden="false" customHeight="false" outlineLevel="0" collapsed="false"/>
    <row r="1043640" customFormat="false" ht="12.8" hidden="false" customHeight="false" outlineLevel="0" collapsed="false"/>
    <row r="1043641" customFormat="false" ht="12.8" hidden="false" customHeight="false" outlineLevel="0" collapsed="false"/>
    <row r="1043642" customFormat="false" ht="12.8" hidden="false" customHeight="false" outlineLevel="0" collapsed="false"/>
    <row r="1043643" customFormat="false" ht="12.8" hidden="false" customHeight="false" outlineLevel="0" collapsed="false"/>
    <row r="1043644" customFormat="false" ht="12.8" hidden="false" customHeight="false" outlineLevel="0" collapsed="false"/>
    <row r="1043645" customFormat="false" ht="12.8" hidden="false" customHeight="false" outlineLevel="0" collapsed="false"/>
    <row r="1043646" customFormat="false" ht="12.8" hidden="false" customHeight="false" outlineLevel="0" collapsed="false"/>
    <row r="1043647" customFormat="false" ht="12.8" hidden="false" customHeight="false" outlineLevel="0" collapsed="false"/>
    <row r="1043648" customFormat="false" ht="12.8" hidden="false" customHeight="false" outlineLevel="0" collapsed="false"/>
    <row r="1043649" customFormat="false" ht="12.8" hidden="false" customHeight="false" outlineLevel="0" collapsed="false"/>
    <row r="1043650" customFormat="false" ht="12.8" hidden="false" customHeight="false" outlineLevel="0" collapsed="false"/>
    <row r="1043651" customFormat="false" ht="12.8" hidden="false" customHeight="false" outlineLevel="0" collapsed="false"/>
    <row r="1043652" customFormat="false" ht="12.8" hidden="false" customHeight="false" outlineLevel="0" collapsed="false"/>
    <row r="1043653" customFormat="false" ht="12.8" hidden="false" customHeight="false" outlineLevel="0" collapsed="false"/>
    <row r="1043654" customFormat="false" ht="12.8" hidden="false" customHeight="false" outlineLevel="0" collapsed="false"/>
    <row r="1043655" customFormat="false" ht="12.8" hidden="false" customHeight="false" outlineLevel="0" collapsed="false"/>
    <row r="1043656" customFormat="false" ht="12.8" hidden="false" customHeight="false" outlineLevel="0" collapsed="false"/>
    <row r="1043657" customFormat="false" ht="12.8" hidden="false" customHeight="false" outlineLevel="0" collapsed="false"/>
    <row r="1043658" customFormat="false" ht="12.8" hidden="false" customHeight="false" outlineLevel="0" collapsed="false"/>
    <row r="1043659" customFormat="false" ht="12.8" hidden="false" customHeight="false" outlineLevel="0" collapsed="false"/>
    <row r="1043660" customFormat="false" ht="12.8" hidden="false" customHeight="false" outlineLevel="0" collapsed="false"/>
    <row r="1043661" customFormat="false" ht="12.8" hidden="false" customHeight="false" outlineLevel="0" collapsed="false"/>
    <row r="1043662" customFormat="false" ht="12.8" hidden="false" customHeight="false" outlineLevel="0" collapsed="false"/>
    <row r="1043663" customFormat="false" ht="12.8" hidden="false" customHeight="false" outlineLevel="0" collapsed="false"/>
    <row r="1043664" customFormat="false" ht="12.8" hidden="false" customHeight="false" outlineLevel="0" collapsed="false"/>
    <row r="1043665" customFormat="false" ht="12.8" hidden="false" customHeight="false" outlineLevel="0" collapsed="false"/>
    <row r="1043666" customFormat="false" ht="12.8" hidden="false" customHeight="false" outlineLevel="0" collapsed="false"/>
    <row r="1043667" customFormat="false" ht="12.8" hidden="false" customHeight="false" outlineLevel="0" collapsed="false"/>
    <row r="1043668" customFormat="false" ht="12.8" hidden="false" customHeight="false" outlineLevel="0" collapsed="false"/>
    <row r="1043669" customFormat="false" ht="12.8" hidden="false" customHeight="false" outlineLevel="0" collapsed="false"/>
    <row r="1043670" customFormat="false" ht="12.8" hidden="false" customHeight="false" outlineLevel="0" collapsed="false"/>
    <row r="1043671" customFormat="false" ht="12.8" hidden="false" customHeight="false" outlineLevel="0" collapsed="false"/>
    <row r="1043672" customFormat="false" ht="12.8" hidden="false" customHeight="false" outlineLevel="0" collapsed="false"/>
    <row r="1043673" customFormat="false" ht="12.8" hidden="false" customHeight="false" outlineLevel="0" collapsed="false"/>
    <row r="1043674" customFormat="false" ht="12.8" hidden="false" customHeight="false" outlineLevel="0" collapsed="false"/>
    <row r="1043675" customFormat="false" ht="12.8" hidden="false" customHeight="false" outlineLevel="0" collapsed="false"/>
    <row r="1043676" customFormat="false" ht="12.8" hidden="false" customHeight="false" outlineLevel="0" collapsed="false"/>
    <row r="1043677" customFormat="false" ht="12.8" hidden="false" customHeight="false" outlineLevel="0" collapsed="false"/>
    <row r="1043678" customFormat="false" ht="12.8" hidden="false" customHeight="false" outlineLevel="0" collapsed="false"/>
    <row r="1043679" customFormat="false" ht="12.8" hidden="false" customHeight="false" outlineLevel="0" collapsed="false"/>
    <row r="1043680" customFormat="false" ht="12.8" hidden="false" customHeight="false" outlineLevel="0" collapsed="false"/>
    <row r="1043681" customFormat="false" ht="12.8" hidden="false" customHeight="false" outlineLevel="0" collapsed="false"/>
    <row r="1043682" customFormat="false" ht="12.8" hidden="false" customHeight="false" outlineLevel="0" collapsed="false"/>
    <row r="1043683" customFormat="false" ht="12.8" hidden="false" customHeight="false" outlineLevel="0" collapsed="false"/>
    <row r="1043684" customFormat="false" ht="12.8" hidden="false" customHeight="false" outlineLevel="0" collapsed="false"/>
    <row r="1043685" customFormat="false" ht="12.8" hidden="false" customHeight="false" outlineLevel="0" collapsed="false"/>
    <row r="1043686" customFormat="false" ht="12.8" hidden="false" customHeight="false" outlineLevel="0" collapsed="false"/>
    <row r="1043687" customFormat="false" ht="12.8" hidden="false" customHeight="false" outlineLevel="0" collapsed="false"/>
    <row r="1043688" customFormat="false" ht="12.8" hidden="false" customHeight="false" outlineLevel="0" collapsed="false"/>
    <row r="1043689" customFormat="false" ht="12.8" hidden="false" customHeight="false" outlineLevel="0" collapsed="false"/>
    <row r="1043690" customFormat="false" ht="12.8" hidden="false" customHeight="false" outlineLevel="0" collapsed="false"/>
    <row r="1043691" customFormat="false" ht="12.8" hidden="false" customHeight="false" outlineLevel="0" collapsed="false"/>
    <row r="1043692" customFormat="false" ht="12.8" hidden="false" customHeight="false" outlineLevel="0" collapsed="false"/>
    <row r="1043693" customFormat="false" ht="12.8" hidden="false" customHeight="false" outlineLevel="0" collapsed="false"/>
    <row r="1043694" customFormat="false" ht="12.8" hidden="false" customHeight="false" outlineLevel="0" collapsed="false"/>
    <row r="1043695" customFormat="false" ht="12.8" hidden="false" customHeight="false" outlineLevel="0" collapsed="false"/>
    <row r="1043696" customFormat="false" ht="12.8" hidden="false" customHeight="false" outlineLevel="0" collapsed="false"/>
    <row r="1043697" customFormat="false" ht="12.8" hidden="false" customHeight="false" outlineLevel="0" collapsed="false"/>
    <row r="1043698" customFormat="false" ht="12.8" hidden="false" customHeight="false" outlineLevel="0" collapsed="false"/>
    <row r="1043699" customFormat="false" ht="12.8" hidden="false" customHeight="false" outlineLevel="0" collapsed="false"/>
    <row r="1043700" customFormat="false" ht="12.8" hidden="false" customHeight="false" outlineLevel="0" collapsed="false"/>
    <row r="1043701" customFormat="false" ht="12.8" hidden="false" customHeight="false" outlineLevel="0" collapsed="false"/>
    <row r="1043702" customFormat="false" ht="12.8" hidden="false" customHeight="false" outlineLevel="0" collapsed="false"/>
    <row r="1043703" customFormat="false" ht="12.8" hidden="false" customHeight="false" outlineLevel="0" collapsed="false"/>
    <row r="1043704" customFormat="false" ht="12.8" hidden="false" customHeight="false" outlineLevel="0" collapsed="false"/>
    <row r="1043705" customFormat="false" ht="12.8" hidden="false" customHeight="false" outlineLevel="0" collapsed="false"/>
    <row r="1043706" customFormat="false" ht="12.8" hidden="false" customHeight="false" outlineLevel="0" collapsed="false"/>
    <row r="1043707" customFormat="false" ht="12.8" hidden="false" customHeight="false" outlineLevel="0" collapsed="false"/>
    <row r="1043708" customFormat="false" ht="12.8" hidden="false" customHeight="false" outlineLevel="0" collapsed="false"/>
    <row r="1043709" customFormat="false" ht="12.8" hidden="false" customHeight="false" outlineLevel="0" collapsed="false"/>
    <row r="1043710" customFormat="false" ht="12.8" hidden="false" customHeight="false" outlineLevel="0" collapsed="false"/>
    <row r="1043711" customFormat="false" ht="12.8" hidden="false" customHeight="false" outlineLevel="0" collapsed="false"/>
    <row r="1043712" customFormat="false" ht="12.8" hidden="false" customHeight="false" outlineLevel="0" collapsed="false"/>
    <row r="1043713" customFormat="false" ht="12.8" hidden="false" customHeight="false" outlineLevel="0" collapsed="false"/>
    <row r="1043714" customFormat="false" ht="12.8" hidden="false" customHeight="false" outlineLevel="0" collapsed="false"/>
    <row r="1043715" customFormat="false" ht="12.8" hidden="false" customHeight="false" outlineLevel="0" collapsed="false"/>
    <row r="1043716" customFormat="false" ht="12.8" hidden="false" customHeight="false" outlineLevel="0" collapsed="false"/>
    <row r="1043717" customFormat="false" ht="12.8" hidden="false" customHeight="false" outlineLevel="0" collapsed="false"/>
    <row r="1043718" customFormat="false" ht="12.8" hidden="false" customHeight="false" outlineLevel="0" collapsed="false"/>
    <row r="1043719" customFormat="false" ht="12.8" hidden="false" customHeight="false" outlineLevel="0" collapsed="false"/>
    <row r="1043720" customFormat="false" ht="12.8" hidden="false" customHeight="false" outlineLevel="0" collapsed="false"/>
    <row r="1043721" customFormat="false" ht="12.8" hidden="false" customHeight="false" outlineLevel="0" collapsed="false"/>
    <row r="1043722" customFormat="false" ht="12.8" hidden="false" customHeight="false" outlineLevel="0" collapsed="false"/>
    <row r="1043723" customFormat="false" ht="12.8" hidden="false" customHeight="false" outlineLevel="0" collapsed="false"/>
    <row r="1043724" customFormat="false" ht="12.8" hidden="false" customHeight="false" outlineLevel="0" collapsed="false"/>
    <row r="1043725" customFormat="false" ht="12.8" hidden="false" customHeight="false" outlineLevel="0" collapsed="false"/>
    <row r="1043726" customFormat="false" ht="12.8" hidden="false" customHeight="false" outlineLevel="0" collapsed="false"/>
    <row r="1043727" customFormat="false" ht="12.8" hidden="false" customHeight="false" outlineLevel="0" collapsed="false"/>
    <row r="1043728" customFormat="false" ht="12.8" hidden="false" customHeight="false" outlineLevel="0" collapsed="false"/>
    <row r="1043729" customFormat="false" ht="12.8" hidden="false" customHeight="false" outlineLevel="0" collapsed="false"/>
    <row r="1043730" customFormat="false" ht="12.8" hidden="false" customHeight="false" outlineLevel="0" collapsed="false"/>
    <row r="1043731" customFormat="false" ht="12.8" hidden="false" customHeight="false" outlineLevel="0" collapsed="false"/>
    <row r="1043732" customFormat="false" ht="12.8" hidden="false" customHeight="false" outlineLevel="0" collapsed="false"/>
    <row r="1043733" customFormat="false" ht="12.8" hidden="false" customHeight="false" outlineLevel="0" collapsed="false"/>
    <row r="1043734" customFormat="false" ht="12.8" hidden="false" customHeight="false" outlineLevel="0" collapsed="false"/>
    <row r="1043735" customFormat="false" ht="12.8" hidden="false" customHeight="false" outlineLevel="0" collapsed="false"/>
    <row r="1043736" customFormat="false" ht="12.8" hidden="false" customHeight="false" outlineLevel="0" collapsed="false"/>
    <row r="1043737" customFormat="false" ht="12.8" hidden="false" customHeight="false" outlineLevel="0" collapsed="false"/>
    <row r="1043738" customFormat="false" ht="12.8" hidden="false" customHeight="false" outlineLevel="0" collapsed="false"/>
    <row r="1043739" customFormat="false" ht="12.8" hidden="false" customHeight="false" outlineLevel="0" collapsed="false"/>
    <row r="1043740" customFormat="false" ht="12.8" hidden="false" customHeight="false" outlineLevel="0" collapsed="false"/>
    <row r="1043741" customFormat="false" ht="12.8" hidden="false" customHeight="false" outlineLevel="0" collapsed="false"/>
    <row r="1043742" customFormat="false" ht="12.8" hidden="false" customHeight="false" outlineLevel="0" collapsed="false"/>
    <row r="1043743" customFormat="false" ht="12.8" hidden="false" customHeight="false" outlineLevel="0" collapsed="false"/>
    <row r="1043744" customFormat="false" ht="12.8" hidden="false" customHeight="false" outlineLevel="0" collapsed="false"/>
    <row r="1043745" customFormat="false" ht="12.8" hidden="false" customHeight="false" outlineLevel="0" collapsed="false"/>
    <row r="1043746" customFormat="false" ht="12.8" hidden="false" customHeight="false" outlineLevel="0" collapsed="false"/>
    <row r="1043747" customFormat="false" ht="12.8" hidden="false" customHeight="false" outlineLevel="0" collapsed="false"/>
    <row r="1043748" customFormat="false" ht="12.8" hidden="false" customHeight="false" outlineLevel="0" collapsed="false"/>
    <row r="1043749" customFormat="false" ht="12.8" hidden="false" customHeight="false" outlineLevel="0" collapsed="false"/>
    <row r="1043750" customFormat="false" ht="12.8" hidden="false" customHeight="false" outlineLevel="0" collapsed="false"/>
    <row r="1043751" customFormat="false" ht="12.8" hidden="false" customHeight="false" outlineLevel="0" collapsed="false"/>
    <row r="1043752" customFormat="false" ht="12.8" hidden="false" customHeight="false" outlineLevel="0" collapsed="false"/>
    <row r="1043753" customFormat="false" ht="12.8" hidden="false" customHeight="false" outlineLevel="0" collapsed="false"/>
    <row r="1043754" customFormat="false" ht="12.8" hidden="false" customHeight="false" outlineLevel="0" collapsed="false"/>
    <row r="1043755" customFormat="false" ht="12.8" hidden="false" customHeight="false" outlineLevel="0" collapsed="false"/>
    <row r="1043756" customFormat="false" ht="12.8" hidden="false" customHeight="false" outlineLevel="0" collapsed="false"/>
    <row r="1043757" customFormat="false" ht="12.8" hidden="false" customHeight="false" outlineLevel="0" collapsed="false"/>
    <row r="1043758" customFormat="false" ht="12.8" hidden="false" customHeight="false" outlineLevel="0" collapsed="false"/>
    <row r="1043759" customFormat="false" ht="12.8" hidden="false" customHeight="false" outlineLevel="0" collapsed="false"/>
    <row r="1043760" customFormat="false" ht="12.8" hidden="false" customHeight="false" outlineLevel="0" collapsed="false"/>
    <row r="1043761" customFormat="false" ht="12.8" hidden="false" customHeight="false" outlineLevel="0" collapsed="false"/>
    <row r="1043762" customFormat="false" ht="12.8" hidden="false" customHeight="false" outlineLevel="0" collapsed="false"/>
    <row r="1043763" customFormat="false" ht="12.8" hidden="false" customHeight="false" outlineLevel="0" collapsed="false"/>
    <row r="1043764" customFormat="false" ht="12.8" hidden="false" customHeight="false" outlineLevel="0" collapsed="false"/>
    <row r="1043765" customFormat="false" ht="12.8" hidden="false" customHeight="false" outlineLevel="0" collapsed="false"/>
    <row r="1043766" customFormat="false" ht="12.8" hidden="false" customHeight="false" outlineLevel="0" collapsed="false"/>
    <row r="1043767" customFormat="false" ht="12.8" hidden="false" customHeight="false" outlineLevel="0" collapsed="false"/>
    <row r="1043768" customFormat="false" ht="12.8" hidden="false" customHeight="false" outlineLevel="0" collapsed="false"/>
    <row r="1043769" customFormat="false" ht="12.8" hidden="false" customHeight="false" outlineLevel="0" collapsed="false"/>
    <row r="1043770" customFormat="false" ht="12.8" hidden="false" customHeight="false" outlineLevel="0" collapsed="false"/>
    <row r="1043771" customFormat="false" ht="12.8" hidden="false" customHeight="false" outlineLevel="0" collapsed="false"/>
    <row r="1043772" customFormat="false" ht="12.8" hidden="false" customHeight="false" outlineLevel="0" collapsed="false"/>
    <row r="1043773" customFormat="false" ht="12.8" hidden="false" customHeight="false" outlineLevel="0" collapsed="false"/>
    <row r="1043774" customFormat="false" ht="12.8" hidden="false" customHeight="false" outlineLevel="0" collapsed="false"/>
    <row r="1043775" customFormat="false" ht="12.8" hidden="false" customHeight="false" outlineLevel="0" collapsed="false"/>
    <row r="1043776" customFormat="false" ht="12.8" hidden="false" customHeight="false" outlineLevel="0" collapsed="false"/>
    <row r="1043777" customFormat="false" ht="12.8" hidden="false" customHeight="false" outlineLevel="0" collapsed="false"/>
    <row r="1043778" customFormat="false" ht="12.8" hidden="false" customHeight="false" outlineLevel="0" collapsed="false"/>
    <row r="1043779" customFormat="false" ht="12.8" hidden="false" customHeight="false" outlineLevel="0" collapsed="false"/>
    <row r="1043780" customFormat="false" ht="12.8" hidden="false" customHeight="false" outlineLevel="0" collapsed="false"/>
    <row r="1043781" customFormat="false" ht="12.8" hidden="false" customHeight="false" outlineLevel="0" collapsed="false"/>
    <row r="1043782" customFormat="false" ht="12.8" hidden="false" customHeight="false" outlineLevel="0" collapsed="false"/>
    <row r="1043783" customFormat="false" ht="12.8" hidden="false" customHeight="false" outlineLevel="0" collapsed="false"/>
    <row r="1043784" customFormat="false" ht="12.8" hidden="false" customHeight="false" outlineLevel="0" collapsed="false"/>
    <row r="1043785" customFormat="false" ht="12.8" hidden="false" customHeight="false" outlineLevel="0" collapsed="false"/>
    <row r="1043786" customFormat="false" ht="12.8" hidden="false" customHeight="false" outlineLevel="0" collapsed="false"/>
    <row r="1043787" customFormat="false" ht="12.8" hidden="false" customHeight="false" outlineLevel="0" collapsed="false"/>
    <row r="1043788" customFormat="false" ht="12.8" hidden="false" customHeight="false" outlineLevel="0" collapsed="false"/>
    <row r="1043789" customFormat="false" ht="12.8" hidden="false" customHeight="false" outlineLevel="0" collapsed="false"/>
    <row r="1043790" customFormat="false" ht="12.8" hidden="false" customHeight="false" outlineLevel="0" collapsed="false"/>
    <row r="1043791" customFormat="false" ht="12.8" hidden="false" customHeight="false" outlineLevel="0" collapsed="false"/>
    <row r="1043792" customFormat="false" ht="12.8" hidden="false" customHeight="false" outlineLevel="0" collapsed="false"/>
    <row r="1043793" customFormat="false" ht="12.8" hidden="false" customHeight="false" outlineLevel="0" collapsed="false"/>
    <row r="1043794" customFormat="false" ht="12.8" hidden="false" customHeight="false" outlineLevel="0" collapsed="false"/>
    <row r="1043795" customFormat="false" ht="12.8" hidden="false" customHeight="false" outlineLevel="0" collapsed="false"/>
    <row r="1043796" customFormat="false" ht="12.8" hidden="false" customHeight="false" outlineLevel="0" collapsed="false"/>
    <row r="1043797" customFormat="false" ht="12.8" hidden="false" customHeight="false" outlineLevel="0" collapsed="false"/>
    <row r="1043798" customFormat="false" ht="12.8" hidden="false" customHeight="false" outlineLevel="0" collapsed="false"/>
    <row r="1043799" customFormat="false" ht="12.8" hidden="false" customHeight="false" outlineLevel="0" collapsed="false"/>
    <row r="1043800" customFormat="false" ht="12.8" hidden="false" customHeight="false" outlineLevel="0" collapsed="false"/>
    <row r="1043801" customFormat="false" ht="12.8" hidden="false" customHeight="false" outlineLevel="0" collapsed="false"/>
    <row r="1043802" customFormat="false" ht="12.8" hidden="false" customHeight="false" outlineLevel="0" collapsed="false"/>
    <row r="1043803" customFormat="false" ht="12.8" hidden="false" customHeight="false" outlineLevel="0" collapsed="false"/>
    <row r="1043804" customFormat="false" ht="12.8" hidden="false" customHeight="false" outlineLevel="0" collapsed="false"/>
    <row r="1043805" customFormat="false" ht="12.8" hidden="false" customHeight="false" outlineLevel="0" collapsed="false"/>
    <row r="1043806" customFormat="false" ht="12.8" hidden="false" customHeight="false" outlineLevel="0" collapsed="false"/>
    <row r="1043807" customFormat="false" ht="12.8" hidden="false" customHeight="false" outlineLevel="0" collapsed="false"/>
    <row r="1043808" customFormat="false" ht="12.8" hidden="false" customHeight="false" outlineLevel="0" collapsed="false"/>
    <row r="1043809" customFormat="false" ht="12.8" hidden="false" customHeight="false" outlineLevel="0" collapsed="false"/>
    <row r="1043810" customFormat="false" ht="12.8" hidden="false" customHeight="false" outlineLevel="0" collapsed="false"/>
    <row r="1043811" customFormat="false" ht="12.8" hidden="false" customHeight="false" outlineLevel="0" collapsed="false"/>
    <row r="1043812" customFormat="false" ht="12.8" hidden="false" customHeight="false" outlineLevel="0" collapsed="false"/>
    <row r="1043813" customFormat="false" ht="12.8" hidden="false" customHeight="false" outlineLevel="0" collapsed="false"/>
    <row r="1043814" customFormat="false" ht="12.8" hidden="false" customHeight="false" outlineLevel="0" collapsed="false"/>
    <row r="1043815" customFormat="false" ht="12.8" hidden="false" customHeight="false" outlineLevel="0" collapsed="false"/>
    <row r="1043816" customFormat="false" ht="12.8" hidden="false" customHeight="false" outlineLevel="0" collapsed="false"/>
    <row r="1043817" customFormat="false" ht="12.8" hidden="false" customHeight="false" outlineLevel="0" collapsed="false"/>
    <row r="1043818" customFormat="false" ht="12.8" hidden="false" customHeight="false" outlineLevel="0" collapsed="false"/>
    <row r="1043819" customFormat="false" ht="12.8" hidden="false" customHeight="false" outlineLevel="0" collapsed="false"/>
    <row r="1043820" customFormat="false" ht="12.8" hidden="false" customHeight="false" outlineLevel="0" collapsed="false"/>
    <row r="1043821" customFormat="false" ht="12.8" hidden="false" customHeight="false" outlineLevel="0" collapsed="false"/>
    <row r="1043822" customFormat="false" ht="12.8" hidden="false" customHeight="false" outlineLevel="0" collapsed="false"/>
    <row r="1043823" customFormat="false" ht="12.8" hidden="false" customHeight="false" outlineLevel="0" collapsed="false"/>
    <row r="1043824" customFormat="false" ht="12.8" hidden="false" customHeight="false" outlineLevel="0" collapsed="false"/>
    <row r="1043825" customFormat="false" ht="12.8" hidden="false" customHeight="false" outlineLevel="0" collapsed="false"/>
    <row r="1043826" customFormat="false" ht="12.8" hidden="false" customHeight="false" outlineLevel="0" collapsed="false"/>
    <row r="1043827" customFormat="false" ht="12.8" hidden="false" customHeight="false" outlineLevel="0" collapsed="false"/>
    <row r="1043828" customFormat="false" ht="12.8" hidden="false" customHeight="false" outlineLevel="0" collapsed="false"/>
    <row r="1043829" customFormat="false" ht="12.8" hidden="false" customHeight="false" outlineLevel="0" collapsed="false"/>
    <row r="1043830" customFormat="false" ht="12.8" hidden="false" customHeight="false" outlineLevel="0" collapsed="false"/>
    <row r="1043831" customFormat="false" ht="12.8" hidden="false" customHeight="false" outlineLevel="0" collapsed="false"/>
    <row r="1043832" customFormat="false" ht="12.8" hidden="false" customHeight="false" outlineLevel="0" collapsed="false"/>
    <row r="1043833" customFormat="false" ht="12.8" hidden="false" customHeight="false" outlineLevel="0" collapsed="false"/>
    <row r="1043834" customFormat="false" ht="12.8" hidden="false" customHeight="false" outlineLevel="0" collapsed="false"/>
    <row r="1043835" customFormat="false" ht="12.8" hidden="false" customHeight="false" outlineLevel="0" collapsed="false"/>
    <row r="1043836" customFormat="false" ht="12.8" hidden="false" customHeight="false" outlineLevel="0" collapsed="false"/>
    <row r="1043837" customFormat="false" ht="12.8" hidden="false" customHeight="false" outlineLevel="0" collapsed="false"/>
    <row r="1043838" customFormat="false" ht="12.8" hidden="false" customHeight="false" outlineLevel="0" collapsed="false"/>
    <row r="1043839" customFormat="false" ht="12.8" hidden="false" customHeight="false" outlineLevel="0" collapsed="false"/>
    <row r="1043840" customFormat="false" ht="12.8" hidden="false" customHeight="false" outlineLevel="0" collapsed="false"/>
    <row r="1043841" customFormat="false" ht="12.8" hidden="false" customHeight="false" outlineLevel="0" collapsed="false"/>
    <row r="1043842" customFormat="false" ht="12.8" hidden="false" customHeight="false" outlineLevel="0" collapsed="false"/>
    <row r="1043843" customFormat="false" ht="12.8" hidden="false" customHeight="false" outlineLevel="0" collapsed="false"/>
    <row r="1043844" customFormat="false" ht="12.8" hidden="false" customHeight="false" outlineLevel="0" collapsed="false"/>
    <row r="1043845" customFormat="false" ht="12.8" hidden="false" customHeight="false" outlineLevel="0" collapsed="false"/>
    <row r="1043846" customFormat="false" ht="12.8" hidden="false" customHeight="false" outlineLevel="0" collapsed="false"/>
    <row r="1043847" customFormat="false" ht="12.8" hidden="false" customHeight="false" outlineLevel="0" collapsed="false"/>
    <row r="1043848" customFormat="false" ht="12.8" hidden="false" customHeight="false" outlineLevel="0" collapsed="false"/>
    <row r="1043849" customFormat="false" ht="12.8" hidden="false" customHeight="false" outlineLevel="0" collapsed="false"/>
    <row r="1043850" customFormat="false" ht="12.8" hidden="false" customHeight="false" outlineLevel="0" collapsed="false"/>
    <row r="1043851" customFormat="false" ht="12.8" hidden="false" customHeight="false" outlineLevel="0" collapsed="false"/>
    <row r="1043852" customFormat="false" ht="12.8" hidden="false" customHeight="false" outlineLevel="0" collapsed="false"/>
    <row r="1043853" customFormat="false" ht="12.8" hidden="false" customHeight="false" outlineLevel="0" collapsed="false"/>
    <row r="1043854" customFormat="false" ht="12.8" hidden="false" customHeight="false" outlineLevel="0" collapsed="false"/>
    <row r="1043855" customFormat="false" ht="12.8" hidden="false" customHeight="false" outlineLevel="0" collapsed="false"/>
    <row r="1043856" customFormat="false" ht="12.8" hidden="false" customHeight="false" outlineLevel="0" collapsed="false"/>
    <row r="1043857" customFormat="false" ht="12.8" hidden="false" customHeight="false" outlineLevel="0" collapsed="false"/>
    <row r="1043858" customFormat="false" ht="12.8" hidden="false" customHeight="false" outlineLevel="0" collapsed="false"/>
    <row r="1043859" customFormat="false" ht="12.8" hidden="false" customHeight="false" outlineLevel="0" collapsed="false"/>
    <row r="1043860" customFormat="false" ht="12.8" hidden="false" customHeight="false" outlineLevel="0" collapsed="false"/>
    <row r="1043861" customFormat="false" ht="12.8" hidden="false" customHeight="false" outlineLevel="0" collapsed="false"/>
    <row r="1043862" customFormat="false" ht="12.8" hidden="false" customHeight="false" outlineLevel="0" collapsed="false"/>
    <row r="1043863" customFormat="false" ht="12.8" hidden="false" customHeight="false" outlineLevel="0" collapsed="false"/>
    <row r="1043864" customFormat="false" ht="12.8" hidden="false" customHeight="false" outlineLevel="0" collapsed="false"/>
    <row r="1043865" customFormat="false" ht="12.8" hidden="false" customHeight="false" outlineLevel="0" collapsed="false"/>
    <row r="1043866" customFormat="false" ht="12.8" hidden="false" customHeight="false" outlineLevel="0" collapsed="false"/>
    <row r="1043867" customFormat="false" ht="12.8" hidden="false" customHeight="false" outlineLevel="0" collapsed="false"/>
    <row r="1043868" customFormat="false" ht="12.8" hidden="false" customHeight="false" outlineLevel="0" collapsed="false"/>
    <row r="1043869" customFormat="false" ht="12.8" hidden="false" customHeight="false" outlineLevel="0" collapsed="false"/>
    <row r="1043870" customFormat="false" ht="12.8" hidden="false" customHeight="false" outlineLevel="0" collapsed="false"/>
    <row r="1043871" customFormat="false" ht="12.8" hidden="false" customHeight="false" outlineLevel="0" collapsed="false"/>
    <row r="1043872" customFormat="false" ht="12.8" hidden="false" customHeight="false" outlineLevel="0" collapsed="false"/>
    <row r="1043873" customFormat="false" ht="12.8" hidden="false" customHeight="false" outlineLevel="0" collapsed="false"/>
    <row r="1043874" customFormat="false" ht="12.8" hidden="false" customHeight="false" outlineLevel="0" collapsed="false"/>
    <row r="1043875" customFormat="false" ht="12.8" hidden="false" customHeight="false" outlineLevel="0" collapsed="false"/>
    <row r="1043876" customFormat="false" ht="12.8" hidden="false" customHeight="false" outlineLevel="0" collapsed="false"/>
    <row r="1043877" customFormat="false" ht="12.8" hidden="false" customHeight="false" outlineLevel="0" collapsed="false"/>
    <row r="1043878" customFormat="false" ht="12.8" hidden="false" customHeight="false" outlineLevel="0" collapsed="false"/>
    <row r="1043879" customFormat="false" ht="12.8" hidden="false" customHeight="false" outlineLevel="0" collapsed="false"/>
    <row r="1043880" customFormat="false" ht="12.8" hidden="false" customHeight="false" outlineLevel="0" collapsed="false"/>
    <row r="1043881" customFormat="false" ht="12.8" hidden="false" customHeight="false" outlineLevel="0" collapsed="false"/>
    <row r="1043882" customFormat="false" ht="12.8" hidden="false" customHeight="false" outlineLevel="0" collapsed="false"/>
    <row r="1043883" customFormat="false" ht="12.8" hidden="false" customHeight="false" outlineLevel="0" collapsed="false"/>
    <row r="1043884" customFormat="false" ht="12.8" hidden="false" customHeight="false" outlineLevel="0" collapsed="false"/>
    <row r="1043885" customFormat="false" ht="12.8" hidden="false" customHeight="false" outlineLevel="0" collapsed="false"/>
    <row r="1043886" customFormat="false" ht="12.8" hidden="false" customHeight="false" outlineLevel="0" collapsed="false"/>
    <row r="1043887" customFormat="false" ht="12.8" hidden="false" customHeight="false" outlineLevel="0" collapsed="false"/>
    <row r="1043888" customFormat="false" ht="12.8" hidden="false" customHeight="false" outlineLevel="0" collapsed="false"/>
    <row r="1043889" customFormat="false" ht="12.8" hidden="false" customHeight="false" outlineLevel="0" collapsed="false"/>
    <row r="1043890" customFormat="false" ht="12.8" hidden="false" customHeight="false" outlineLevel="0" collapsed="false"/>
    <row r="1043891" customFormat="false" ht="12.8" hidden="false" customHeight="false" outlineLevel="0" collapsed="false"/>
    <row r="1043892" customFormat="false" ht="12.8" hidden="false" customHeight="false" outlineLevel="0" collapsed="false"/>
    <row r="1043893" customFormat="false" ht="12.8" hidden="false" customHeight="false" outlineLevel="0" collapsed="false"/>
    <row r="1043894" customFormat="false" ht="12.8" hidden="false" customHeight="false" outlineLevel="0" collapsed="false"/>
    <row r="1043895" customFormat="false" ht="12.8" hidden="false" customHeight="false" outlineLevel="0" collapsed="false"/>
    <row r="1043896" customFormat="false" ht="12.8" hidden="false" customHeight="false" outlineLevel="0" collapsed="false"/>
    <row r="1043897" customFormat="false" ht="12.8" hidden="false" customHeight="false" outlineLevel="0" collapsed="false"/>
    <row r="1043898" customFormat="false" ht="12.8" hidden="false" customHeight="false" outlineLevel="0" collapsed="false"/>
    <row r="1043899" customFormat="false" ht="12.8" hidden="false" customHeight="false" outlineLevel="0" collapsed="false"/>
    <row r="1043900" customFormat="false" ht="12.8" hidden="false" customHeight="false" outlineLevel="0" collapsed="false"/>
    <row r="1043901" customFormat="false" ht="12.8" hidden="false" customHeight="false" outlineLevel="0" collapsed="false"/>
    <row r="1043902" customFormat="false" ht="12.8" hidden="false" customHeight="false" outlineLevel="0" collapsed="false"/>
    <row r="1043903" customFormat="false" ht="12.8" hidden="false" customHeight="false" outlineLevel="0" collapsed="false"/>
    <row r="1043904" customFormat="false" ht="12.8" hidden="false" customHeight="false" outlineLevel="0" collapsed="false"/>
    <row r="1043905" customFormat="false" ht="12.8" hidden="false" customHeight="false" outlineLevel="0" collapsed="false"/>
    <row r="1043906" customFormat="false" ht="12.8" hidden="false" customHeight="false" outlineLevel="0" collapsed="false"/>
    <row r="1043907" customFormat="false" ht="12.8" hidden="false" customHeight="false" outlineLevel="0" collapsed="false"/>
    <row r="1043908" customFormat="false" ht="12.8" hidden="false" customHeight="false" outlineLevel="0" collapsed="false"/>
    <row r="1043909" customFormat="false" ht="12.8" hidden="false" customHeight="false" outlineLevel="0" collapsed="false"/>
    <row r="1043910" customFormat="false" ht="12.8" hidden="false" customHeight="false" outlineLevel="0" collapsed="false"/>
    <row r="1043911" customFormat="false" ht="12.8" hidden="false" customHeight="false" outlineLevel="0" collapsed="false"/>
    <row r="1043912" customFormat="false" ht="12.8" hidden="false" customHeight="false" outlineLevel="0" collapsed="false"/>
    <row r="1043913" customFormat="false" ht="12.8" hidden="false" customHeight="false" outlineLevel="0" collapsed="false"/>
    <row r="1043914" customFormat="false" ht="12.8" hidden="false" customHeight="false" outlineLevel="0" collapsed="false"/>
    <row r="1043915" customFormat="false" ht="12.8" hidden="false" customHeight="false" outlineLevel="0" collapsed="false"/>
    <row r="1043916" customFormat="false" ht="12.8" hidden="false" customHeight="false" outlineLevel="0" collapsed="false"/>
    <row r="1043917" customFormat="false" ht="12.8" hidden="false" customHeight="false" outlineLevel="0" collapsed="false"/>
    <row r="1043918" customFormat="false" ht="12.8" hidden="false" customHeight="false" outlineLevel="0" collapsed="false"/>
    <row r="1043919" customFormat="false" ht="12.8" hidden="false" customHeight="false" outlineLevel="0" collapsed="false"/>
    <row r="1043920" customFormat="false" ht="12.8" hidden="false" customHeight="false" outlineLevel="0" collapsed="false"/>
    <row r="1043921" customFormat="false" ht="12.8" hidden="false" customHeight="false" outlineLevel="0" collapsed="false"/>
    <row r="1043922" customFormat="false" ht="12.8" hidden="false" customHeight="false" outlineLevel="0" collapsed="false"/>
    <row r="1043923" customFormat="false" ht="12.8" hidden="false" customHeight="false" outlineLevel="0" collapsed="false"/>
    <row r="1043924" customFormat="false" ht="12.8" hidden="false" customHeight="false" outlineLevel="0" collapsed="false"/>
    <row r="1043925" customFormat="false" ht="12.8" hidden="false" customHeight="false" outlineLevel="0" collapsed="false"/>
    <row r="1043926" customFormat="false" ht="12.8" hidden="false" customHeight="false" outlineLevel="0" collapsed="false"/>
    <row r="1043927" customFormat="false" ht="12.8" hidden="false" customHeight="false" outlineLevel="0" collapsed="false"/>
    <row r="1043928" customFormat="false" ht="12.8" hidden="false" customHeight="false" outlineLevel="0" collapsed="false"/>
    <row r="1043929" customFormat="false" ht="12.8" hidden="false" customHeight="false" outlineLevel="0" collapsed="false"/>
    <row r="1043930" customFormat="false" ht="12.8" hidden="false" customHeight="false" outlineLevel="0" collapsed="false"/>
    <row r="1043931" customFormat="false" ht="12.8" hidden="false" customHeight="false" outlineLevel="0" collapsed="false"/>
    <row r="1043932" customFormat="false" ht="12.8" hidden="false" customHeight="false" outlineLevel="0" collapsed="false"/>
    <row r="1043933" customFormat="false" ht="12.8" hidden="false" customHeight="false" outlineLevel="0" collapsed="false"/>
    <row r="1043934" customFormat="false" ht="12.8" hidden="false" customHeight="false" outlineLevel="0" collapsed="false"/>
    <row r="1043935" customFormat="false" ht="12.8" hidden="false" customHeight="false" outlineLevel="0" collapsed="false"/>
    <row r="1043936" customFormat="false" ht="12.8" hidden="false" customHeight="false" outlineLevel="0" collapsed="false"/>
    <row r="1043937" customFormat="false" ht="12.8" hidden="false" customHeight="false" outlineLevel="0" collapsed="false"/>
    <row r="1043938" customFormat="false" ht="12.8" hidden="false" customHeight="false" outlineLevel="0" collapsed="false"/>
    <row r="1043939" customFormat="false" ht="12.8" hidden="false" customHeight="false" outlineLevel="0" collapsed="false"/>
    <row r="1043940" customFormat="false" ht="12.8" hidden="false" customHeight="false" outlineLevel="0" collapsed="false"/>
    <row r="1043941" customFormat="false" ht="12.8" hidden="false" customHeight="false" outlineLevel="0" collapsed="false"/>
    <row r="1043942" customFormat="false" ht="12.8" hidden="false" customHeight="false" outlineLevel="0" collapsed="false"/>
    <row r="1043943" customFormat="false" ht="12.8" hidden="false" customHeight="false" outlineLevel="0" collapsed="false"/>
    <row r="1043944" customFormat="false" ht="12.8" hidden="false" customHeight="false" outlineLevel="0" collapsed="false"/>
    <row r="1043945" customFormat="false" ht="12.8" hidden="false" customHeight="false" outlineLevel="0" collapsed="false"/>
    <row r="1043946" customFormat="false" ht="12.8" hidden="false" customHeight="false" outlineLevel="0" collapsed="false"/>
    <row r="1043947" customFormat="false" ht="12.8" hidden="false" customHeight="false" outlineLevel="0" collapsed="false"/>
    <row r="1043948" customFormat="false" ht="12.8" hidden="false" customHeight="false" outlineLevel="0" collapsed="false"/>
    <row r="1043949" customFormat="false" ht="12.8" hidden="false" customHeight="false" outlineLevel="0" collapsed="false"/>
    <row r="1043950" customFormat="false" ht="12.8" hidden="false" customHeight="false" outlineLevel="0" collapsed="false"/>
    <row r="1043951" customFormat="false" ht="12.8" hidden="false" customHeight="false" outlineLevel="0" collapsed="false"/>
    <row r="1043952" customFormat="false" ht="12.8" hidden="false" customHeight="false" outlineLevel="0" collapsed="false"/>
    <row r="1043953" customFormat="false" ht="12.8" hidden="false" customHeight="false" outlineLevel="0" collapsed="false"/>
    <row r="1043954" customFormat="false" ht="12.8" hidden="false" customHeight="false" outlineLevel="0" collapsed="false"/>
    <row r="1043955" customFormat="false" ht="12.8" hidden="false" customHeight="false" outlineLevel="0" collapsed="false"/>
    <row r="1043956" customFormat="false" ht="12.8" hidden="false" customHeight="false" outlineLevel="0" collapsed="false"/>
    <row r="1043957" customFormat="false" ht="12.8" hidden="false" customHeight="false" outlineLevel="0" collapsed="false"/>
    <row r="1043958" customFormat="false" ht="12.8" hidden="false" customHeight="false" outlineLevel="0" collapsed="false"/>
    <row r="1043959" customFormat="false" ht="12.8" hidden="false" customHeight="false" outlineLevel="0" collapsed="false"/>
    <row r="1043960" customFormat="false" ht="12.8" hidden="false" customHeight="false" outlineLevel="0" collapsed="false"/>
    <row r="1043961" customFormat="false" ht="12.8" hidden="false" customHeight="false" outlineLevel="0" collapsed="false"/>
    <row r="1043962" customFormat="false" ht="12.8" hidden="false" customHeight="false" outlineLevel="0" collapsed="false"/>
    <row r="1043963" customFormat="false" ht="12.8" hidden="false" customHeight="false" outlineLevel="0" collapsed="false"/>
    <row r="1043964" customFormat="false" ht="12.8" hidden="false" customHeight="false" outlineLevel="0" collapsed="false"/>
    <row r="1043965" customFormat="false" ht="12.8" hidden="false" customHeight="false" outlineLevel="0" collapsed="false"/>
    <row r="1043966" customFormat="false" ht="12.8" hidden="false" customHeight="false" outlineLevel="0" collapsed="false"/>
    <row r="1043967" customFormat="false" ht="12.8" hidden="false" customHeight="false" outlineLevel="0" collapsed="false"/>
    <row r="1043968" customFormat="false" ht="12.8" hidden="false" customHeight="false" outlineLevel="0" collapsed="false"/>
    <row r="1043969" customFormat="false" ht="12.8" hidden="false" customHeight="false" outlineLevel="0" collapsed="false"/>
    <row r="1043970" customFormat="false" ht="12.8" hidden="false" customHeight="false" outlineLevel="0" collapsed="false"/>
    <row r="1043971" customFormat="false" ht="12.8" hidden="false" customHeight="false" outlineLevel="0" collapsed="false"/>
    <row r="1043972" customFormat="false" ht="12.8" hidden="false" customHeight="false" outlineLevel="0" collapsed="false"/>
    <row r="1043973" customFormat="false" ht="12.8" hidden="false" customHeight="false" outlineLevel="0" collapsed="false"/>
    <row r="1043974" customFormat="false" ht="12.8" hidden="false" customHeight="false" outlineLevel="0" collapsed="false"/>
    <row r="1043975" customFormat="false" ht="12.8" hidden="false" customHeight="false" outlineLevel="0" collapsed="false"/>
    <row r="1043976" customFormat="false" ht="12.8" hidden="false" customHeight="false" outlineLevel="0" collapsed="false"/>
    <row r="1043977" customFormat="false" ht="12.8" hidden="false" customHeight="false" outlineLevel="0" collapsed="false"/>
    <row r="1043978" customFormat="false" ht="12.8" hidden="false" customHeight="false" outlineLevel="0" collapsed="false"/>
    <row r="1043979" customFormat="false" ht="12.8" hidden="false" customHeight="false" outlineLevel="0" collapsed="false"/>
    <row r="1043980" customFormat="false" ht="12.8" hidden="false" customHeight="false" outlineLevel="0" collapsed="false"/>
    <row r="1043981" customFormat="false" ht="12.8" hidden="false" customHeight="false" outlineLevel="0" collapsed="false"/>
    <row r="1043982" customFormat="false" ht="12.8" hidden="false" customHeight="false" outlineLevel="0" collapsed="false"/>
    <row r="1043983" customFormat="false" ht="12.8" hidden="false" customHeight="false" outlineLevel="0" collapsed="false"/>
    <row r="1043984" customFormat="false" ht="12.8" hidden="false" customHeight="false" outlineLevel="0" collapsed="false"/>
    <row r="1043985" customFormat="false" ht="12.8" hidden="false" customHeight="false" outlineLevel="0" collapsed="false"/>
    <row r="1043986" customFormat="false" ht="12.8" hidden="false" customHeight="false" outlineLevel="0" collapsed="false"/>
    <row r="1043987" customFormat="false" ht="12.8" hidden="false" customHeight="false" outlineLevel="0" collapsed="false"/>
    <row r="1043988" customFormat="false" ht="12.8" hidden="false" customHeight="false" outlineLevel="0" collapsed="false"/>
    <row r="1043989" customFormat="false" ht="12.8" hidden="false" customHeight="false" outlineLevel="0" collapsed="false"/>
    <row r="1043990" customFormat="false" ht="12.8" hidden="false" customHeight="false" outlineLevel="0" collapsed="false"/>
    <row r="1043991" customFormat="false" ht="12.8" hidden="false" customHeight="false" outlineLevel="0" collapsed="false"/>
    <row r="1043992" customFormat="false" ht="12.8" hidden="false" customHeight="false" outlineLevel="0" collapsed="false"/>
    <row r="1043993" customFormat="false" ht="12.8" hidden="false" customHeight="false" outlineLevel="0" collapsed="false"/>
    <row r="1043994" customFormat="false" ht="12.8" hidden="false" customHeight="false" outlineLevel="0" collapsed="false"/>
    <row r="1043995" customFormat="false" ht="12.8" hidden="false" customHeight="false" outlineLevel="0" collapsed="false"/>
    <row r="1043996" customFormat="false" ht="12.8" hidden="false" customHeight="false" outlineLevel="0" collapsed="false"/>
    <row r="1043997" customFormat="false" ht="12.8" hidden="false" customHeight="false" outlineLevel="0" collapsed="false"/>
    <row r="1043998" customFormat="false" ht="12.8" hidden="false" customHeight="false" outlineLevel="0" collapsed="false"/>
    <row r="1043999" customFormat="false" ht="12.8" hidden="false" customHeight="false" outlineLevel="0" collapsed="false"/>
    <row r="1044000" customFormat="false" ht="12.8" hidden="false" customHeight="false" outlineLevel="0" collapsed="false"/>
    <row r="1044001" customFormat="false" ht="12.8" hidden="false" customHeight="false" outlineLevel="0" collapsed="false"/>
    <row r="1044002" customFormat="false" ht="12.8" hidden="false" customHeight="false" outlineLevel="0" collapsed="false"/>
    <row r="1044003" customFormat="false" ht="12.8" hidden="false" customHeight="false" outlineLevel="0" collapsed="false"/>
    <row r="1044004" customFormat="false" ht="12.8" hidden="false" customHeight="false" outlineLevel="0" collapsed="false"/>
    <row r="1044005" customFormat="false" ht="12.8" hidden="false" customHeight="false" outlineLevel="0" collapsed="false"/>
    <row r="1044006" customFormat="false" ht="12.8" hidden="false" customHeight="false" outlineLevel="0" collapsed="false"/>
    <row r="1044007" customFormat="false" ht="12.8" hidden="false" customHeight="false" outlineLevel="0" collapsed="false"/>
    <row r="1044008" customFormat="false" ht="12.8" hidden="false" customHeight="false" outlineLevel="0" collapsed="false"/>
    <row r="1044009" customFormat="false" ht="12.8" hidden="false" customHeight="false" outlineLevel="0" collapsed="false"/>
    <row r="1044010" customFormat="false" ht="12.8" hidden="false" customHeight="false" outlineLevel="0" collapsed="false"/>
    <row r="1044011" customFormat="false" ht="12.8" hidden="false" customHeight="false" outlineLevel="0" collapsed="false"/>
    <row r="1044012" customFormat="false" ht="12.8" hidden="false" customHeight="false" outlineLevel="0" collapsed="false"/>
    <row r="1044013" customFormat="false" ht="12.8" hidden="false" customHeight="false" outlineLevel="0" collapsed="false"/>
    <row r="1044014" customFormat="false" ht="12.8" hidden="false" customHeight="false" outlineLevel="0" collapsed="false"/>
    <row r="1044015" customFormat="false" ht="12.8" hidden="false" customHeight="false" outlineLevel="0" collapsed="false"/>
    <row r="1044016" customFormat="false" ht="12.8" hidden="false" customHeight="false" outlineLevel="0" collapsed="false"/>
    <row r="1044017" customFormat="false" ht="12.8" hidden="false" customHeight="false" outlineLevel="0" collapsed="false"/>
    <row r="1044018" customFormat="false" ht="12.8" hidden="false" customHeight="false" outlineLevel="0" collapsed="false"/>
    <row r="1044019" customFormat="false" ht="12.8" hidden="false" customHeight="false" outlineLevel="0" collapsed="false"/>
    <row r="1044020" customFormat="false" ht="12.8" hidden="false" customHeight="false" outlineLevel="0" collapsed="false"/>
    <row r="1044021" customFormat="false" ht="12.8" hidden="false" customHeight="false" outlineLevel="0" collapsed="false"/>
    <row r="1044022" customFormat="false" ht="12.8" hidden="false" customHeight="false" outlineLevel="0" collapsed="false"/>
    <row r="1044023" customFormat="false" ht="12.8" hidden="false" customHeight="false" outlineLevel="0" collapsed="false"/>
    <row r="1044024" customFormat="false" ht="12.8" hidden="false" customHeight="false" outlineLevel="0" collapsed="false"/>
    <row r="1044025" customFormat="false" ht="12.8" hidden="false" customHeight="false" outlineLevel="0" collapsed="false"/>
    <row r="1044026" customFormat="false" ht="12.8" hidden="false" customHeight="false" outlineLevel="0" collapsed="false"/>
    <row r="1044027" customFormat="false" ht="12.8" hidden="false" customHeight="false" outlineLevel="0" collapsed="false"/>
    <row r="1044028" customFormat="false" ht="12.8" hidden="false" customHeight="false" outlineLevel="0" collapsed="false"/>
    <row r="1044029" customFormat="false" ht="12.8" hidden="false" customHeight="false" outlineLevel="0" collapsed="false"/>
    <row r="1044030" customFormat="false" ht="12.8" hidden="false" customHeight="false" outlineLevel="0" collapsed="false"/>
    <row r="1044031" customFormat="false" ht="12.8" hidden="false" customHeight="false" outlineLevel="0" collapsed="false"/>
    <row r="1044032" customFormat="false" ht="12.8" hidden="false" customHeight="false" outlineLevel="0" collapsed="false"/>
    <row r="1044033" customFormat="false" ht="12.8" hidden="false" customHeight="false" outlineLevel="0" collapsed="false"/>
    <row r="1044034" customFormat="false" ht="12.8" hidden="false" customHeight="false" outlineLevel="0" collapsed="false"/>
    <row r="1044035" customFormat="false" ht="12.8" hidden="false" customHeight="false" outlineLevel="0" collapsed="false"/>
    <row r="1044036" customFormat="false" ht="12.8" hidden="false" customHeight="false" outlineLevel="0" collapsed="false"/>
    <row r="1044037" customFormat="false" ht="12.8" hidden="false" customHeight="false" outlineLevel="0" collapsed="false"/>
    <row r="1044038" customFormat="false" ht="12.8" hidden="false" customHeight="false" outlineLevel="0" collapsed="false"/>
    <row r="1044039" customFormat="false" ht="12.8" hidden="false" customHeight="false" outlineLevel="0" collapsed="false"/>
    <row r="1044040" customFormat="false" ht="12.8" hidden="false" customHeight="false" outlineLevel="0" collapsed="false"/>
    <row r="1044041" customFormat="false" ht="12.8" hidden="false" customHeight="false" outlineLevel="0" collapsed="false"/>
    <row r="1044042" customFormat="false" ht="12.8" hidden="false" customHeight="false" outlineLevel="0" collapsed="false"/>
    <row r="1044043" customFormat="false" ht="12.8" hidden="false" customHeight="false" outlineLevel="0" collapsed="false"/>
    <row r="1044044" customFormat="false" ht="12.8" hidden="false" customHeight="false" outlineLevel="0" collapsed="false"/>
    <row r="1044045" customFormat="false" ht="12.8" hidden="false" customHeight="false" outlineLevel="0" collapsed="false"/>
    <row r="1044046" customFormat="false" ht="12.8" hidden="false" customHeight="false" outlineLevel="0" collapsed="false"/>
    <row r="1044047" customFormat="false" ht="12.8" hidden="false" customHeight="false" outlineLevel="0" collapsed="false"/>
    <row r="1044048" customFormat="false" ht="12.8" hidden="false" customHeight="false" outlineLevel="0" collapsed="false"/>
    <row r="1044049" customFormat="false" ht="12.8" hidden="false" customHeight="false" outlineLevel="0" collapsed="false"/>
    <row r="1044050" customFormat="false" ht="12.8" hidden="false" customHeight="false" outlineLevel="0" collapsed="false"/>
    <row r="1044051" customFormat="false" ht="12.8" hidden="false" customHeight="false" outlineLevel="0" collapsed="false"/>
    <row r="1044052" customFormat="false" ht="12.8" hidden="false" customHeight="false" outlineLevel="0" collapsed="false"/>
    <row r="1044053" customFormat="false" ht="12.8" hidden="false" customHeight="false" outlineLevel="0" collapsed="false"/>
    <row r="1044054" customFormat="false" ht="12.8" hidden="false" customHeight="false" outlineLevel="0" collapsed="false"/>
    <row r="1044055" customFormat="false" ht="12.8" hidden="false" customHeight="false" outlineLevel="0" collapsed="false"/>
    <row r="1044056" customFormat="false" ht="12.8" hidden="false" customHeight="false" outlineLevel="0" collapsed="false"/>
    <row r="1044057" customFormat="false" ht="12.8" hidden="false" customHeight="false" outlineLevel="0" collapsed="false"/>
    <row r="1044058" customFormat="false" ht="12.8" hidden="false" customHeight="false" outlineLevel="0" collapsed="false"/>
    <row r="1044059" customFormat="false" ht="12.8" hidden="false" customHeight="false" outlineLevel="0" collapsed="false"/>
    <row r="1044060" customFormat="false" ht="12.8" hidden="false" customHeight="false" outlineLevel="0" collapsed="false"/>
    <row r="1044061" customFormat="false" ht="12.8" hidden="false" customHeight="false" outlineLevel="0" collapsed="false"/>
    <row r="1044062" customFormat="false" ht="12.8" hidden="false" customHeight="false" outlineLevel="0" collapsed="false"/>
    <row r="1044063" customFormat="false" ht="12.8" hidden="false" customHeight="false" outlineLevel="0" collapsed="false"/>
    <row r="1044064" customFormat="false" ht="12.8" hidden="false" customHeight="false" outlineLevel="0" collapsed="false"/>
    <row r="1044065" customFormat="false" ht="12.8" hidden="false" customHeight="false" outlineLevel="0" collapsed="false"/>
    <row r="1044066" customFormat="false" ht="12.8" hidden="false" customHeight="false" outlineLevel="0" collapsed="false"/>
    <row r="1044067" customFormat="false" ht="12.8" hidden="false" customHeight="false" outlineLevel="0" collapsed="false"/>
    <row r="1044068" customFormat="false" ht="12.8" hidden="false" customHeight="false" outlineLevel="0" collapsed="false"/>
    <row r="1044069" customFormat="false" ht="12.8" hidden="false" customHeight="false" outlineLevel="0" collapsed="false"/>
    <row r="1044070" customFormat="false" ht="12.8" hidden="false" customHeight="false" outlineLevel="0" collapsed="false"/>
    <row r="1044071" customFormat="false" ht="12.8" hidden="false" customHeight="false" outlineLevel="0" collapsed="false"/>
    <row r="1044072" customFormat="false" ht="12.8" hidden="false" customHeight="false" outlineLevel="0" collapsed="false"/>
    <row r="1044073" customFormat="false" ht="12.8" hidden="false" customHeight="false" outlineLevel="0" collapsed="false"/>
    <row r="1044074" customFormat="false" ht="12.8" hidden="false" customHeight="false" outlineLevel="0" collapsed="false"/>
    <row r="1044075" customFormat="false" ht="12.8" hidden="false" customHeight="false" outlineLevel="0" collapsed="false"/>
    <row r="1044076" customFormat="false" ht="12.8" hidden="false" customHeight="false" outlineLevel="0" collapsed="false"/>
    <row r="1044077" customFormat="false" ht="12.8" hidden="false" customHeight="false" outlineLevel="0" collapsed="false"/>
    <row r="1044078" customFormat="false" ht="12.8" hidden="false" customHeight="false" outlineLevel="0" collapsed="false"/>
    <row r="1044079" customFormat="false" ht="12.8" hidden="false" customHeight="false" outlineLevel="0" collapsed="false"/>
    <row r="1044080" customFormat="false" ht="12.8" hidden="false" customHeight="false" outlineLevel="0" collapsed="false"/>
    <row r="1044081" customFormat="false" ht="12.8" hidden="false" customHeight="false" outlineLevel="0" collapsed="false"/>
    <row r="1044082" customFormat="false" ht="12.8" hidden="false" customHeight="false" outlineLevel="0" collapsed="false"/>
    <row r="1044083" customFormat="false" ht="12.8" hidden="false" customHeight="false" outlineLevel="0" collapsed="false"/>
    <row r="1044084" customFormat="false" ht="12.8" hidden="false" customHeight="false" outlineLevel="0" collapsed="false"/>
    <row r="1044085" customFormat="false" ht="12.8" hidden="false" customHeight="false" outlineLevel="0" collapsed="false"/>
    <row r="1044086" customFormat="false" ht="12.8" hidden="false" customHeight="false" outlineLevel="0" collapsed="false"/>
    <row r="1044087" customFormat="false" ht="12.8" hidden="false" customHeight="false" outlineLevel="0" collapsed="false"/>
    <row r="1044088" customFormat="false" ht="12.8" hidden="false" customHeight="false" outlineLevel="0" collapsed="false"/>
    <row r="1044089" customFormat="false" ht="12.8" hidden="false" customHeight="false" outlineLevel="0" collapsed="false"/>
    <row r="1044090" customFormat="false" ht="12.8" hidden="false" customHeight="false" outlineLevel="0" collapsed="false"/>
    <row r="1044091" customFormat="false" ht="12.8" hidden="false" customHeight="false" outlineLevel="0" collapsed="false"/>
    <row r="1044092" customFormat="false" ht="12.8" hidden="false" customHeight="false" outlineLevel="0" collapsed="false"/>
    <row r="1044093" customFormat="false" ht="12.8" hidden="false" customHeight="false" outlineLevel="0" collapsed="false"/>
    <row r="1044094" customFormat="false" ht="12.8" hidden="false" customHeight="false" outlineLevel="0" collapsed="false"/>
    <row r="1044095" customFormat="false" ht="12.8" hidden="false" customHeight="false" outlineLevel="0" collapsed="false"/>
    <row r="1044096" customFormat="false" ht="12.8" hidden="false" customHeight="false" outlineLevel="0" collapsed="false"/>
    <row r="1044097" customFormat="false" ht="12.8" hidden="false" customHeight="false" outlineLevel="0" collapsed="false"/>
    <row r="1044098" customFormat="false" ht="12.8" hidden="false" customHeight="false" outlineLevel="0" collapsed="false"/>
    <row r="1044099" customFormat="false" ht="12.8" hidden="false" customHeight="false" outlineLevel="0" collapsed="false"/>
    <row r="1044100" customFormat="false" ht="12.8" hidden="false" customHeight="false" outlineLevel="0" collapsed="false"/>
    <row r="1044101" customFormat="false" ht="12.8" hidden="false" customHeight="false" outlineLevel="0" collapsed="false"/>
    <row r="1044102" customFormat="false" ht="12.8" hidden="false" customHeight="false" outlineLevel="0" collapsed="false"/>
    <row r="1044103" customFormat="false" ht="12.8" hidden="false" customHeight="false" outlineLevel="0" collapsed="false"/>
    <row r="1044104" customFormat="false" ht="12.8" hidden="false" customHeight="false" outlineLevel="0" collapsed="false"/>
    <row r="1044105" customFormat="false" ht="12.8" hidden="false" customHeight="false" outlineLevel="0" collapsed="false"/>
    <row r="1044106" customFormat="false" ht="12.8" hidden="false" customHeight="false" outlineLevel="0" collapsed="false"/>
    <row r="1044107" customFormat="false" ht="12.8" hidden="false" customHeight="false" outlineLevel="0" collapsed="false"/>
    <row r="1044108" customFormat="false" ht="12.8" hidden="false" customHeight="false" outlineLevel="0" collapsed="false"/>
    <row r="1044109" customFormat="false" ht="12.8" hidden="false" customHeight="false" outlineLevel="0" collapsed="false"/>
    <row r="1044110" customFormat="false" ht="12.8" hidden="false" customHeight="false" outlineLevel="0" collapsed="false"/>
    <row r="1044111" customFormat="false" ht="12.8" hidden="false" customHeight="false" outlineLevel="0" collapsed="false"/>
    <row r="1044112" customFormat="false" ht="12.8" hidden="false" customHeight="false" outlineLevel="0" collapsed="false"/>
    <row r="1044113" customFormat="false" ht="12.8" hidden="false" customHeight="false" outlineLevel="0" collapsed="false"/>
    <row r="1044114" customFormat="false" ht="12.8" hidden="false" customHeight="false" outlineLevel="0" collapsed="false"/>
    <row r="1044115" customFormat="false" ht="12.8" hidden="false" customHeight="false" outlineLevel="0" collapsed="false"/>
    <row r="1044116" customFormat="false" ht="12.8" hidden="false" customHeight="false" outlineLevel="0" collapsed="false"/>
    <row r="1044117" customFormat="false" ht="12.8" hidden="false" customHeight="false" outlineLevel="0" collapsed="false"/>
    <row r="1044118" customFormat="false" ht="12.8" hidden="false" customHeight="false" outlineLevel="0" collapsed="false"/>
    <row r="1044119" customFormat="false" ht="12.8" hidden="false" customHeight="false" outlineLevel="0" collapsed="false"/>
    <row r="1044120" customFormat="false" ht="12.8" hidden="false" customHeight="false" outlineLevel="0" collapsed="false"/>
    <row r="1044121" customFormat="false" ht="12.8" hidden="false" customHeight="false" outlineLevel="0" collapsed="false"/>
    <row r="1044122" customFormat="false" ht="12.8" hidden="false" customHeight="false" outlineLevel="0" collapsed="false"/>
    <row r="1044123" customFormat="false" ht="12.8" hidden="false" customHeight="false" outlineLevel="0" collapsed="false"/>
    <row r="1044124" customFormat="false" ht="12.8" hidden="false" customHeight="false" outlineLevel="0" collapsed="false"/>
    <row r="1044125" customFormat="false" ht="12.8" hidden="false" customHeight="false" outlineLevel="0" collapsed="false"/>
    <row r="1044126" customFormat="false" ht="12.8" hidden="false" customHeight="false" outlineLevel="0" collapsed="false"/>
    <row r="1044127" customFormat="false" ht="12.8" hidden="false" customHeight="false" outlineLevel="0" collapsed="false"/>
    <row r="1044128" customFormat="false" ht="12.8" hidden="false" customHeight="false" outlineLevel="0" collapsed="false"/>
    <row r="1044129" customFormat="false" ht="12.8" hidden="false" customHeight="false" outlineLevel="0" collapsed="false"/>
    <row r="1044130" customFormat="false" ht="12.8" hidden="false" customHeight="false" outlineLevel="0" collapsed="false"/>
    <row r="1044131" customFormat="false" ht="12.8" hidden="false" customHeight="false" outlineLevel="0" collapsed="false"/>
    <row r="1044132" customFormat="false" ht="12.8" hidden="false" customHeight="false" outlineLevel="0" collapsed="false"/>
    <row r="1044133" customFormat="false" ht="12.8" hidden="false" customHeight="false" outlineLevel="0" collapsed="false"/>
    <row r="1044134" customFormat="false" ht="12.8" hidden="false" customHeight="false" outlineLevel="0" collapsed="false"/>
    <row r="1044135" customFormat="false" ht="12.8" hidden="false" customHeight="false" outlineLevel="0" collapsed="false"/>
    <row r="1044136" customFormat="false" ht="12.8" hidden="false" customHeight="false" outlineLevel="0" collapsed="false"/>
    <row r="1044137" customFormat="false" ht="12.8" hidden="false" customHeight="false" outlineLevel="0" collapsed="false"/>
    <row r="1044138" customFormat="false" ht="12.8" hidden="false" customHeight="false" outlineLevel="0" collapsed="false"/>
    <row r="1044139" customFormat="false" ht="12.8" hidden="false" customHeight="false" outlineLevel="0" collapsed="false"/>
    <row r="1044140" customFormat="false" ht="12.8" hidden="false" customHeight="false" outlineLevel="0" collapsed="false"/>
    <row r="1044141" customFormat="false" ht="12.8" hidden="false" customHeight="false" outlineLevel="0" collapsed="false"/>
    <row r="1044142" customFormat="false" ht="12.8" hidden="false" customHeight="false" outlineLevel="0" collapsed="false"/>
    <row r="1044143" customFormat="false" ht="12.8" hidden="false" customHeight="false" outlineLevel="0" collapsed="false"/>
    <row r="1044144" customFormat="false" ht="12.8" hidden="false" customHeight="false" outlineLevel="0" collapsed="false"/>
    <row r="1044145" customFormat="false" ht="12.8" hidden="false" customHeight="false" outlineLevel="0" collapsed="false"/>
    <row r="1044146" customFormat="false" ht="12.8" hidden="false" customHeight="false" outlineLevel="0" collapsed="false"/>
    <row r="1044147" customFormat="false" ht="12.8" hidden="false" customHeight="false" outlineLevel="0" collapsed="false"/>
    <row r="1044148" customFormat="false" ht="12.8" hidden="false" customHeight="false" outlineLevel="0" collapsed="false"/>
    <row r="1044149" customFormat="false" ht="12.8" hidden="false" customHeight="false" outlineLevel="0" collapsed="false"/>
    <row r="1044150" customFormat="false" ht="12.8" hidden="false" customHeight="false" outlineLevel="0" collapsed="false"/>
    <row r="1044151" customFormat="false" ht="12.8" hidden="false" customHeight="false" outlineLevel="0" collapsed="false"/>
    <row r="1044152" customFormat="false" ht="12.8" hidden="false" customHeight="false" outlineLevel="0" collapsed="false"/>
    <row r="1044153" customFormat="false" ht="12.8" hidden="false" customHeight="false" outlineLevel="0" collapsed="false"/>
    <row r="1044154" customFormat="false" ht="12.8" hidden="false" customHeight="false" outlineLevel="0" collapsed="false"/>
    <row r="1044155" customFormat="false" ht="12.8" hidden="false" customHeight="false" outlineLevel="0" collapsed="false"/>
    <row r="1044156" customFormat="false" ht="12.8" hidden="false" customHeight="false" outlineLevel="0" collapsed="false"/>
    <row r="1044157" customFormat="false" ht="12.8" hidden="false" customHeight="false" outlineLevel="0" collapsed="false"/>
    <row r="1044158" customFormat="false" ht="12.8" hidden="false" customHeight="false" outlineLevel="0" collapsed="false"/>
    <row r="1044159" customFormat="false" ht="12.8" hidden="false" customHeight="false" outlineLevel="0" collapsed="false"/>
    <row r="1044160" customFormat="false" ht="12.8" hidden="false" customHeight="false" outlineLevel="0" collapsed="false"/>
    <row r="1044161" customFormat="false" ht="12.8" hidden="false" customHeight="false" outlineLevel="0" collapsed="false"/>
    <row r="1044162" customFormat="false" ht="12.8" hidden="false" customHeight="false" outlineLevel="0" collapsed="false"/>
    <row r="1044163" customFormat="false" ht="12.8" hidden="false" customHeight="false" outlineLevel="0" collapsed="false"/>
    <row r="1044164" customFormat="false" ht="12.8" hidden="false" customHeight="false" outlineLevel="0" collapsed="false"/>
    <row r="1044165" customFormat="false" ht="12.8" hidden="false" customHeight="false" outlineLevel="0" collapsed="false"/>
    <row r="1044166" customFormat="false" ht="12.8" hidden="false" customHeight="false" outlineLevel="0" collapsed="false"/>
    <row r="1044167" customFormat="false" ht="12.8" hidden="false" customHeight="false" outlineLevel="0" collapsed="false"/>
    <row r="1044168" customFormat="false" ht="12.8" hidden="false" customHeight="false" outlineLevel="0" collapsed="false"/>
    <row r="1044169" customFormat="false" ht="12.8" hidden="false" customHeight="false" outlineLevel="0" collapsed="false"/>
    <row r="1044170" customFormat="false" ht="12.8" hidden="false" customHeight="false" outlineLevel="0" collapsed="false"/>
    <row r="1044171" customFormat="false" ht="12.8" hidden="false" customHeight="false" outlineLevel="0" collapsed="false"/>
    <row r="1044172" customFormat="false" ht="12.8" hidden="false" customHeight="false" outlineLevel="0" collapsed="false"/>
    <row r="1044173" customFormat="false" ht="12.8" hidden="false" customHeight="false" outlineLevel="0" collapsed="false"/>
    <row r="1044174" customFormat="false" ht="12.8" hidden="false" customHeight="false" outlineLevel="0" collapsed="false"/>
    <row r="1044175" customFormat="false" ht="12.8" hidden="false" customHeight="false" outlineLevel="0" collapsed="false"/>
    <row r="1044176" customFormat="false" ht="12.8" hidden="false" customHeight="false" outlineLevel="0" collapsed="false"/>
    <row r="1044177" customFormat="false" ht="12.8" hidden="false" customHeight="false" outlineLevel="0" collapsed="false"/>
    <row r="1044178" customFormat="false" ht="12.8" hidden="false" customHeight="false" outlineLevel="0" collapsed="false"/>
    <row r="1044179" customFormat="false" ht="12.8" hidden="false" customHeight="false" outlineLevel="0" collapsed="false"/>
    <row r="1044180" customFormat="false" ht="12.8" hidden="false" customHeight="false" outlineLevel="0" collapsed="false"/>
    <row r="1044181" customFormat="false" ht="12.8" hidden="false" customHeight="false" outlineLevel="0" collapsed="false"/>
    <row r="1044182" customFormat="false" ht="12.8" hidden="false" customHeight="false" outlineLevel="0" collapsed="false"/>
    <row r="1044183" customFormat="false" ht="12.8" hidden="false" customHeight="false" outlineLevel="0" collapsed="false"/>
    <row r="1044184" customFormat="false" ht="12.8" hidden="false" customHeight="false" outlineLevel="0" collapsed="false"/>
    <row r="1044185" customFormat="false" ht="12.8" hidden="false" customHeight="false" outlineLevel="0" collapsed="false"/>
    <row r="1044186" customFormat="false" ht="12.8" hidden="false" customHeight="false" outlineLevel="0" collapsed="false"/>
    <row r="1044187" customFormat="false" ht="12.8" hidden="false" customHeight="false" outlineLevel="0" collapsed="false"/>
    <row r="1044188" customFormat="false" ht="12.8" hidden="false" customHeight="false" outlineLevel="0" collapsed="false"/>
    <row r="1044189" customFormat="false" ht="12.8" hidden="false" customHeight="false" outlineLevel="0" collapsed="false"/>
    <row r="1044190" customFormat="false" ht="12.8" hidden="false" customHeight="false" outlineLevel="0" collapsed="false"/>
    <row r="1044191" customFormat="false" ht="12.8" hidden="false" customHeight="false" outlineLevel="0" collapsed="false"/>
    <row r="1044192" customFormat="false" ht="12.8" hidden="false" customHeight="false" outlineLevel="0" collapsed="false"/>
    <row r="1044193" customFormat="false" ht="12.8" hidden="false" customHeight="false" outlineLevel="0" collapsed="false"/>
    <row r="1044194" customFormat="false" ht="12.8" hidden="false" customHeight="false" outlineLevel="0" collapsed="false"/>
    <row r="1044195" customFormat="false" ht="12.8" hidden="false" customHeight="false" outlineLevel="0" collapsed="false"/>
    <row r="1044196" customFormat="false" ht="12.8" hidden="false" customHeight="false" outlineLevel="0" collapsed="false"/>
    <row r="1044197" customFormat="false" ht="12.8" hidden="false" customHeight="false" outlineLevel="0" collapsed="false"/>
    <row r="1044198" customFormat="false" ht="12.8" hidden="false" customHeight="false" outlineLevel="0" collapsed="false"/>
    <row r="1044199" customFormat="false" ht="12.8" hidden="false" customHeight="false" outlineLevel="0" collapsed="false"/>
    <row r="1044200" customFormat="false" ht="12.8" hidden="false" customHeight="false" outlineLevel="0" collapsed="false"/>
    <row r="1044201" customFormat="false" ht="12.8" hidden="false" customHeight="false" outlineLevel="0" collapsed="false"/>
    <row r="1044202" customFormat="false" ht="12.8" hidden="false" customHeight="false" outlineLevel="0" collapsed="false"/>
    <row r="1044203" customFormat="false" ht="12.8" hidden="false" customHeight="false" outlineLevel="0" collapsed="false"/>
    <row r="1044204" customFormat="false" ht="12.8" hidden="false" customHeight="false" outlineLevel="0" collapsed="false"/>
    <row r="1044205" customFormat="false" ht="12.8" hidden="false" customHeight="false" outlineLevel="0" collapsed="false"/>
    <row r="1044206" customFormat="false" ht="12.8" hidden="false" customHeight="false" outlineLevel="0" collapsed="false"/>
    <row r="1044207" customFormat="false" ht="12.8" hidden="false" customHeight="false" outlineLevel="0" collapsed="false"/>
    <row r="1044208" customFormat="false" ht="12.8" hidden="false" customHeight="false" outlineLevel="0" collapsed="false"/>
    <row r="1044209" customFormat="false" ht="12.8" hidden="false" customHeight="false" outlineLevel="0" collapsed="false"/>
    <row r="1044210" customFormat="false" ht="12.8" hidden="false" customHeight="false" outlineLevel="0" collapsed="false"/>
    <row r="1044211" customFormat="false" ht="12.8" hidden="false" customHeight="false" outlineLevel="0" collapsed="false"/>
    <row r="1044212" customFormat="false" ht="12.8" hidden="false" customHeight="false" outlineLevel="0" collapsed="false"/>
    <row r="1044213" customFormat="false" ht="12.8" hidden="false" customHeight="false" outlineLevel="0" collapsed="false"/>
    <row r="1044214" customFormat="false" ht="12.8" hidden="false" customHeight="false" outlineLevel="0" collapsed="false"/>
    <row r="1044215" customFormat="false" ht="12.8" hidden="false" customHeight="false" outlineLevel="0" collapsed="false"/>
    <row r="1044216" customFormat="false" ht="12.8" hidden="false" customHeight="false" outlineLevel="0" collapsed="false"/>
    <row r="1044217" customFormat="false" ht="12.8" hidden="false" customHeight="false" outlineLevel="0" collapsed="false"/>
    <row r="1044218" customFormat="false" ht="12.8" hidden="false" customHeight="false" outlineLevel="0" collapsed="false"/>
    <row r="1044219" customFormat="false" ht="12.8" hidden="false" customHeight="false" outlineLevel="0" collapsed="false"/>
    <row r="1044220" customFormat="false" ht="12.8" hidden="false" customHeight="false" outlineLevel="0" collapsed="false"/>
    <row r="1044221" customFormat="false" ht="12.8" hidden="false" customHeight="false" outlineLevel="0" collapsed="false"/>
    <row r="1044222" customFormat="false" ht="12.8" hidden="false" customHeight="false" outlineLevel="0" collapsed="false"/>
    <row r="1044223" customFormat="false" ht="12.8" hidden="false" customHeight="false" outlineLevel="0" collapsed="false"/>
    <row r="1044224" customFormat="false" ht="12.8" hidden="false" customHeight="false" outlineLevel="0" collapsed="false"/>
    <row r="1044225" customFormat="false" ht="12.8" hidden="false" customHeight="false" outlineLevel="0" collapsed="false"/>
    <row r="1044226" customFormat="false" ht="12.8" hidden="false" customHeight="false" outlineLevel="0" collapsed="false"/>
    <row r="1044227" customFormat="false" ht="12.8" hidden="false" customHeight="false" outlineLevel="0" collapsed="false"/>
    <row r="1044228" customFormat="false" ht="12.8" hidden="false" customHeight="false" outlineLevel="0" collapsed="false"/>
    <row r="1044229" customFormat="false" ht="12.8" hidden="false" customHeight="false" outlineLevel="0" collapsed="false"/>
    <row r="1044230" customFormat="false" ht="12.8" hidden="false" customHeight="false" outlineLevel="0" collapsed="false"/>
    <row r="1044231" customFormat="false" ht="12.8" hidden="false" customHeight="false" outlineLevel="0" collapsed="false"/>
    <row r="1044232" customFormat="false" ht="12.8" hidden="false" customHeight="false" outlineLevel="0" collapsed="false"/>
    <row r="1044233" customFormat="false" ht="12.8" hidden="false" customHeight="false" outlineLevel="0" collapsed="false"/>
    <row r="1044234" customFormat="false" ht="12.8" hidden="false" customHeight="false" outlineLevel="0" collapsed="false"/>
    <row r="1044235" customFormat="false" ht="12.8" hidden="false" customHeight="false" outlineLevel="0" collapsed="false"/>
    <row r="1044236" customFormat="false" ht="12.8" hidden="false" customHeight="false" outlineLevel="0" collapsed="false"/>
    <row r="1044237" customFormat="false" ht="12.8" hidden="false" customHeight="false" outlineLevel="0" collapsed="false"/>
    <row r="1044238" customFormat="false" ht="12.8" hidden="false" customHeight="false" outlineLevel="0" collapsed="false"/>
    <row r="1044239" customFormat="false" ht="12.8" hidden="false" customHeight="false" outlineLevel="0" collapsed="false"/>
    <row r="1044240" customFormat="false" ht="12.8" hidden="false" customHeight="false" outlineLevel="0" collapsed="false"/>
    <row r="1044241" customFormat="false" ht="12.8" hidden="false" customHeight="false" outlineLevel="0" collapsed="false"/>
    <row r="1044242" customFormat="false" ht="12.8" hidden="false" customHeight="false" outlineLevel="0" collapsed="false"/>
    <row r="1044243" customFormat="false" ht="12.8" hidden="false" customHeight="false" outlineLevel="0" collapsed="false"/>
    <row r="1044244" customFormat="false" ht="12.8" hidden="false" customHeight="false" outlineLevel="0" collapsed="false"/>
    <row r="1044245" customFormat="false" ht="12.8" hidden="false" customHeight="false" outlineLevel="0" collapsed="false"/>
    <row r="1044246" customFormat="false" ht="12.8" hidden="false" customHeight="false" outlineLevel="0" collapsed="false"/>
    <row r="1044247" customFormat="false" ht="12.8" hidden="false" customHeight="false" outlineLevel="0" collapsed="false"/>
    <row r="1044248" customFormat="false" ht="12.8" hidden="false" customHeight="false" outlineLevel="0" collapsed="false"/>
    <row r="1044249" customFormat="false" ht="12.8" hidden="false" customHeight="false" outlineLevel="0" collapsed="false"/>
    <row r="1044250" customFormat="false" ht="12.8" hidden="false" customHeight="false" outlineLevel="0" collapsed="false"/>
    <row r="1044251" customFormat="false" ht="12.8" hidden="false" customHeight="false" outlineLevel="0" collapsed="false"/>
    <row r="1044252" customFormat="false" ht="12.8" hidden="false" customHeight="false" outlineLevel="0" collapsed="false"/>
    <row r="1044253" customFormat="false" ht="12.8" hidden="false" customHeight="false" outlineLevel="0" collapsed="false"/>
    <row r="1044254" customFormat="false" ht="12.8" hidden="false" customHeight="false" outlineLevel="0" collapsed="false"/>
    <row r="1044255" customFormat="false" ht="12.8" hidden="false" customHeight="false" outlineLevel="0" collapsed="false"/>
    <row r="1044256" customFormat="false" ht="12.8" hidden="false" customHeight="false" outlineLevel="0" collapsed="false"/>
    <row r="1044257" customFormat="false" ht="12.8" hidden="false" customHeight="false" outlineLevel="0" collapsed="false"/>
    <row r="1044258" customFormat="false" ht="12.8" hidden="false" customHeight="false" outlineLevel="0" collapsed="false"/>
    <row r="1044259" customFormat="false" ht="12.8" hidden="false" customHeight="false" outlineLevel="0" collapsed="false"/>
    <row r="1044260" customFormat="false" ht="12.8" hidden="false" customHeight="false" outlineLevel="0" collapsed="false"/>
    <row r="1044261" customFormat="false" ht="12.8" hidden="false" customHeight="false" outlineLevel="0" collapsed="false"/>
    <row r="1044262" customFormat="false" ht="12.8" hidden="false" customHeight="false" outlineLevel="0" collapsed="false"/>
    <row r="1044263" customFormat="false" ht="12.8" hidden="false" customHeight="false" outlineLevel="0" collapsed="false"/>
    <row r="1044264" customFormat="false" ht="12.8" hidden="false" customHeight="false" outlineLevel="0" collapsed="false"/>
    <row r="1044265" customFormat="false" ht="12.8" hidden="false" customHeight="false" outlineLevel="0" collapsed="false"/>
    <row r="1044266" customFormat="false" ht="12.8" hidden="false" customHeight="false" outlineLevel="0" collapsed="false"/>
    <row r="1044267" customFormat="false" ht="12.8" hidden="false" customHeight="false" outlineLevel="0" collapsed="false"/>
    <row r="1044268" customFormat="false" ht="12.8" hidden="false" customHeight="false" outlineLevel="0" collapsed="false"/>
    <row r="1044269" customFormat="false" ht="12.8" hidden="false" customHeight="false" outlineLevel="0" collapsed="false"/>
    <row r="1044270" customFormat="false" ht="12.8" hidden="false" customHeight="false" outlineLevel="0" collapsed="false"/>
    <row r="1044271" customFormat="false" ht="12.8" hidden="false" customHeight="false" outlineLevel="0" collapsed="false"/>
    <row r="1044272" customFormat="false" ht="12.8" hidden="false" customHeight="false" outlineLevel="0" collapsed="false"/>
    <row r="1044273" customFormat="false" ht="12.8" hidden="false" customHeight="false" outlineLevel="0" collapsed="false"/>
    <row r="1044274" customFormat="false" ht="12.8" hidden="false" customHeight="false" outlineLevel="0" collapsed="false"/>
    <row r="1044275" customFormat="false" ht="12.8" hidden="false" customHeight="false" outlineLevel="0" collapsed="false"/>
    <row r="1044276" customFormat="false" ht="12.8" hidden="false" customHeight="false" outlineLevel="0" collapsed="false"/>
    <row r="1044277" customFormat="false" ht="12.8" hidden="false" customHeight="false" outlineLevel="0" collapsed="false"/>
    <row r="1044278" customFormat="false" ht="12.8" hidden="false" customHeight="false" outlineLevel="0" collapsed="false"/>
    <row r="1044279" customFormat="false" ht="12.8" hidden="false" customHeight="false" outlineLevel="0" collapsed="false"/>
    <row r="1044280" customFormat="false" ht="12.8" hidden="false" customHeight="false" outlineLevel="0" collapsed="false"/>
    <row r="1044281" customFormat="false" ht="12.8" hidden="false" customHeight="false" outlineLevel="0" collapsed="false"/>
    <row r="1044282" customFormat="false" ht="12.8" hidden="false" customHeight="false" outlineLevel="0" collapsed="false"/>
    <row r="1044283" customFormat="false" ht="12.8" hidden="false" customHeight="false" outlineLevel="0" collapsed="false"/>
    <row r="1044284" customFormat="false" ht="12.8" hidden="false" customHeight="false" outlineLevel="0" collapsed="false"/>
    <row r="1044285" customFormat="false" ht="12.8" hidden="false" customHeight="false" outlineLevel="0" collapsed="false"/>
    <row r="1044286" customFormat="false" ht="12.8" hidden="false" customHeight="false" outlineLevel="0" collapsed="false"/>
    <row r="1044287" customFormat="false" ht="12.8" hidden="false" customHeight="false" outlineLevel="0" collapsed="false"/>
    <row r="1044288" customFormat="false" ht="12.8" hidden="false" customHeight="false" outlineLevel="0" collapsed="false"/>
    <row r="1044289" customFormat="false" ht="12.8" hidden="false" customHeight="false" outlineLevel="0" collapsed="false"/>
    <row r="1044290" customFormat="false" ht="12.8" hidden="false" customHeight="false" outlineLevel="0" collapsed="false"/>
    <row r="1044291" customFormat="false" ht="12.8" hidden="false" customHeight="false" outlineLevel="0" collapsed="false"/>
    <row r="1044292" customFormat="false" ht="12.8" hidden="false" customHeight="false" outlineLevel="0" collapsed="false"/>
    <row r="1044293" customFormat="false" ht="12.8" hidden="false" customHeight="false" outlineLevel="0" collapsed="false"/>
    <row r="1044294" customFormat="false" ht="12.8" hidden="false" customHeight="false" outlineLevel="0" collapsed="false"/>
    <row r="1044295" customFormat="false" ht="12.8" hidden="false" customHeight="false" outlineLevel="0" collapsed="false"/>
    <row r="1044296" customFormat="false" ht="12.8" hidden="false" customHeight="false" outlineLevel="0" collapsed="false"/>
    <row r="1044297" customFormat="false" ht="12.8" hidden="false" customHeight="false" outlineLevel="0" collapsed="false"/>
    <row r="1044298" customFormat="false" ht="12.8" hidden="false" customHeight="false" outlineLevel="0" collapsed="false"/>
    <row r="1044299" customFormat="false" ht="12.8" hidden="false" customHeight="false" outlineLevel="0" collapsed="false"/>
    <row r="1044300" customFormat="false" ht="12.8" hidden="false" customHeight="false" outlineLevel="0" collapsed="false"/>
    <row r="1044301" customFormat="false" ht="12.8" hidden="false" customHeight="false" outlineLevel="0" collapsed="false"/>
    <row r="1044302" customFormat="false" ht="12.8" hidden="false" customHeight="false" outlineLevel="0" collapsed="false"/>
    <row r="1044303" customFormat="false" ht="12.8" hidden="false" customHeight="false" outlineLevel="0" collapsed="false"/>
    <row r="1044304" customFormat="false" ht="12.8" hidden="false" customHeight="false" outlineLevel="0" collapsed="false"/>
    <row r="1044305" customFormat="false" ht="12.8" hidden="false" customHeight="false" outlineLevel="0" collapsed="false"/>
    <row r="1044306" customFormat="false" ht="12.8" hidden="false" customHeight="false" outlineLevel="0" collapsed="false"/>
    <row r="1044307" customFormat="false" ht="12.8" hidden="false" customHeight="false" outlineLevel="0" collapsed="false"/>
    <row r="1044308" customFormat="false" ht="12.8" hidden="false" customHeight="false" outlineLevel="0" collapsed="false"/>
    <row r="1044309" customFormat="false" ht="12.8" hidden="false" customHeight="false" outlineLevel="0" collapsed="false"/>
    <row r="1044310" customFormat="false" ht="12.8" hidden="false" customHeight="false" outlineLevel="0" collapsed="false"/>
    <row r="1044311" customFormat="false" ht="12.8" hidden="false" customHeight="false" outlineLevel="0" collapsed="false"/>
    <row r="1044312" customFormat="false" ht="12.8" hidden="false" customHeight="false" outlineLevel="0" collapsed="false"/>
    <row r="1044313" customFormat="false" ht="12.8" hidden="false" customHeight="false" outlineLevel="0" collapsed="false"/>
    <row r="1044314" customFormat="false" ht="12.8" hidden="false" customHeight="false" outlineLevel="0" collapsed="false"/>
    <row r="1044315" customFormat="false" ht="12.8" hidden="false" customHeight="false" outlineLevel="0" collapsed="false"/>
    <row r="1044316" customFormat="false" ht="12.8" hidden="false" customHeight="false" outlineLevel="0" collapsed="false"/>
    <row r="1044317" customFormat="false" ht="12.8" hidden="false" customHeight="false" outlineLevel="0" collapsed="false"/>
    <row r="1044318" customFormat="false" ht="12.8" hidden="false" customHeight="false" outlineLevel="0" collapsed="false"/>
    <row r="1044319" customFormat="false" ht="12.8" hidden="false" customHeight="false" outlineLevel="0" collapsed="false"/>
    <row r="1044320" customFormat="false" ht="12.8" hidden="false" customHeight="false" outlineLevel="0" collapsed="false"/>
    <row r="1044321" customFormat="false" ht="12.8" hidden="false" customHeight="false" outlineLevel="0" collapsed="false"/>
    <row r="1044322" customFormat="false" ht="12.8" hidden="false" customHeight="false" outlineLevel="0" collapsed="false"/>
    <row r="1044323" customFormat="false" ht="12.8" hidden="false" customHeight="false" outlineLevel="0" collapsed="false"/>
    <row r="1044324" customFormat="false" ht="12.8" hidden="false" customHeight="false" outlineLevel="0" collapsed="false"/>
    <row r="1044325" customFormat="false" ht="12.8" hidden="false" customHeight="false" outlineLevel="0" collapsed="false"/>
    <row r="1044326" customFormat="false" ht="12.8" hidden="false" customHeight="false" outlineLevel="0" collapsed="false"/>
    <row r="1044327" customFormat="false" ht="12.8" hidden="false" customHeight="false" outlineLevel="0" collapsed="false"/>
    <row r="1044328" customFormat="false" ht="12.8" hidden="false" customHeight="false" outlineLevel="0" collapsed="false"/>
    <row r="1044329" customFormat="false" ht="12.8" hidden="false" customHeight="false" outlineLevel="0" collapsed="false"/>
    <row r="1044330" customFormat="false" ht="12.8" hidden="false" customHeight="false" outlineLevel="0" collapsed="false"/>
    <row r="1044331" customFormat="false" ht="12.8" hidden="false" customHeight="false" outlineLevel="0" collapsed="false"/>
    <row r="1044332" customFormat="false" ht="12.8" hidden="false" customHeight="false" outlineLevel="0" collapsed="false"/>
    <row r="1044333" customFormat="false" ht="12.8" hidden="false" customHeight="false" outlineLevel="0" collapsed="false"/>
    <row r="1044334" customFormat="false" ht="12.8" hidden="false" customHeight="false" outlineLevel="0" collapsed="false"/>
    <row r="1044335" customFormat="false" ht="12.8" hidden="false" customHeight="false" outlineLevel="0" collapsed="false"/>
    <row r="1044336" customFormat="false" ht="12.8" hidden="false" customHeight="false" outlineLevel="0" collapsed="false"/>
    <row r="1044337" customFormat="false" ht="12.8" hidden="false" customHeight="false" outlineLevel="0" collapsed="false"/>
    <row r="1044338" customFormat="false" ht="12.8" hidden="false" customHeight="false" outlineLevel="0" collapsed="false"/>
    <row r="1044339" customFormat="false" ht="12.8" hidden="false" customHeight="false" outlineLevel="0" collapsed="false"/>
    <row r="1044340" customFormat="false" ht="12.8" hidden="false" customHeight="false" outlineLevel="0" collapsed="false"/>
    <row r="1044341" customFormat="false" ht="12.8" hidden="false" customHeight="false" outlineLevel="0" collapsed="false"/>
    <row r="1044342" customFormat="false" ht="12.8" hidden="false" customHeight="false" outlineLevel="0" collapsed="false"/>
    <row r="1044343" customFormat="false" ht="12.8" hidden="false" customHeight="false" outlineLevel="0" collapsed="false"/>
    <row r="1044344" customFormat="false" ht="12.8" hidden="false" customHeight="false" outlineLevel="0" collapsed="false"/>
    <row r="1044345" customFormat="false" ht="12.8" hidden="false" customHeight="false" outlineLevel="0" collapsed="false"/>
    <row r="1044346" customFormat="false" ht="12.8" hidden="false" customHeight="false" outlineLevel="0" collapsed="false"/>
    <row r="1044347" customFormat="false" ht="12.8" hidden="false" customHeight="false" outlineLevel="0" collapsed="false"/>
    <row r="1044348" customFormat="false" ht="12.8" hidden="false" customHeight="false" outlineLevel="0" collapsed="false"/>
    <row r="1044349" customFormat="false" ht="12.8" hidden="false" customHeight="false" outlineLevel="0" collapsed="false"/>
    <row r="1044350" customFormat="false" ht="12.8" hidden="false" customHeight="false" outlineLevel="0" collapsed="false"/>
    <row r="1044351" customFormat="false" ht="12.8" hidden="false" customHeight="false" outlineLevel="0" collapsed="false"/>
    <row r="1044352" customFormat="false" ht="12.8" hidden="false" customHeight="false" outlineLevel="0" collapsed="false"/>
    <row r="1044353" customFormat="false" ht="12.8" hidden="false" customHeight="false" outlineLevel="0" collapsed="false"/>
    <row r="1044354" customFormat="false" ht="12.8" hidden="false" customHeight="false" outlineLevel="0" collapsed="false"/>
    <row r="1044355" customFormat="false" ht="12.8" hidden="false" customHeight="false" outlineLevel="0" collapsed="false"/>
    <row r="1044356" customFormat="false" ht="12.8" hidden="false" customHeight="false" outlineLevel="0" collapsed="false"/>
    <row r="1044357" customFormat="false" ht="12.8" hidden="false" customHeight="false" outlineLevel="0" collapsed="false"/>
    <row r="1044358" customFormat="false" ht="12.8" hidden="false" customHeight="false" outlineLevel="0" collapsed="false"/>
    <row r="1044359" customFormat="false" ht="12.8" hidden="false" customHeight="false" outlineLevel="0" collapsed="false"/>
    <row r="1044360" customFormat="false" ht="12.8" hidden="false" customHeight="false" outlineLevel="0" collapsed="false"/>
    <row r="1044361" customFormat="false" ht="12.8" hidden="false" customHeight="false" outlineLevel="0" collapsed="false"/>
    <row r="1044362" customFormat="false" ht="12.8" hidden="false" customHeight="false" outlineLevel="0" collapsed="false"/>
    <row r="1044363" customFormat="false" ht="12.8" hidden="false" customHeight="false" outlineLevel="0" collapsed="false"/>
    <row r="1044364" customFormat="false" ht="12.8" hidden="false" customHeight="false" outlineLevel="0" collapsed="false"/>
    <row r="1044365" customFormat="false" ht="12.8" hidden="false" customHeight="false" outlineLevel="0" collapsed="false"/>
    <row r="1044366" customFormat="false" ht="12.8" hidden="false" customHeight="false" outlineLevel="0" collapsed="false"/>
    <row r="1044367" customFormat="false" ht="12.8" hidden="false" customHeight="false" outlineLevel="0" collapsed="false"/>
    <row r="1044368" customFormat="false" ht="12.8" hidden="false" customHeight="false" outlineLevel="0" collapsed="false"/>
    <row r="1044369" customFormat="false" ht="12.8" hidden="false" customHeight="false" outlineLevel="0" collapsed="false"/>
    <row r="1044370" customFormat="false" ht="12.8" hidden="false" customHeight="false" outlineLevel="0" collapsed="false"/>
    <row r="1044371" customFormat="false" ht="12.8" hidden="false" customHeight="false" outlineLevel="0" collapsed="false"/>
    <row r="1044372" customFormat="false" ht="12.8" hidden="false" customHeight="false" outlineLevel="0" collapsed="false"/>
    <row r="1044373" customFormat="false" ht="12.8" hidden="false" customHeight="false" outlineLevel="0" collapsed="false"/>
    <row r="1044374" customFormat="false" ht="12.8" hidden="false" customHeight="false" outlineLevel="0" collapsed="false"/>
    <row r="1044375" customFormat="false" ht="12.8" hidden="false" customHeight="false" outlineLevel="0" collapsed="false"/>
    <row r="1044376" customFormat="false" ht="12.8" hidden="false" customHeight="false" outlineLevel="0" collapsed="false"/>
    <row r="1044377" customFormat="false" ht="12.8" hidden="false" customHeight="false" outlineLevel="0" collapsed="false"/>
    <row r="1044378" customFormat="false" ht="12.8" hidden="false" customHeight="false" outlineLevel="0" collapsed="false"/>
    <row r="1044379" customFormat="false" ht="12.8" hidden="false" customHeight="false" outlineLevel="0" collapsed="false"/>
    <row r="1044380" customFormat="false" ht="12.8" hidden="false" customHeight="false" outlineLevel="0" collapsed="false"/>
    <row r="1044381" customFormat="false" ht="12.8" hidden="false" customHeight="false" outlineLevel="0" collapsed="false"/>
    <row r="1044382" customFormat="false" ht="12.8" hidden="false" customHeight="false" outlineLevel="0" collapsed="false"/>
    <row r="1044383" customFormat="false" ht="12.8" hidden="false" customHeight="false" outlineLevel="0" collapsed="false"/>
    <row r="1044384" customFormat="false" ht="12.8" hidden="false" customHeight="false" outlineLevel="0" collapsed="false"/>
    <row r="1044385" customFormat="false" ht="12.8" hidden="false" customHeight="false" outlineLevel="0" collapsed="false"/>
    <row r="1044386" customFormat="false" ht="12.8" hidden="false" customHeight="false" outlineLevel="0" collapsed="false"/>
    <row r="1044387" customFormat="false" ht="12.8" hidden="false" customHeight="false" outlineLevel="0" collapsed="false"/>
    <row r="1044388" customFormat="false" ht="12.8" hidden="false" customHeight="false" outlineLevel="0" collapsed="false"/>
    <row r="1044389" customFormat="false" ht="12.8" hidden="false" customHeight="false" outlineLevel="0" collapsed="false"/>
    <row r="1044390" customFormat="false" ht="12.8" hidden="false" customHeight="false" outlineLevel="0" collapsed="false"/>
    <row r="1044391" customFormat="false" ht="12.8" hidden="false" customHeight="false" outlineLevel="0" collapsed="false"/>
    <row r="1044392" customFormat="false" ht="12.8" hidden="false" customHeight="false" outlineLevel="0" collapsed="false"/>
    <row r="1044393" customFormat="false" ht="12.8" hidden="false" customHeight="false" outlineLevel="0" collapsed="false"/>
    <row r="1044394" customFormat="false" ht="12.8" hidden="false" customHeight="false" outlineLevel="0" collapsed="false"/>
    <row r="1044395" customFormat="false" ht="12.8" hidden="false" customHeight="false" outlineLevel="0" collapsed="false"/>
    <row r="1044396" customFormat="false" ht="12.8" hidden="false" customHeight="false" outlineLevel="0" collapsed="false"/>
    <row r="1044397" customFormat="false" ht="12.8" hidden="false" customHeight="false" outlineLevel="0" collapsed="false"/>
    <row r="1044398" customFormat="false" ht="12.8" hidden="false" customHeight="false" outlineLevel="0" collapsed="false"/>
    <row r="1044399" customFormat="false" ht="12.8" hidden="false" customHeight="false" outlineLevel="0" collapsed="false"/>
    <row r="1044400" customFormat="false" ht="12.8" hidden="false" customHeight="false" outlineLevel="0" collapsed="false"/>
    <row r="1044401" customFormat="false" ht="12.8" hidden="false" customHeight="false" outlineLevel="0" collapsed="false"/>
    <row r="1044402" customFormat="false" ht="12.8" hidden="false" customHeight="false" outlineLevel="0" collapsed="false"/>
    <row r="1044403" customFormat="false" ht="12.8" hidden="false" customHeight="false" outlineLevel="0" collapsed="false"/>
    <row r="1044404" customFormat="false" ht="12.8" hidden="false" customHeight="false" outlineLevel="0" collapsed="false"/>
    <row r="1044405" customFormat="false" ht="12.8" hidden="false" customHeight="false" outlineLevel="0" collapsed="false"/>
    <row r="1044406" customFormat="false" ht="12.8" hidden="false" customHeight="false" outlineLevel="0" collapsed="false"/>
    <row r="1044407" customFormat="false" ht="12.8" hidden="false" customHeight="false" outlineLevel="0" collapsed="false"/>
    <row r="1044408" customFormat="false" ht="12.8" hidden="false" customHeight="false" outlineLevel="0" collapsed="false"/>
    <row r="1044409" customFormat="false" ht="12.8" hidden="false" customHeight="false" outlineLevel="0" collapsed="false"/>
    <row r="1044410" customFormat="false" ht="12.8" hidden="false" customHeight="false" outlineLevel="0" collapsed="false"/>
    <row r="1044411" customFormat="false" ht="12.8" hidden="false" customHeight="false" outlineLevel="0" collapsed="false"/>
    <row r="1044412" customFormat="false" ht="12.8" hidden="false" customHeight="false" outlineLevel="0" collapsed="false"/>
    <row r="1044413" customFormat="false" ht="12.8" hidden="false" customHeight="false" outlineLevel="0" collapsed="false"/>
    <row r="1044414" customFormat="false" ht="12.8" hidden="false" customHeight="false" outlineLevel="0" collapsed="false"/>
    <row r="1044415" customFormat="false" ht="12.8" hidden="false" customHeight="false" outlineLevel="0" collapsed="false"/>
    <row r="1044416" customFormat="false" ht="12.8" hidden="false" customHeight="false" outlineLevel="0" collapsed="false"/>
    <row r="1044417" customFormat="false" ht="12.8" hidden="false" customHeight="false" outlineLevel="0" collapsed="false"/>
    <row r="1044418" customFormat="false" ht="12.8" hidden="false" customHeight="false" outlineLevel="0" collapsed="false"/>
    <row r="1044419" customFormat="false" ht="12.8" hidden="false" customHeight="false" outlineLevel="0" collapsed="false"/>
    <row r="1044420" customFormat="false" ht="12.8" hidden="false" customHeight="false" outlineLevel="0" collapsed="false"/>
    <row r="1044421" customFormat="false" ht="12.8" hidden="false" customHeight="false" outlineLevel="0" collapsed="false"/>
    <row r="1044422" customFormat="false" ht="12.8" hidden="false" customHeight="false" outlineLevel="0" collapsed="false"/>
    <row r="1044423" customFormat="false" ht="12.8" hidden="false" customHeight="false" outlineLevel="0" collapsed="false"/>
    <row r="1044424" customFormat="false" ht="12.8" hidden="false" customHeight="false" outlineLevel="0" collapsed="false"/>
    <row r="1044425" customFormat="false" ht="12.8" hidden="false" customHeight="false" outlineLevel="0" collapsed="false"/>
    <row r="1044426" customFormat="false" ht="12.8" hidden="false" customHeight="false" outlineLevel="0" collapsed="false"/>
    <row r="1044427" customFormat="false" ht="12.8" hidden="false" customHeight="false" outlineLevel="0" collapsed="false"/>
    <row r="1044428" customFormat="false" ht="12.8" hidden="false" customHeight="false" outlineLevel="0" collapsed="false"/>
    <row r="1044429" customFormat="false" ht="12.8" hidden="false" customHeight="false" outlineLevel="0" collapsed="false"/>
    <row r="1044430" customFormat="false" ht="12.8" hidden="false" customHeight="false" outlineLevel="0" collapsed="false"/>
    <row r="1044431" customFormat="false" ht="12.8" hidden="false" customHeight="false" outlineLevel="0" collapsed="false"/>
    <row r="1044432" customFormat="false" ht="12.8" hidden="false" customHeight="false" outlineLevel="0" collapsed="false"/>
    <row r="1044433" customFormat="false" ht="12.8" hidden="false" customHeight="false" outlineLevel="0" collapsed="false"/>
    <row r="1044434" customFormat="false" ht="12.8" hidden="false" customHeight="false" outlineLevel="0" collapsed="false"/>
    <row r="1044435" customFormat="false" ht="12.8" hidden="false" customHeight="false" outlineLevel="0" collapsed="false"/>
    <row r="1044436" customFormat="false" ht="12.8" hidden="false" customHeight="false" outlineLevel="0" collapsed="false"/>
    <row r="1044437" customFormat="false" ht="12.8" hidden="false" customHeight="false" outlineLevel="0" collapsed="false"/>
    <row r="1044438" customFormat="false" ht="12.8" hidden="false" customHeight="false" outlineLevel="0" collapsed="false"/>
    <row r="1044439" customFormat="false" ht="12.8" hidden="false" customHeight="false" outlineLevel="0" collapsed="false"/>
    <row r="1044440" customFormat="false" ht="12.8" hidden="false" customHeight="false" outlineLevel="0" collapsed="false"/>
    <row r="1044441" customFormat="false" ht="12.8" hidden="false" customHeight="false" outlineLevel="0" collapsed="false"/>
    <row r="1044442" customFormat="false" ht="12.8" hidden="false" customHeight="false" outlineLevel="0" collapsed="false"/>
    <row r="1044443" customFormat="false" ht="12.8" hidden="false" customHeight="false" outlineLevel="0" collapsed="false"/>
    <row r="1044444" customFormat="false" ht="12.8" hidden="false" customHeight="false" outlineLevel="0" collapsed="false"/>
    <row r="1044445" customFormat="false" ht="12.8" hidden="false" customHeight="false" outlineLevel="0" collapsed="false"/>
    <row r="1044446" customFormat="false" ht="12.8" hidden="false" customHeight="false" outlineLevel="0" collapsed="false"/>
    <row r="1044447" customFormat="false" ht="12.8" hidden="false" customHeight="false" outlineLevel="0" collapsed="false"/>
    <row r="1044448" customFormat="false" ht="12.8" hidden="false" customHeight="false" outlineLevel="0" collapsed="false"/>
    <row r="1044449" customFormat="false" ht="12.8" hidden="false" customHeight="false" outlineLevel="0" collapsed="false"/>
    <row r="1044450" customFormat="false" ht="12.8" hidden="false" customHeight="false" outlineLevel="0" collapsed="false"/>
    <row r="1044451" customFormat="false" ht="12.8" hidden="false" customHeight="false" outlineLevel="0" collapsed="false"/>
    <row r="1044452" customFormat="false" ht="12.8" hidden="false" customHeight="false" outlineLevel="0" collapsed="false"/>
    <row r="1044453" customFormat="false" ht="12.8" hidden="false" customHeight="false" outlineLevel="0" collapsed="false"/>
    <row r="1044454" customFormat="false" ht="12.8" hidden="false" customHeight="false" outlineLevel="0" collapsed="false"/>
    <row r="1044455" customFormat="false" ht="12.8" hidden="false" customHeight="false" outlineLevel="0" collapsed="false"/>
    <row r="1044456" customFormat="false" ht="12.8" hidden="false" customHeight="false" outlineLevel="0" collapsed="false"/>
    <row r="1044457" customFormat="false" ht="12.8" hidden="false" customHeight="false" outlineLevel="0" collapsed="false"/>
    <row r="1044458" customFormat="false" ht="12.8" hidden="false" customHeight="false" outlineLevel="0" collapsed="false"/>
    <row r="1044459" customFormat="false" ht="12.8" hidden="false" customHeight="false" outlineLevel="0" collapsed="false"/>
    <row r="1044460" customFormat="false" ht="12.8" hidden="false" customHeight="false" outlineLevel="0" collapsed="false"/>
    <row r="1044461" customFormat="false" ht="12.8" hidden="false" customHeight="false" outlineLevel="0" collapsed="false"/>
    <row r="1044462" customFormat="false" ht="12.8" hidden="false" customHeight="false" outlineLevel="0" collapsed="false"/>
    <row r="1044463" customFormat="false" ht="12.8" hidden="false" customHeight="false" outlineLevel="0" collapsed="false"/>
    <row r="1044464" customFormat="false" ht="12.8" hidden="false" customHeight="false" outlineLevel="0" collapsed="false"/>
    <row r="1044465" customFormat="false" ht="12.8" hidden="false" customHeight="false" outlineLevel="0" collapsed="false"/>
    <row r="1044466" customFormat="false" ht="12.8" hidden="false" customHeight="false" outlineLevel="0" collapsed="false"/>
    <row r="1044467" customFormat="false" ht="12.8" hidden="false" customHeight="false" outlineLevel="0" collapsed="false"/>
    <row r="1044468" customFormat="false" ht="12.8" hidden="false" customHeight="false" outlineLevel="0" collapsed="false"/>
    <row r="1044469" customFormat="false" ht="12.8" hidden="false" customHeight="false" outlineLevel="0" collapsed="false"/>
    <row r="1044470" customFormat="false" ht="12.8" hidden="false" customHeight="false" outlineLevel="0" collapsed="false"/>
    <row r="1044471" customFormat="false" ht="12.8" hidden="false" customHeight="false" outlineLevel="0" collapsed="false"/>
    <row r="1044472" customFormat="false" ht="12.8" hidden="false" customHeight="false" outlineLevel="0" collapsed="false"/>
    <row r="1044473" customFormat="false" ht="12.8" hidden="false" customHeight="false" outlineLevel="0" collapsed="false"/>
    <row r="1044474" customFormat="false" ht="12.8" hidden="false" customHeight="false" outlineLevel="0" collapsed="false"/>
    <row r="1044475" customFormat="false" ht="12.8" hidden="false" customHeight="false" outlineLevel="0" collapsed="false"/>
    <row r="1044476" customFormat="false" ht="12.8" hidden="false" customHeight="false" outlineLevel="0" collapsed="false"/>
    <row r="1044477" customFormat="false" ht="12.8" hidden="false" customHeight="false" outlineLevel="0" collapsed="false"/>
    <row r="1044478" customFormat="false" ht="12.8" hidden="false" customHeight="false" outlineLevel="0" collapsed="false"/>
    <row r="1044479" customFormat="false" ht="12.8" hidden="false" customHeight="false" outlineLevel="0" collapsed="false"/>
    <row r="1044480" customFormat="false" ht="12.8" hidden="false" customHeight="false" outlineLevel="0" collapsed="false"/>
    <row r="1044481" customFormat="false" ht="12.8" hidden="false" customHeight="false" outlineLevel="0" collapsed="false"/>
    <row r="1044482" customFormat="false" ht="12.8" hidden="false" customHeight="false" outlineLevel="0" collapsed="false"/>
    <row r="1044483" customFormat="false" ht="12.8" hidden="false" customHeight="false" outlineLevel="0" collapsed="false"/>
    <row r="1044484" customFormat="false" ht="12.8" hidden="false" customHeight="false" outlineLevel="0" collapsed="false"/>
    <row r="1044485" customFormat="false" ht="12.8" hidden="false" customHeight="false" outlineLevel="0" collapsed="false"/>
    <row r="1044486" customFormat="false" ht="12.8" hidden="false" customHeight="false" outlineLevel="0" collapsed="false"/>
    <row r="1044487" customFormat="false" ht="12.8" hidden="false" customHeight="false" outlineLevel="0" collapsed="false"/>
    <row r="1044488" customFormat="false" ht="12.8" hidden="false" customHeight="false" outlineLevel="0" collapsed="false"/>
    <row r="1044489" customFormat="false" ht="12.8" hidden="false" customHeight="false" outlineLevel="0" collapsed="false"/>
    <row r="1044490" customFormat="false" ht="12.8" hidden="false" customHeight="false" outlineLevel="0" collapsed="false"/>
    <row r="1044491" customFormat="false" ht="12.8" hidden="false" customHeight="false" outlineLevel="0" collapsed="false"/>
    <row r="1044492" customFormat="false" ht="12.8" hidden="false" customHeight="false" outlineLevel="0" collapsed="false"/>
    <row r="1044493" customFormat="false" ht="12.8" hidden="false" customHeight="false" outlineLevel="0" collapsed="false"/>
    <row r="1044494" customFormat="false" ht="12.8" hidden="false" customHeight="false" outlineLevel="0" collapsed="false"/>
    <row r="1044495" customFormat="false" ht="12.8" hidden="false" customHeight="false" outlineLevel="0" collapsed="false"/>
    <row r="1044496" customFormat="false" ht="12.8" hidden="false" customHeight="false" outlineLevel="0" collapsed="false"/>
    <row r="1044497" customFormat="false" ht="12.8" hidden="false" customHeight="false" outlineLevel="0" collapsed="false"/>
    <row r="1044498" customFormat="false" ht="12.8" hidden="false" customHeight="false" outlineLevel="0" collapsed="false"/>
    <row r="1044499" customFormat="false" ht="12.8" hidden="false" customHeight="false" outlineLevel="0" collapsed="false"/>
    <row r="1044500" customFormat="false" ht="12.8" hidden="false" customHeight="false" outlineLevel="0" collapsed="false"/>
    <row r="1044501" customFormat="false" ht="12.8" hidden="false" customHeight="false" outlineLevel="0" collapsed="false"/>
    <row r="1044502" customFormat="false" ht="12.8" hidden="false" customHeight="false" outlineLevel="0" collapsed="false"/>
    <row r="1044503" customFormat="false" ht="12.8" hidden="false" customHeight="false" outlineLevel="0" collapsed="false"/>
    <row r="1044504" customFormat="false" ht="12.8" hidden="false" customHeight="false" outlineLevel="0" collapsed="false"/>
    <row r="1044505" customFormat="false" ht="12.8" hidden="false" customHeight="false" outlineLevel="0" collapsed="false"/>
    <row r="1044506" customFormat="false" ht="12.8" hidden="false" customHeight="false" outlineLevel="0" collapsed="false"/>
    <row r="1044507" customFormat="false" ht="12.8" hidden="false" customHeight="false" outlineLevel="0" collapsed="false"/>
    <row r="1044508" customFormat="false" ht="12.8" hidden="false" customHeight="false" outlineLevel="0" collapsed="false"/>
    <row r="1044509" customFormat="false" ht="12.8" hidden="false" customHeight="false" outlineLevel="0" collapsed="false"/>
    <row r="1044510" customFormat="false" ht="12.8" hidden="false" customHeight="false" outlineLevel="0" collapsed="false"/>
    <row r="1044511" customFormat="false" ht="12.8" hidden="false" customHeight="false" outlineLevel="0" collapsed="false"/>
    <row r="1044512" customFormat="false" ht="12.8" hidden="false" customHeight="false" outlineLevel="0" collapsed="false"/>
    <row r="1044513" customFormat="false" ht="12.8" hidden="false" customHeight="false" outlineLevel="0" collapsed="false"/>
    <row r="1044514" customFormat="false" ht="12.8" hidden="false" customHeight="false" outlineLevel="0" collapsed="false"/>
    <row r="1044515" customFormat="false" ht="12.8" hidden="false" customHeight="false" outlineLevel="0" collapsed="false"/>
    <row r="1044516" customFormat="false" ht="12.8" hidden="false" customHeight="false" outlineLevel="0" collapsed="false"/>
    <row r="1044517" customFormat="false" ht="12.8" hidden="false" customHeight="false" outlineLevel="0" collapsed="false"/>
    <row r="1044518" customFormat="false" ht="12.8" hidden="false" customHeight="false" outlineLevel="0" collapsed="false"/>
    <row r="1044519" customFormat="false" ht="12.8" hidden="false" customHeight="false" outlineLevel="0" collapsed="false"/>
    <row r="1044520" customFormat="false" ht="12.8" hidden="false" customHeight="false" outlineLevel="0" collapsed="false"/>
    <row r="1044521" customFormat="false" ht="12.8" hidden="false" customHeight="false" outlineLevel="0" collapsed="false"/>
    <row r="1044522" customFormat="false" ht="12.8" hidden="false" customHeight="false" outlineLevel="0" collapsed="false"/>
    <row r="1044523" customFormat="false" ht="12.8" hidden="false" customHeight="false" outlineLevel="0" collapsed="false"/>
    <row r="1044524" customFormat="false" ht="12.8" hidden="false" customHeight="false" outlineLevel="0" collapsed="false"/>
    <row r="1044525" customFormat="false" ht="12.8" hidden="false" customHeight="false" outlineLevel="0" collapsed="false"/>
    <row r="1044526" customFormat="false" ht="12.8" hidden="false" customHeight="false" outlineLevel="0" collapsed="false"/>
    <row r="1044527" customFormat="false" ht="12.8" hidden="false" customHeight="false" outlineLevel="0" collapsed="false"/>
    <row r="1044528" customFormat="false" ht="12.8" hidden="false" customHeight="false" outlineLevel="0" collapsed="false"/>
    <row r="1044529" customFormat="false" ht="12.8" hidden="false" customHeight="false" outlineLevel="0" collapsed="false"/>
    <row r="1044530" customFormat="false" ht="12.8" hidden="false" customHeight="false" outlineLevel="0" collapsed="false"/>
    <row r="1044531" customFormat="false" ht="12.8" hidden="false" customHeight="false" outlineLevel="0" collapsed="false"/>
    <row r="1044532" customFormat="false" ht="12.8" hidden="false" customHeight="false" outlineLevel="0" collapsed="false"/>
    <row r="1044533" customFormat="false" ht="12.8" hidden="false" customHeight="false" outlineLevel="0" collapsed="false"/>
    <row r="1044534" customFormat="false" ht="12.8" hidden="false" customHeight="false" outlineLevel="0" collapsed="false"/>
    <row r="1044535" customFormat="false" ht="12.8" hidden="false" customHeight="false" outlineLevel="0" collapsed="false"/>
    <row r="1044536" customFormat="false" ht="12.8" hidden="false" customHeight="false" outlineLevel="0" collapsed="false"/>
    <row r="1044537" customFormat="false" ht="12.8" hidden="false" customHeight="false" outlineLevel="0" collapsed="false"/>
    <row r="1044538" customFormat="false" ht="12.8" hidden="false" customHeight="false" outlineLevel="0" collapsed="false"/>
    <row r="1044539" customFormat="false" ht="12.8" hidden="false" customHeight="false" outlineLevel="0" collapsed="false"/>
    <row r="1044540" customFormat="false" ht="12.8" hidden="false" customHeight="false" outlineLevel="0" collapsed="false"/>
    <row r="1044541" customFormat="false" ht="12.8" hidden="false" customHeight="false" outlineLevel="0" collapsed="false"/>
    <row r="1044542" customFormat="false" ht="12.8" hidden="false" customHeight="false" outlineLevel="0" collapsed="false"/>
    <row r="1044543" customFormat="false" ht="12.8" hidden="false" customHeight="false" outlineLevel="0" collapsed="false"/>
    <row r="1044544" customFormat="false" ht="12.8" hidden="false" customHeight="false" outlineLevel="0" collapsed="false"/>
    <row r="1044545" customFormat="false" ht="12.8" hidden="false" customHeight="false" outlineLevel="0" collapsed="false"/>
    <row r="1044546" customFormat="false" ht="12.8" hidden="false" customHeight="false" outlineLevel="0" collapsed="false"/>
    <row r="1044547" customFormat="false" ht="12.8" hidden="false" customHeight="false" outlineLevel="0" collapsed="false"/>
    <row r="1044548" customFormat="false" ht="12.8" hidden="false" customHeight="false" outlineLevel="0" collapsed="false"/>
    <row r="1044549" customFormat="false" ht="12.8" hidden="false" customHeight="false" outlineLevel="0" collapsed="false"/>
    <row r="1044550" customFormat="false" ht="12.8" hidden="false" customHeight="false" outlineLevel="0" collapsed="false"/>
    <row r="1044551" customFormat="false" ht="12.8" hidden="false" customHeight="false" outlineLevel="0" collapsed="false"/>
    <row r="1044552" customFormat="false" ht="12.8" hidden="false" customHeight="false" outlineLevel="0" collapsed="false"/>
    <row r="1044553" customFormat="false" ht="12.8" hidden="false" customHeight="false" outlineLevel="0" collapsed="false"/>
    <row r="1044554" customFormat="false" ht="12.8" hidden="false" customHeight="false" outlineLevel="0" collapsed="false"/>
    <row r="1044555" customFormat="false" ht="12.8" hidden="false" customHeight="false" outlineLevel="0" collapsed="false"/>
    <row r="1044556" customFormat="false" ht="12.8" hidden="false" customHeight="false" outlineLevel="0" collapsed="false"/>
    <row r="1044557" customFormat="false" ht="12.8" hidden="false" customHeight="false" outlineLevel="0" collapsed="false"/>
    <row r="1044558" customFormat="false" ht="12.8" hidden="false" customHeight="false" outlineLevel="0" collapsed="false"/>
    <row r="1044559" customFormat="false" ht="12.8" hidden="false" customHeight="false" outlineLevel="0" collapsed="false"/>
    <row r="1044560" customFormat="false" ht="12.8" hidden="false" customHeight="false" outlineLevel="0" collapsed="false"/>
    <row r="1044561" customFormat="false" ht="12.8" hidden="false" customHeight="false" outlineLevel="0" collapsed="false"/>
    <row r="1044562" customFormat="false" ht="12.8" hidden="false" customHeight="false" outlineLevel="0" collapsed="false"/>
    <row r="1044563" customFormat="false" ht="12.8" hidden="false" customHeight="false" outlineLevel="0" collapsed="false"/>
    <row r="1044564" customFormat="false" ht="12.8" hidden="false" customHeight="false" outlineLevel="0" collapsed="false"/>
    <row r="1044565" customFormat="false" ht="12.8" hidden="false" customHeight="false" outlineLevel="0" collapsed="false"/>
    <row r="1044566" customFormat="false" ht="12.8" hidden="false" customHeight="false" outlineLevel="0" collapsed="false"/>
    <row r="1044567" customFormat="false" ht="12.8" hidden="false" customHeight="false" outlineLevel="0" collapsed="false"/>
    <row r="1044568" customFormat="false" ht="12.8" hidden="false" customHeight="false" outlineLevel="0" collapsed="false"/>
    <row r="1044569" customFormat="false" ht="12.8" hidden="false" customHeight="false" outlineLevel="0" collapsed="false"/>
    <row r="1044570" customFormat="false" ht="12.8" hidden="false" customHeight="false" outlineLevel="0" collapsed="false"/>
    <row r="1044571" customFormat="false" ht="12.8" hidden="false" customHeight="false" outlineLevel="0" collapsed="false"/>
    <row r="1044572" customFormat="false" ht="12.8" hidden="false" customHeight="false" outlineLevel="0" collapsed="false"/>
    <row r="1044573" customFormat="false" ht="12.8" hidden="false" customHeight="false" outlineLevel="0" collapsed="false"/>
    <row r="1044574" customFormat="false" ht="12.8" hidden="false" customHeight="false" outlineLevel="0" collapsed="false"/>
    <row r="1044575" customFormat="false" ht="12.8" hidden="false" customHeight="false" outlineLevel="0" collapsed="false"/>
    <row r="1044576" customFormat="false" ht="12.8" hidden="false" customHeight="false" outlineLevel="0" collapsed="false"/>
    <row r="1044577" customFormat="false" ht="12.8" hidden="false" customHeight="false" outlineLevel="0" collapsed="false"/>
    <row r="1044578" customFormat="false" ht="12.8" hidden="false" customHeight="false" outlineLevel="0" collapsed="false"/>
    <row r="1044579" customFormat="false" ht="12.8" hidden="false" customHeight="false" outlineLevel="0" collapsed="false"/>
    <row r="1044580" customFormat="false" ht="12.8" hidden="false" customHeight="false" outlineLevel="0" collapsed="false"/>
    <row r="1044581" customFormat="false" ht="12.8" hidden="false" customHeight="false" outlineLevel="0" collapsed="false"/>
    <row r="1044582" customFormat="false" ht="12.8" hidden="false" customHeight="false" outlineLevel="0" collapsed="false"/>
    <row r="1044583" customFormat="false" ht="12.8" hidden="false" customHeight="false" outlineLevel="0" collapsed="false"/>
    <row r="1044584" customFormat="false" ht="12.8" hidden="false" customHeight="false" outlineLevel="0" collapsed="false"/>
    <row r="1044585" customFormat="false" ht="12.8" hidden="false" customHeight="false" outlineLevel="0" collapsed="false"/>
    <row r="1044586" customFormat="false" ht="12.8" hidden="false" customHeight="false" outlineLevel="0" collapsed="false"/>
    <row r="1044587" customFormat="false" ht="12.8" hidden="false" customHeight="false" outlineLevel="0" collapsed="false"/>
    <row r="1044588" customFormat="false" ht="12.8" hidden="false" customHeight="false" outlineLevel="0" collapsed="false"/>
    <row r="1044589" customFormat="false" ht="12.8" hidden="false" customHeight="false" outlineLevel="0" collapsed="false"/>
    <row r="1044590" customFormat="false" ht="12.8" hidden="false" customHeight="false" outlineLevel="0" collapsed="false"/>
    <row r="1044591" customFormat="false" ht="12.8" hidden="false" customHeight="false" outlineLevel="0" collapsed="false"/>
    <row r="1044592" customFormat="false" ht="12.8" hidden="false" customHeight="false" outlineLevel="0" collapsed="false"/>
    <row r="1044593" customFormat="false" ht="12.8" hidden="false" customHeight="false" outlineLevel="0" collapsed="false"/>
    <row r="1044594" customFormat="false" ht="12.8" hidden="false" customHeight="false" outlineLevel="0" collapsed="false"/>
    <row r="1044595" customFormat="false" ht="12.8" hidden="false" customHeight="false" outlineLevel="0" collapsed="false"/>
    <row r="1044596" customFormat="false" ht="12.8" hidden="false" customHeight="false" outlineLevel="0" collapsed="false"/>
    <row r="1044597" customFormat="false" ht="12.8" hidden="false" customHeight="false" outlineLevel="0" collapsed="false"/>
    <row r="1044598" customFormat="false" ht="12.8" hidden="false" customHeight="false" outlineLevel="0" collapsed="false"/>
    <row r="1044599" customFormat="false" ht="12.8" hidden="false" customHeight="false" outlineLevel="0" collapsed="false"/>
    <row r="1044600" customFormat="false" ht="12.8" hidden="false" customHeight="false" outlineLevel="0" collapsed="false"/>
    <row r="1044601" customFormat="false" ht="12.8" hidden="false" customHeight="false" outlineLevel="0" collapsed="false"/>
    <row r="1044602" customFormat="false" ht="12.8" hidden="false" customHeight="false" outlineLevel="0" collapsed="false"/>
    <row r="1044603" customFormat="false" ht="12.8" hidden="false" customHeight="false" outlineLevel="0" collapsed="false"/>
    <row r="1044604" customFormat="false" ht="12.8" hidden="false" customHeight="false" outlineLevel="0" collapsed="false"/>
    <row r="1044605" customFormat="false" ht="12.8" hidden="false" customHeight="false" outlineLevel="0" collapsed="false"/>
    <row r="1044606" customFormat="false" ht="12.8" hidden="false" customHeight="false" outlineLevel="0" collapsed="false"/>
    <row r="1044607" customFormat="false" ht="12.8" hidden="false" customHeight="false" outlineLevel="0" collapsed="false"/>
    <row r="1044608" customFormat="false" ht="12.8" hidden="false" customHeight="false" outlineLevel="0" collapsed="false"/>
    <row r="1044609" customFormat="false" ht="12.8" hidden="false" customHeight="false" outlineLevel="0" collapsed="false"/>
    <row r="1044610" customFormat="false" ht="12.8" hidden="false" customHeight="false" outlineLevel="0" collapsed="false"/>
    <row r="1044611" customFormat="false" ht="12.8" hidden="false" customHeight="false" outlineLevel="0" collapsed="false"/>
    <row r="1044612" customFormat="false" ht="12.8" hidden="false" customHeight="false" outlineLevel="0" collapsed="false"/>
    <row r="1044613" customFormat="false" ht="12.8" hidden="false" customHeight="false" outlineLevel="0" collapsed="false"/>
    <row r="1044614" customFormat="false" ht="12.8" hidden="false" customHeight="false" outlineLevel="0" collapsed="false"/>
    <row r="1044615" customFormat="false" ht="12.8" hidden="false" customHeight="false" outlineLevel="0" collapsed="false"/>
    <row r="1044616" customFormat="false" ht="12.8" hidden="false" customHeight="false" outlineLevel="0" collapsed="false"/>
    <row r="1044617" customFormat="false" ht="12.8" hidden="false" customHeight="false" outlineLevel="0" collapsed="false"/>
    <row r="1044618" customFormat="false" ht="12.8" hidden="false" customHeight="false" outlineLevel="0" collapsed="false"/>
    <row r="1044619" customFormat="false" ht="12.8" hidden="false" customHeight="false" outlineLevel="0" collapsed="false"/>
    <row r="1044620" customFormat="false" ht="12.8" hidden="false" customHeight="false" outlineLevel="0" collapsed="false"/>
    <row r="1044621" customFormat="false" ht="12.8" hidden="false" customHeight="false" outlineLevel="0" collapsed="false"/>
    <row r="1044622" customFormat="false" ht="12.8" hidden="false" customHeight="false" outlineLevel="0" collapsed="false"/>
    <row r="1044623" customFormat="false" ht="12.8" hidden="false" customHeight="false" outlineLevel="0" collapsed="false"/>
    <row r="1044624" customFormat="false" ht="12.8" hidden="false" customHeight="false" outlineLevel="0" collapsed="false"/>
    <row r="1044625" customFormat="false" ht="12.8" hidden="false" customHeight="false" outlineLevel="0" collapsed="false"/>
    <row r="1044626" customFormat="false" ht="12.8" hidden="false" customHeight="false" outlineLevel="0" collapsed="false"/>
    <row r="1044627" customFormat="false" ht="12.8" hidden="false" customHeight="false" outlineLevel="0" collapsed="false"/>
    <row r="1044628" customFormat="false" ht="12.8" hidden="false" customHeight="false" outlineLevel="0" collapsed="false"/>
    <row r="1044629" customFormat="false" ht="12.8" hidden="false" customHeight="false" outlineLevel="0" collapsed="false"/>
    <row r="1044630" customFormat="false" ht="12.8" hidden="false" customHeight="false" outlineLevel="0" collapsed="false"/>
    <row r="1044631" customFormat="false" ht="12.8" hidden="false" customHeight="false" outlineLevel="0" collapsed="false"/>
    <row r="1044632" customFormat="false" ht="12.8" hidden="false" customHeight="false" outlineLevel="0" collapsed="false"/>
    <row r="1044633" customFormat="false" ht="12.8" hidden="false" customHeight="false" outlineLevel="0" collapsed="false"/>
    <row r="1044634" customFormat="false" ht="12.8" hidden="false" customHeight="false" outlineLevel="0" collapsed="false"/>
    <row r="1044635" customFormat="false" ht="12.8" hidden="false" customHeight="false" outlineLevel="0" collapsed="false"/>
    <row r="1044636" customFormat="false" ht="12.8" hidden="false" customHeight="false" outlineLevel="0" collapsed="false"/>
    <row r="1044637" customFormat="false" ht="12.8" hidden="false" customHeight="false" outlineLevel="0" collapsed="false"/>
    <row r="1044638" customFormat="false" ht="12.8" hidden="false" customHeight="false" outlineLevel="0" collapsed="false"/>
    <row r="1044639" customFormat="false" ht="12.8" hidden="false" customHeight="false" outlineLevel="0" collapsed="false"/>
    <row r="1044640" customFormat="false" ht="12.8" hidden="false" customHeight="false" outlineLevel="0" collapsed="false"/>
    <row r="1044641" customFormat="false" ht="12.8" hidden="false" customHeight="false" outlineLevel="0" collapsed="false"/>
    <row r="1044642" customFormat="false" ht="12.8" hidden="false" customHeight="false" outlineLevel="0" collapsed="false"/>
    <row r="1044643" customFormat="false" ht="12.8" hidden="false" customHeight="false" outlineLevel="0" collapsed="false"/>
    <row r="1044644" customFormat="false" ht="12.8" hidden="false" customHeight="false" outlineLevel="0" collapsed="false"/>
    <row r="1044645" customFormat="false" ht="12.8" hidden="false" customHeight="false" outlineLevel="0" collapsed="false"/>
    <row r="1044646" customFormat="false" ht="12.8" hidden="false" customHeight="false" outlineLevel="0" collapsed="false"/>
    <row r="1044647" customFormat="false" ht="12.8" hidden="false" customHeight="false" outlineLevel="0" collapsed="false"/>
    <row r="1044648" customFormat="false" ht="12.8" hidden="false" customHeight="false" outlineLevel="0" collapsed="false"/>
    <row r="1044649" customFormat="false" ht="12.8" hidden="false" customHeight="false" outlineLevel="0" collapsed="false"/>
    <row r="1044650" customFormat="false" ht="12.8" hidden="false" customHeight="false" outlineLevel="0" collapsed="false"/>
    <row r="1044651" customFormat="false" ht="12.8" hidden="false" customHeight="false" outlineLevel="0" collapsed="false"/>
    <row r="1044652" customFormat="false" ht="12.8" hidden="false" customHeight="false" outlineLevel="0" collapsed="false"/>
    <row r="1044653" customFormat="false" ht="12.8" hidden="false" customHeight="false" outlineLevel="0" collapsed="false"/>
    <row r="1044654" customFormat="false" ht="12.8" hidden="false" customHeight="false" outlineLevel="0" collapsed="false"/>
    <row r="1044655" customFormat="false" ht="12.8" hidden="false" customHeight="false" outlineLevel="0" collapsed="false"/>
    <row r="1044656" customFormat="false" ht="12.8" hidden="false" customHeight="false" outlineLevel="0" collapsed="false"/>
    <row r="1044657" customFormat="false" ht="12.8" hidden="false" customHeight="false" outlineLevel="0" collapsed="false"/>
    <row r="1044658" customFormat="false" ht="12.8" hidden="false" customHeight="false" outlineLevel="0" collapsed="false"/>
    <row r="1044659" customFormat="false" ht="12.8" hidden="false" customHeight="false" outlineLevel="0" collapsed="false"/>
    <row r="1044660" customFormat="false" ht="12.8" hidden="false" customHeight="false" outlineLevel="0" collapsed="false"/>
    <row r="1044661" customFormat="false" ht="12.8" hidden="false" customHeight="false" outlineLevel="0" collapsed="false"/>
    <row r="1044662" customFormat="false" ht="12.8" hidden="false" customHeight="false" outlineLevel="0" collapsed="false"/>
    <row r="1044663" customFormat="false" ht="12.8" hidden="false" customHeight="false" outlineLevel="0" collapsed="false"/>
    <row r="1044664" customFormat="false" ht="12.8" hidden="false" customHeight="false" outlineLevel="0" collapsed="false"/>
    <row r="1044665" customFormat="false" ht="12.8" hidden="false" customHeight="false" outlineLevel="0" collapsed="false"/>
    <row r="1044666" customFormat="false" ht="12.8" hidden="false" customHeight="false" outlineLevel="0" collapsed="false"/>
    <row r="1044667" customFormat="false" ht="12.8" hidden="false" customHeight="false" outlineLevel="0" collapsed="false"/>
    <row r="1044668" customFormat="false" ht="12.8" hidden="false" customHeight="false" outlineLevel="0" collapsed="false"/>
    <row r="1044669" customFormat="false" ht="12.8" hidden="false" customHeight="false" outlineLevel="0" collapsed="false"/>
    <row r="1044670" customFormat="false" ht="12.8" hidden="false" customHeight="false" outlineLevel="0" collapsed="false"/>
    <row r="1044671" customFormat="false" ht="12.8" hidden="false" customHeight="false" outlineLevel="0" collapsed="false"/>
    <row r="1044672" customFormat="false" ht="12.8" hidden="false" customHeight="false" outlineLevel="0" collapsed="false"/>
    <row r="1044673" customFormat="false" ht="12.8" hidden="false" customHeight="false" outlineLevel="0" collapsed="false"/>
    <row r="1044674" customFormat="false" ht="12.8" hidden="false" customHeight="false" outlineLevel="0" collapsed="false"/>
    <row r="1044675" customFormat="false" ht="12.8" hidden="false" customHeight="false" outlineLevel="0" collapsed="false"/>
    <row r="1044676" customFormat="false" ht="12.8" hidden="false" customHeight="false" outlineLevel="0" collapsed="false"/>
    <row r="1044677" customFormat="false" ht="12.8" hidden="false" customHeight="false" outlineLevel="0" collapsed="false"/>
    <row r="1044678" customFormat="false" ht="12.8" hidden="false" customHeight="false" outlineLevel="0" collapsed="false"/>
    <row r="1044679" customFormat="false" ht="12.8" hidden="false" customHeight="false" outlineLevel="0" collapsed="false"/>
    <row r="1044680" customFormat="false" ht="12.8" hidden="false" customHeight="false" outlineLevel="0" collapsed="false"/>
    <row r="1044681" customFormat="false" ht="12.8" hidden="false" customHeight="false" outlineLevel="0" collapsed="false"/>
    <row r="1044682" customFormat="false" ht="12.8" hidden="false" customHeight="false" outlineLevel="0" collapsed="false"/>
    <row r="1044683" customFormat="false" ht="12.8" hidden="false" customHeight="false" outlineLevel="0" collapsed="false"/>
    <row r="1044684" customFormat="false" ht="12.8" hidden="false" customHeight="false" outlineLevel="0" collapsed="false"/>
    <row r="1044685" customFormat="false" ht="12.8" hidden="false" customHeight="false" outlineLevel="0" collapsed="false"/>
    <row r="1044686" customFormat="false" ht="12.8" hidden="false" customHeight="false" outlineLevel="0" collapsed="false"/>
    <row r="1044687" customFormat="false" ht="12.8" hidden="false" customHeight="false" outlineLevel="0" collapsed="false"/>
    <row r="1044688" customFormat="false" ht="12.8" hidden="false" customHeight="false" outlineLevel="0" collapsed="false"/>
    <row r="1044689" customFormat="false" ht="12.8" hidden="false" customHeight="false" outlineLevel="0" collapsed="false"/>
    <row r="1044690" customFormat="false" ht="12.8" hidden="false" customHeight="false" outlineLevel="0" collapsed="false"/>
    <row r="1044691" customFormat="false" ht="12.8" hidden="false" customHeight="false" outlineLevel="0" collapsed="false"/>
    <row r="1044692" customFormat="false" ht="12.8" hidden="false" customHeight="false" outlineLevel="0" collapsed="false"/>
    <row r="1044693" customFormat="false" ht="12.8" hidden="false" customHeight="false" outlineLevel="0" collapsed="false"/>
    <row r="1044694" customFormat="false" ht="12.8" hidden="false" customHeight="false" outlineLevel="0" collapsed="false"/>
    <row r="1044695" customFormat="false" ht="12.8" hidden="false" customHeight="false" outlineLevel="0" collapsed="false"/>
    <row r="1044696" customFormat="false" ht="12.8" hidden="false" customHeight="false" outlineLevel="0" collapsed="false"/>
    <row r="1044697" customFormat="false" ht="12.8" hidden="false" customHeight="false" outlineLevel="0" collapsed="false"/>
    <row r="1044698" customFormat="false" ht="12.8" hidden="false" customHeight="false" outlineLevel="0" collapsed="false"/>
    <row r="1044699" customFormat="false" ht="12.8" hidden="false" customHeight="false" outlineLevel="0" collapsed="false"/>
    <row r="1044700" customFormat="false" ht="12.8" hidden="false" customHeight="false" outlineLevel="0" collapsed="false"/>
    <row r="1044701" customFormat="false" ht="12.8" hidden="false" customHeight="false" outlineLevel="0" collapsed="false"/>
    <row r="1044702" customFormat="false" ht="12.8" hidden="false" customHeight="false" outlineLevel="0" collapsed="false"/>
    <row r="1044703" customFormat="false" ht="12.8" hidden="false" customHeight="false" outlineLevel="0" collapsed="false"/>
    <row r="1044704" customFormat="false" ht="12.8" hidden="false" customHeight="false" outlineLevel="0" collapsed="false"/>
    <row r="1044705" customFormat="false" ht="12.8" hidden="false" customHeight="false" outlineLevel="0" collapsed="false"/>
    <row r="1044706" customFormat="false" ht="12.8" hidden="false" customHeight="false" outlineLevel="0" collapsed="false"/>
    <row r="1044707" customFormat="false" ht="12.8" hidden="false" customHeight="false" outlineLevel="0" collapsed="false"/>
    <row r="1044708" customFormat="false" ht="12.8" hidden="false" customHeight="false" outlineLevel="0" collapsed="false"/>
    <row r="1044709" customFormat="false" ht="12.8" hidden="false" customHeight="false" outlineLevel="0" collapsed="false"/>
    <row r="1044710" customFormat="false" ht="12.8" hidden="false" customHeight="false" outlineLevel="0" collapsed="false"/>
    <row r="1044711" customFormat="false" ht="12.8" hidden="false" customHeight="false" outlineLevel="0" collapsed="false"/>
    <row r="1044712" customFormat="false" ht="12.8" hidden="false" customHeight="false" outlineLevel="0" collapsed="false"/>
    <row r="1044713" customFormat="false" ht="12.8" hidden="false" customHeight="false" outlineLevel="0" collapsed="false"/>
    <row r="1044714" customFormat="false" ht="12.8" hidden="false" customHeight="false" outlineLevel="0" collapsed="false"/>
    <row r="1044715" customFormat="false" ht="12.8" hidden="false" customHeight="false" outlineLevel="0" collapsed="false"/>
    <row r="1044716" customFormat="false" ht="12.8" hidden="false" customHeight="false" outlineLevel="0" collapsed="false"/>
    <row r="1044717" customFormat="false" ht="12.8" hidden="false" customHeight="false" outlineLevel="0" collapsed="false"/>
    <row r="1044718" customFormat="false" ht="12.8" hidden="false" customHeight="false" outlineLevel="0" collapsed="false"/>
    <row r="1044719" customFormat="false" ht="12.8" hidden="false" customHeight="false" outlineLevel="0" collapsed="false"/>
    <row r="1044720" customFormat="false" ht="12.8" hidden="false" customHeight="false" outlineLevel="0" collapsed="false"/>
    <row r="1044721" customFormat="false" ht="12.8" hidden="false" customHeight="false" outlineLevel="0" collapsed="false"/>
    <row r="1044722" customFormat="false" ht="12.8" hidden="false" customHeight="false" outlineLevel="0" collapsed="false"/>
    <row r="1044723" customFormat="false" ht="12.8" hidden="false" customHeight="false" outlineLevel="0" collapsed="false"/>
    <row r="1044724" customFormat="false" ht="12.8" hidden="false" customHeight="false" outlineLevel="0" collapsed="false"/>
    <row r="1044725" customFormat="false" ht="12.8" hidden="false" customHeight="false" outlineLevel="0" collapsed="false"/>
    <row r="1044726" customFormat="false" ht="12.8" hidden="false" customHeight="false" outlineLevel="0" collapsed="false"/>
    <row r="1044727" customFormat="false" ht="12.8" hidden="false" customHeight="false" outlineLevel="0" collapsed="false"/>
    <row r="1044728" customFormat="false" ht="12.8" hidden="false" customHeight="false" outlineLevel="0" collapsed="false"/>
    <row r="1044729" customFormat="false" ht="12.8" hidden="false" customHeight="false" outlineLevel="0" collapsed="false"/>
    <row r="1044730" customFormat="false" ht="12.8" hidden="false" customHeight="false" outlineLevel="0" collapsed="false"/>
    <row r="1044731" customFormat="false" ht="12.8" hidden="false" customHeight="false" outlineLevel="0" collapsed="false"/>
    <row r="1044732" customFormat="false" ht="12.8" hidden="false" customHeight="false" outlineLevel="0" collapsed="false"/>
    <row r="1044733" customFormat="false" ht="12.8" hidden="false" customHeight="false" outlineLevel="0" collapsed="false"/>
    <row r="1044734" customFormat="false" ht="12.8" hidden="false" customHeight="false" outlineLevel="0" collapsed="false"/>
    <row r="1044735" customFormat="false" ht="12.8" hidden="false" customHeight="false" outlineLevel="0" collapsed="false"/>
    <row r="1044736" customFormat="false" ht="12.8" hidden="false" customHeight="false" outlineLevel="0" collapsed="false"/>
    <row r="1044737" customFormat="false" ht="12.8" hidden="false" customHeight="false" outlineLevel="0" collapsed="false"/>
    <row r="1044738" customFormat="false" ht="12.8" hidden="false" customHeight="false" outlineLevel="0" collapsed="false"/>
    <row r="1044739" customFormat="false" ht="12.8" hidden="false" customHeight="false" outlineLevel="0" collapsed="false"/>
    <row r="1044740" customFormat="false" ht="12.8" hidden="false" customHeight="false" outlineLevel="0" collapsed="false"/>
    <row r="1044741" customFormat="false" ht="12.8" hidden="false" customHeight="false" outlineLevel="0" collapsed="false"/>
    <row r="1044742" customFormat="false" ht="12.8" hidden="false" customHeight="false" outlineLevel="0" collapsed="false"/>
    <row r="1044743" customFormat="false" ht="12.8" hidden="false" customHeight="false" outlineLevel="0" collapsed="false"/>
    <row r="1044744" customFormat="false" ht="12.8" hidden="false" customHeight="false" outlineLevel="0" collapsed="false"/>
    <row r="1044745" customFormat="false" ht="12.8" hidden="false" customHeight="false" outlineLevel="0" collapsed="false"/>
    <row r="1044746" customFormat="false" ht="12.8" hidden="false" customHeight="false" outlineLevel="0" collapsed="false"/>
    <row r="1044747" customFormat="false" ht="12.8" hidden="false" customHeight="false" outlineLevel="0" collapsed="false"/>
    <row r="1044748" customFormat="false" ht="12.8" hidden="false" customHeight="false" outlineLevel="0" collapsed="false"/>
    <row r="1044749" customFormat="false" ht="12.8" hidden="false" customHeight="false" outlineLevel="0" collapsed="false"/>
    <row r="1044750" customFormat="false" ht="12.8" hidden="false" customHeight="false" outlineLevel="0" collapsed="false"/>
    <row r="1044751" customFormat="false" ht="12.8" hidden="false" customHeight="false" outlineLevel="0" collapsed="false"/>
    <row r="1044752" customFormat="false" ht="12.8" hidden="false" customHeight="false" outlineLevel="0" collapsed="false"/>
    <row r="1044753" customFormat="false" ht="12.8" hidden="false" customHeight="false" outlineLevel="0" collapsed="false"/>
    <row r="1044754" customFormat="false" ht="12.8" hidden="false" customHeight="false" outlineLevel="0" collapsed="false"/>
    <row r="1044755" customFormat="false" ht="12.8" hidden="false" customHeight="false" outlineLevel="0" collapsed="false"/>
    <row r="1044756" customFormat="false" ht="12.8" hidden="false" customHeight="false" outlineLevel="0" collapsed="false"/>
    <row r="1044757" customFormat="false" ht="12.8" hidden="false" customHeight="false" outlineLevel="0" collapsed="false"/>
    <row r="1044758" customFormat="false" ht="12.8" hidden="false" customHeight="false" outlineLevel="0" collapsed="false"/>
    <row r="1044759" customFormat="false" ht="12.8" hidden="false" customHeight="false" outlineLevel="0" collapsed="false"/>
    <row r="1044760" customFormat="false" ht="12.8" hidden="false" customHeight="false" outlineLevel="0" collapsed="false"/>
    <row r="1044761" customFormat="false" ht="12.8" hidden="false" customHeight="false" outlineLevel="0" collapsed="false"/>
    <row r="1044762" customFormat="false" ht="12.8" hidden="false" customHeight="false" outlineLevel="0" collapsed="false"/>
    <row r="1044763" customFormat="false" ht="12.8" hidden="false" customHeight="false" outlineLevel="0" collapsed="false"/>
    <row r="1044764" customFormat="false" ht="12.8" hidden="false" customHeight="false" outlineLevel="0" collapsed="false"/>
    <row r="1044765" customFormat="false" ht="12.8" hidden="false" customHeight="false" outlineLevel="0" collapsed="false"/>
    <row r="1044766" customFormat="false" ht="12.8" hidden="false" customHeight="false" outlineLevel="0" collapsed="false"/>
    <row r="1044767" customFormat="false" ht="12.8" hidden="false" customHeight="false" outlineLevel="0" collapsed="false"/>
    <row r="1044768" customFormat="false" ht="12.8" hidden="false" customHeight="false" outlineLevel="0" collapsed="false"/>
    <row r="1044769" customFormat="false" ht="12.8" hidden="false" customHeight="false" outlineLevel="0" collapsed="false"/>
    <row r="1044770" customFormat="false" ht="12.8" hidden="false" customHeight="false" outlineLevel="0" collapsed="false"/>
    <row r="1044771" customFormat="false" ht="12.8" hidden="false" customHeight="false" outlineLevel="0" collapsed="false"/>
    <row r="1044772" customFormat="false" ht="12.8" hidden="false" customHeight="false" outlineLevel="0" collapsed="false"/>
    <row r="1044773" customFormat="false" ht="12.8" hidden="false" customHeight="false" outlineLevel="0" collapsed="false"/>
    <row r="1044774" customFormat="false" ht="12.8" hidden="false" customHeight="false" outlineLevel="0" collapsed="false"/>
    <row r="1044775" customFormat="false" ht="12.8" hidden="false" customHeight="false" outlineLevel="0" collapsed="false"/>
    <row r="1044776" customFormat="false" ht="12.8" hidden="false" customHeight="false" outlineLevel="0" collapsed="false"/>
    <row r="1044777" customFormat="false" ht="12.8" hidden="false" customHeight="false" outlineLevel="0" collapsed="false"/>
    <row r="1044778" customFormat="false" ht="12.8" hidden="false" customHeight="false" outlineLevel="0" collapsed="false"/>
    <row r="1044779" customFormat="false" ht="12.8" hidden="false" customHeight="false" outlineLevel="0" collapsed="false"/>
    <row r="1044780" customFormat="false" ht="12.8" hidden="false" customHeight="false" outlineLevel="0" collapsed="false"/>
    <row r="1044781" customFormat="false" ht="12.8" hidden="false" customHeight="false" outlineLevel="0" collapsed="false"/>
    <row r="1044782" customFormat="false" ht="12.8" hidden="false" customHeight="false" outlineLevel="0" collapsed="false"/>
    <row r="1044783" customFormat="false" ht="12.8" hidden="false" customHeight="false" outlineLevel="0" collapsed="false"/>
    <row r="1044784" customFormat="false" ht="12.8" hidden="false" customHeight="false" outlineLevel="0" collapsed="false"/>
    <row r="1044785" customFormat="false" ht="12.8" hidden="false" customHeight="false" outlineLevel="0" collapsed="false"/>
    <row r="1044786" customFormat="false" ht="12.8" hidden="false" customHeight="false" outlineLevel="0" collapsed="false"/>
    <row r="1044787" customFormat="false" ht="12.8" hidden="false" customHeight="false" outlineLevel="0" collapsed="false"/>
    <row r="1044788" customFormat="false" ht="12.8" hidden="false" customHeight="false" outlineLevel="0" collapsed="false"/>
    <row r="1044789" customFormat="false" ht="12.8" hidden="false" customHeight="false" outlineLevel="0" collapsed="false"/>
    <row r="1044790" customFormat="false" ht="12.8" hidden="false" customHeight="false" outlineLevel="0" collapsed="false"/>
    <row r="1044791" customFormat="false" ht="12.8" hidden="false" customHeight="false" outlineLevel="0" collapsed="false"/>
    <row r="1044792" customFormat="false" ht="12.8" hidden="false" customHeight="false" outlineLevel="0" collapsed="false"/>
    <row r="1044793" customFormat="false" ht="12.8" hidden="false" customHeight="false" outlineLevel="0" collapsed="false"/>
    <row r="1044794" customFormat="false" ht="12.8" hidden="false" customHeight="false" outlineLevel="0" collapsed="false"/>
    <row r="1044795" customFormat="false" ht="12.8" hidden="false" customHeight="false" outlineLevel="0" collapsed="false"/>
    <row r="1044796" customFormat="false" ht="12.8" hidden="false" customHeight="false" outlineLevel="0" collapsed="false"/>
    <row r="1044797" customFormat="false" ht="12.8" hidden="false" customHeight="false" outlineLevel="0" collapsed="false"/>
    <row r="1044798" customFormat="false" ht="12.8" hidden="false" customHeight="false" outlineLevel="0" collapsed="false"/>
    <row r="1044799" customFormat="false" ht="12.8" hidden="false" customHeight="false" outlineLevel="0" collapsed="false"/>
    <row r="1044800" customFormat="false" ht="12.8" hidden="false" customHeight="false" outlineLevel="0" collapsed="false"/>
    <row r="1044801" customFormat="false" ht="12.8" hidden="false" customHeight="false" outlineLevel="0" collapsed="false"/>
    <row r="1044802" customFormat="false" ht="12.8" hidden="false" customHeight="false" outlineLevel="0" collapsed="false"/>
    <row r="1044803" customFormat="false" ht="12.8" hidden="false" customHeight="false" outlineLevel="0" collapsed="false"/>
    <row r="1044804" customFormat="false" ht="12.8" hidden="false" customHeight="false" outlineLevel="0" collapsed="false"/>
    <row r="1044805" customFormat="false" ht="12.8" hidden="false" customHeight="false" outlineLevel="0" collapsed="false"/>
    <row r="1044806" customFormat="false" ht="12.8" hidden="false" customHeight="false" outlineLevel="0" collapsed="false"/>
    <row r="1044807" customFormat="false" ht="12.8" hidden="false" customHeight="false" outlineLevel="0" collapsed="false"/>
    <row r="1044808" customFormat="false" ht="12.8" hidden="false" customHeight="false" outlineLevel="0" collapsed="false"/>
    <row r="1044809" customFormat="false" ht="12.8" hidden="false" customHeight="false" outlineLevel="0" collapsed="false"/>
    <row r="1044810" customFormat="false" ht="12.8" hidden="false" customHeight="false" outlineLevel="0" collapsed="false"/>
    <row r="1044811" customFormat="false" ht="12.8" hidden="false" customHeight="false" outlineLevel="0" collapsed="false"/>
    <row r="1044812" customFormat="false" ht="12.8" hidden="false" customHeight="false" outlineLevel="0" collapsed="false"/>
    <row r="1044813" customFormat="false" ht="12.8" hidden="false" customHeight="false" outlineLevel="0" collapsed="false"/>
    <row r="1044814" customFormat="false" ht="12.8" hidden="false" customHeight="false" outlineLevel="0" collapsed="false"/>
    <row r="1044815" customFormat="false" ht="12.8" hidden="false" customHeight="false" outlineLevel="0" collapsed="false"/>
    <row r="1044816" customFormat="false" ht="12.8" hidden="false" customHeight="false" outlineLevel="0" collapsed="false"/>
    <row r="1044817" customFormat="false" ht="12.8" hidden="false" customHeight="false" outlineLevel="0" collapsed="false"/>
    <row r="1044818" customFormat="false" ht="12.8" hidden="false" customHeight="false" outlineLevel="0" collapsed="false"/>
    <row r="1044819" customFormat="false" ht="12.8" hidden="false" customHeight="false" outlineLevel="0" collapsed="false"/>
    <row r="1044820" customFormat="false" ht="12.8" hidden="false" customHeight="false" outlineLevel="0" collapsed="false"/>
    <row r="1044821" customFormat="false" ht="12.8" hidden="false" customHeight="false" outlineLevel="0" collapsed="false"/>
    <row r="1044822" customFormat="false" ht="12.8" hidden="false" customHeight="false" outlineLevel="0" collapsed="false"/>
    <row r="1044823" customFormat="false" ht="12.8" hidden="false" customHeight="false" outlineLevel="0" collapsed="false"/>
    <row r="1044824" customFormat="false" ht="12.8" hidden="false" customHeight="false" outlineLevel="0" collapsed="false"/>
    <row r="1044825" customFormat="false" ht="12.8" hidden="false" customHeight="false" outlineLevel="0" collapsed="false"/>
    <row r="1044826" customFormat="false" ht="12.8" hidden="false" customHeight="false" outlineLevel="0" collapsed="false"/>
    <row r="1044827" customFormat="false" ht="12.8" hidden="false" customHeight="false" outlineLevel="0" collapsed="false"/>
    <row r="1044828" customFormat="false" ht="12.8" hidden="false" customHeight="false" outlineLevel="0" collapsed="false"/>
    <row r="1044829" customFormat="false" ht="12.8" hidden="false" customHeight="false" outlineLevel="0" collapsed="false"/>
    <row r="1044830" customFormat="false" ht="12.8" hidden="false" customHeight="false" outlineLevel="0" collapsed="false"/>
    <row r="1044831" customFormat="false" ht="12.8" hidden="false" customHeight="false" outlineLevel="0" collapsed="false"/>
    <row r="1044832" customFormat="false" ht="12.8" hidden="false" customHeight="false" outlineLevel="0" collapsed="false"/>
    <row r="1044833" customFormat="false" ht="12.8" hidden="false" customHeight="false" outlineLevel="0" collapsed="false"/>
    <row r="1044834" customFormat="false" ht="12.8" hidden="false" customHeight="false" outlineLevel="0" collapsed="false"/>
    <row r="1044835" customFormat="false" ht="12.8" hidden="false" customHeight="false" outlineLevel="0" collapsed="false"/>
    <row r="1044836" customFormat="false" ht="12.8" hidden="false" customHeight="false" outlineLevel="0" collapsed="false"/>
    <row r="1044837" customFormat="false" ht="12.8" hidden="false" customHeight="false" outlineLevel="0" collapsed="false"/>
    <row r="1044838" customFormat="false" ht="12.8" hidden="false" customHeight="false" outlineLevel="0" collapsed="false"/>
    <row r="1044839" customFormat="false" ht="12.8" hidden="false" customHeight="false" outlineLevel="0" collapsed="false"/>
    <row r="1044840" customFormat="false" ht="12.8" hidden="false" customHeight="false" outlineLevel="0" collapsed="false"/>
    <row r="1044841" customFormat="false" ht="12.8" hidden="false" customHeight="false" outlineLevel="0" collapsed="false"/>
    <row r="1044842" customFormat="false" ht="12.8" hidden="false" customHeight="false" outlineLevel="0" collapsed="false"/>
    <row r="1044843" customFormat="false" ht="12.8" hidden="false" customHeight="false" outlineLevel="0" collapsed="false"/>
    <row r="1044844" customFormat="false" ht="12.8" hidden="false" customHeight="false" outlineLevel="0" collapsed="false"/>
    <row r="1044845" customFormat="false" ht="12.8" hidden="false" customHeight="false" outlineLevel="0" collapsed="false"/>
    <row r="1044846" customFormat="false" ht="12.8" hidden="false" customHeight="false" outlineLevel="0" collapsed="false"/>
    <row r="1044847" customFormat="false" ht="12.8" hidden="false" customHeight="false" outlineLevel="0" collapsed="false"/>
    <row r="1044848" customFormat="false" ht="12.8" hidden="false" customHeight="false" outlineLevel="0" collapsed="false"/>
    <row r="1044849" customFormat="false" ht="12.8" hidden="false" customHeight="false" outlineLevel="0" collapsed="false"/>
    <row r="1044850" customFormat="false" ht="12.8" hidden="false" customHeight="false" outlineLevel="0" collapsed="false"/>
    <row r="1044851" customFormat="false" ht="12.8" hidden="false" customHeight="false" outlineLevel="0" collapsed="false"/>
    <row r="1044852" customFormat="false" ht="12.8" hidden="false" customHeight="false" outlineLevel="0" collapsed="false"/>
    <row r="1044853" customFormat="false" ht="12.8" hidden="false" customHeight="false" outlineLevel="0" collapsed="false"/>
    <row r="1044854" customFormat="false" ht="12.8" hidden="false" customHeight="false" outlineLevel="0" collapsed="false"/>
    <row r="1044855" customFormat="false" ht="12.8" hidden="false" customHeight="false" outlineLevel="0" collapsed="false"/>
    <row r="1044856" customFormat="false" ht="12.8" hidden="false" customHeight="false" outlineLevel="0" collapsed="false"/>
    <row r="1044857" customFormat="false" ht="12.8" hidden="false" customHeight="false" outlineLevel="0" collapsed="false"/>
    <row r="1044858" customFormat="false" ht="12.8" hidden="false" customHeight="false" outlineLevel="0" collapsed="false"/>
    <row r="1044859" customFormat="false" ht="12.8" hidden="false" customHeight="false" outlineLevel="0" collapsed="false"/>
    <row r="1044860" customFormat="false" ht="12.8" hidden="false" customHeight="false" outlineLevel="0" collapsed="false"/>
    <row r="1044861" customFormat="false" ht="12.8" hidden="false" customHeight="false" outlineLevel="0" collapsed="false"/>
    <row r="1044862" customFormat="false" ht="12.8" hidden="false" customHeight="false" outlineLevel="0" collapsed="false"/>
    <row r="1044863" customFormat="false" ht="12.8" hidden="false" customHeight="false" outlineLevel="0" collapsed="false"/>
    <row r="1044864" customFormat="false" ht="12.8" hidden="false" customHeight="false" outlineLevel="0" collapsed="false"/>
    <row r="1044865" customFormat="false" ht="12.8" hidden="false" customHeight="false" outlineLevel="0" collapsed="false"/>
    <row r="1044866" customFormat="false" ht="12.8" hidden="false" customHeight="false" outlineLevel="0" collapsed="false"/>
    <row r="1044867" customFormat="false" ht="12.8" hidden="false" customHeight="false" outlineLevel="0" collapsed="false"/>
    <row r="1044868" customFormat="false" ht="12.8" hidden="false" customHeight="false" outlineLevel="0" collapsed="false"/>
    <row r="1044869" customFormat="false" ht="12.8" hidden="false" customHeight="false" outlineLevel="0" collapsed="false"/>
    <row r="1044870" customFormat="false" ht="12.8" hidden="false" customHeight="false" outlineLevel="0" collapsed="false"/>
    <row r="1044871" customFormat="false" ht="12.8" hidden="false" customHeight="false" outlineLevel="0" collapsed="false"/>
    <row r="1044872" customFormat="false" ht="12.8" hidden="false" customHeight="false" outlineLevel="0" collapsed="false"/>
    <row r="1044873" customFormat="false" ht="12.8" hidden="false" customHeight="false" outlineLevel="0" collapsed="false"/>
    <row r="1044874" customFormat="false" ht="12.8" hidden="false" customHeight="false" outlineLevel="0" collapsed="false"/>
    <row r="1044875" customFormat="false" ht="12.8" hidden="false" customHeight="false" outlineLevel="0" collapsed="false"/>
    <row r="1044876" customFormat="false" ht="12.8" hidden="false" customHeight="false" outlineLevel="0" collapsed="false"/>
    <row r="1044877" customFormat="false" ht="12.8" hidden="false" customHeight="false" outlineLevel="0" collapsed="false"/>
    <row r="1044878" customFormat="false" ht="12.8" hidden="false" customHeight="false" outlineLevel="0" collapsed="false"/>
    <row r="1044879" customFormat="false" ht="12.8" hidden="false" customHeight="false" outlineLevel="0" collapsed="false"/>
    <row r="1044880" customFormat="false" ht="12.8" hidden="false" customHeight="false" outlineLevel="0" collapsed="false"/>
    <row r="1044881" customFormat="false" ht="12.8" hidden="false" customHeight="false" outlineLevel="0" collapsed="false"/>
    <row r="1044882" customFormat="false" ht="12.8" hidden="false" customHeight="false" outlineLevel="0" collapsed="false"/>
    <row r="1044883" customFormat="false" ht="12.8" hidden="false" customHeight="false" outlineLevel="0" collapsed="false"/>
    <row r="1044884" customFormat="false" ht="12.8" hidden="false" customHeight="false" outlineLevel="0" collapsed="false"/>
    <row r="1044885" customFormat="false" ht="12.8" hidden="false" customHeight="false" outlineLevel="0" collapsed="false"/>
    <row r="1044886" customFormat="false" ht="12.8" hidden="false" customHeight="false" outlineLevel="0" collapsed="false"/>
    <row r="1044887" customFormat="false" ht="12.8" hidden="false" customHeight="false" outlineLevel="0" collapsed="false"/>
    <row r="1044888" customFormat="false" ht="12.8" hidden="false" customHeight="false" outlineLevel="0" collapsed="false"/>
    <row r="1044889" customFormat="false" ht="12.8" hidden="false" customHeight="false" outlineLevel="0" collapsed="false"/>
    <row r="1044890" customFormat="false" ht="12.8" hidden="false" customHeight="false" outlineLevel="0" collapsed="false"/>
    <row r="1044891" customFormat="false" ht="12.8" hidden="false" customHeight="false" outlineLevel="0" collapsed="false"/>
    <row r="1044892" customFormat="false" ht="12.8" hidden="false" customHeight="false" outlineLevel="0" collapsed="false"/>
    <row r="1044893" customFormat="false" ht="12.8" hidden="false" customHeight="false" outlineLevel="0" collapsed="false"/>
    <row r="1044894" customFormat="false" ht="12.8" hidden="false" customHeight="false" outlineLevel="0" collapsed="false"/>
    <row r="1044895" customFormat="false" ht="12.8" hidden="false" customHeight="false" outlineLevel="0" collapsed="false"/>
    <row r="1044896" customFormat="false" ht="12.8" hidden="false" customHeight="false" outlineLevel="0" collapsed="false"/>
    <row r="1044897" customFormat="false" ht="12.8" hidden="false" customHeight="false" outlineLevel="0" collapsed="false"/>
    <row r="1044898" customFormat="false" ht="12.8" hidden="false" customHeight="false" outlineLevel="0" collapsed="false"/>
    <row r="1044899" customFormat="false" ht="12.8" hidden="false" customHeight="false" outlineLevel="0" collapsed="false"/>
    <row r="1044900" customFormat="false" ht="12.8" hidden="false" customHeight="false" outlineLevel="0" collapsed="false"/>
    <row r="1044901" customFormat="false" ht="12.8" hidden="false" customHeight="false" outlineLevel="0" collapsed="false"/>
    <row r="1044902" customFormat="false" ht="12.8" hidden="false" customHeight="false" outlineLevel="0" collapsed="false"/>
    <row r="1044903" customFormat="false" ht="12.8" hidden="false" customHeight="false" outlineLevel="0" collapsed="false"/>
    <row r="1044904" customFormat="false" ht="12.8" hidden="false" customHeight="false" outlineLevel="0" collapsed="false"/>
    <row r="1044905" customFormat="false" ht="12.8" hidden="false" customHeight="false" outlineLevel="0" collapsed="false"/>
    <row r="1044906" customFormat="false" ht="12.8" hidden="false" customHeight="false" outlineLevel="0" collapsed="false"/>
    <row r="1044907" customFormat="false" ht="12.8" hidden="false" customHeight="false" outlineLevel="0" collapsed="false"/>
    <row r="1044908" customFormat="false" ht="12.8" hidden="false" customHeight="false" outlineLevel="0" collapsed="false"/>
    <row r="1044909" customFormat="false" ht="12.8" hidden="false" customHeight="false" outlineLevel="0" collapsed="false"/>
    <row r="1044910" customFormat="false" ht="12.8" hidden="false" customHeight="false" outlineLevel="0" collapsed="false"/>
    <row r="1044911" customFormat="false" ht="12.8" hidden="false" customHeight="false" outlineLevel="0" collapsed="false"/>
    <row r="1044912" customFormat="false" ht="12.8" hidden="false" customHeight="false" outlineLevel="0" collapsed="false"/>
    <row r="1044913" customFormat="false" ht="12.8" hidden="false" customHeight="false" outlineLevel="0" collapsed="false"/>
    <row r="1044914" customFormat="false" ht="12.8" hidden="false" customHeight="false" outlineLevel="0" collapsed="false"/>
    <row r="1044915" customFormat="false" ht="12.8" hidden="false" customHeight="false" outlineLevel="0" collapsed="false"/>
    <row r="1044916" customFormat="false" ht="12.8" hidden="false" customHeight="false" outlineLevel="0" collapsed="false"/>
    <row r="1044917" customFormat="false" ht="12.8" hidden="false" customHeight="false" outlineLevel="0" collapsed="false"/>
    <row r="1044918" customFormat="false" ht="12.8" hidden="false" customHeight="false" outlineLevel="0" collapsed="false"/>
    <row r="1044919" customFormat="false" ht="12.8" hidden="false" customHeight="false" outlineLevel="0" collapsed="false"/>
    <row r="1044920" customFormat="false" ht="12.8" hidden="false" customHeight="false" outlineLevel="0" collapsed="false"/>
    <row r="1044921" customFormat="false" ht="12.8" hidden="false" customHeight="false" outlineLevel="0" collapsed="false"/>
    <row r="1044922" customFormat="false" ht="12.8" hidden="false" customHeight="false" outlineLevel="0" collapsed="false"/>
    <row r="1044923" customFormat="false" ht="12.8" hidden="false" customHeight="false" outlineLevel="0" collapsed="false"/>
    <row r="1044924" customFormat="false" ht="12.8" hidden="false" customHeight="false" outlineLevel="0" collapsed="false"/>
    <row r="1044925" customFormat="false" ht="12.8" hidden="false" customHeight="false" outlineLevel="0" collapsed="false"/>
    <row r="1044926" customFormat="false" ht="12.8" hidden="false" customHeight="false" outlineLevel="0" collapsed="false"/>
    <row r="1044927" customFormat="false" ht="12.8" hidden="false" customHeight="false" outlineLevel="0" collapsed="false"/>
    <row r="1044928" customFormat="false" ht="12.8" hidden="false" customHeight="false" outlineLevel="0" collapsed="false"/>
    <row r="1044929" customFormat="false" ht="12.8" hidden="false" customHeight="false" outlineLevel="0" collapsed="false"/>
    <row r="1044930" customFormat="false" ht="12.8" hidden="false" customHeight="false" outlineLevel="0" collapsed="false"/>
    <row r="1044931" customFormat="false" ht="12.8" hidden="false" customHeight="false" outlineLevel="0" collapsed="false"/>
    <row r="1044932" customFormat="false" ht="12.8" hidden="false" customHeight="false" outlineLevel="0" collapsed="false"/>
    <row r="1044933" customFormat="false" ht="12.8" hidden="false" customHeight="false" outlineLevel="0" collapsed="false"/>
    <row r="1044934" customFormat="false" ht="12.8" hidden="false" customHeight="false" outlineLevel="0" collapsed="false"/>
    <row r="1044935" customFormat="false" ht="12.8" hidden="false" customHeight="false" outlineLevel="0" collapsed="false"/>
    <row r="1044936" customFormat="false" ht="12.8" hidden="false" customHeight="false" outlineLevel="0" collapsed="false"/>
    <row r="1044937" customFormat="false" ht="12.8" hidden="false" customHeight="false" outlineLevel="0" collapsed="false"/>
    <row r="1044938" customFormat="false" ht="12.8" hidden="false" customHeight="false" outlineLevel="0" collapsed="false"/>
    <row r="1044939" customFormat="false" ht="12.8" hidden="false" customHeight="false" outlineLevel="0" collapsed="false"/>
    <row r="1044940" customFormat="false" ht="12.8" hidden="false" customHeight="false" outlineLevel="0" collapsed="false"/>
    <row r="1044941" customFormat="false" ht="12.8" hidden="false" customHeight="false" outlineLevel="0" collapsed="false"/>
    <row r="1044942" customFormat="false" ht="12.8" hidden="false" customHeight="false" outlineLevel="0" collapsed="false"/>
    <row r="1044943" customFormat="false" ht="12.8" hidden="false" customHeight="false" outlineLevel="0" collapsed="false"/>
    <row r="1044944" customFormat="false" ht="12.8" hidden="false" customHeight="false" outlineLevel="0" collapsed="false"/>
    <row r="1044945" customFormat="false" ht="12.8" hidden="false" customHeight="false" outlineLevel="0" collapsed="false"/>
    <row r="1044946" customFormat="false" ht="12.8" hidden="false" customHeight="false" outlineLevel="0" collapsed="false"/>
    <row r="1044947" customFormat="false" ht="12.8" hidden="false" customHeight="false" outlineLevel="0" collapsed="false"/>
    <row r="1044948" customFormat="false" ht="12.8" hidden="false" customHeight="false" outlineLevel="0" collapsed="false"/>
    <row r="1044949" customFormat="false" ht="12.8" hidden="false" customHeight="false" outlineLevel="0" collapsed="false"/>
    <row r="1044950" customFormat="false" ht="12.8" hidden="false" customHeight="false" outlineLevel="0" collapsed="false"/>
    <row r="1044951" customFormat="false" ht="12.8" hidden="false" customHeight="false" outlineLevel="0" collapsed="false"/>
    <row r="1044952" customFormat="false" ht="12.8" hidden="false" customHeight="false" outlineLevel="0" collapsed="false"/>
    <row r="1044953" customFormat="false" ht="12.8" hidden="false" customHeight="false" outlineLevel="0" collapsed="false"/>
    <row r="1044954" customFormat="false" ht="12.8" hidden="false" customHeight="false" outlineLevel="0" collapsed="false"/>
    <row r="1044955" customFormat="false" ht="12.8" hidden="false" customHeight="false" outlineLevel="0" collapsed="false"/>
    <row r="1044956" customFormat="false" ht="12.8" hidden="false" customHeight="false" outlineLevel="0" collapsed="false"/>
    <row r="1044957" customFormat="false" ht="12.8" hidden="false" customHeight="false" outlineLevel="0" collapsed="false"/>
    <row r="1044958" customFormat="false" ht="12.8" hidden="false" customHeight="false" outlineLevel="0" collapsed="false"/>
    <row r="1044959" customFormat="false" ht="12.8" hidden="false" customHeight="false" outlineLevel="0" collapsed="false"/>
    <row r="1044960" customFormat="false" ht="12.8" hidden="false" customHeight="false" outlineLevel="0" collapsed="false"/>
    <row r="1044961" customFormat="false" ht="12.8" hidden="false" customHeight="false" outlineLevel="0" collapsed="false"/>
    <row r="1044962" customFormat="false" ht="12.8" hidden="false" customHeight="false" outlineLevel="0" collapsed="false"/>
    <row r="1044963" customFormat="false" ht="12.8" hidden="false" customHeight="false" outlineLevel="0" collapsed="false"/>
    <row r="1044964" customFormat="false" ht="12.8" hidden="false" customHeight="false" outlineLevel="0" collapsed="false"/>
    <row r="1044965" customFormat="false" ht="12.8" hidden="false" customHeight="false" outlineLevel="0" collapsed="false"/>
    <row r="1044966" customFormat="false" ht="12.8" hidden="false" customHeight="false" outlineLevel="0" collapsed="false"/>
    <row r="1044967" customFormat="false" ht="12.8" hidden="false" customHeight="false" outlineLevel="0" collapsed="false"/>
    <row r="1044968" customFormat="false" ht="12.8" hidden="false" customHeight="false" outlineLevel="0" collapsed="false"/>
    <row r="1044969" customFormat="false" ht="12.8" hidden="false" customHeight="false" outlineLevel="0" collapsed="false"/>
    <row r="1044970" customFormat="false" ht="12.8" hidden="false" customHeight="false" outlineLevel="0" collapsed="false"/>
    <row r="1044971" customFormat="false" ht="12.8" hidden="false" customHeight="false" outlineLevel="0" collapsed="false"/>
    <row r="1044972" customFormat="false" ht="12.8" hidden="false" customHeight="false" outlineLevel="0" collapsed="false"/>
    <row r="1044973" customFormat="false" ht="12.8" hidden="false" customHeight="false" outlineLevel="0" collapsed="false"/>
    <row r="1044974" customFormat="false" ht="12.8" hidden="false" customHeight="false" outlineLevel="0" collapsed="false"/>
    <row r="1044975" customFormat="false" ht="12.8" hidden="false" customHeight="false" outlineLevel="0" collapsed="false"/>
    <row r="1044976" customFormat="false" ht="12.8" hidden="false" customHeight="false" outlineLevel="0" collapsed="false"/>
    <row r="1044977" customFormat="false" ht="12.8" hidden="false" customHeight="false" outlineLevel="0" collapsed="false"/>
    <row r="1044978" customFormat="false" ht="12.8" hidden="false" customHeight="false" outlineLevel="0" collapsed="false"/>
    <row r="1044979" customFormat="false" ht="12.8" hidden="false" customHeight="false" outlineLevel="0" collapsed="false"/>
    <row r="1044980" customFormat="false" ht="12.8" hidden="false" customHeight="false" outlineLevel="0" collapsed="false"/>
    <row r="1044981" customFormat="false" ht="12.8" hidden="false" customHeight="false" outlineLevel="0" collapsed="false"/>
    <row r="1044982" customFormat="false" ht="12.8" hidden="false" customHeight="false" outlineLevel="0" collapsed="false"/>
    <row r="1044983" customFormat="false" ht="12.8" hidden="false" customHeight="false" outlineLevel="0" collapsed="false"/>
    <row r="1044984" customFormat="false" ht="12.8" hidden="false" customHeight="false" outlineLevel="0" collapsed="false"/>
    <row r="1044985" customFormat="false" ht="12.8" hidden="false" customHeight="false" outlineLevel="0" collapsed="false"/>
    <row r="1044986" customFormat="false" ht="12.8" hidden="false" customHeight="false" outlineLevel="0" collapsed="false"/>
    <row r="1044987" customFormat="false" ht="12.8" hidden="false" customHeight="false" outlineLevel="0" collapsed="false"/>
    <row r="1044988" customFormat="false" ht="12.8" hidden="false" customHeight="false" outlineLevel="0" collapsed="false"/>
    <row r="1044989" customFormat="false" ht="12.8" hidden="false" customHeight="false" outlineLevel="0" collapsed="false"/>
    <row r="1044990" customFormat="false" ht="12.8" hidden="false" customHeight="false" outlineLevel="0" collapsed="false"/>
    <row r="1044991" customFormat="false" ht="12.8" hidden="false" customHeight="false" outlineLevel="0" collapsed="false"/>
    <row r="1044992" customFormat="false" ht="12.8" hidden="false" customHeight="false" outlineLevel="0" collapsed="false"/>
    <row r="1044993" customFormat="false" ht="12.8" hidden="false" customHeight="false" outlineLevel="0" collapsed="false"/>
    <row r="1044994" customFormat="false" ht="12.8" hidden="false" customHeight="false" outlineLevel="0" collapsed="false"/>
    <row r="1044995" customFormat="false" ht="12.8" hidden="false" customHeight="false" outlineLevel="0" collapsed="false"/>
    <row r="1044996" customFormat="false" ht="12.8" hidden="false" customHeight="false" outlineLevel="0" collapsed="false"/>
    <row r="1044997" customFormat="false" ht="12.8" hidden="false" customHeight="false" outlineLevel="0" collapsed="false"/>
    <row r="1044998" customFormat="false" ht="12.8" hidden="false" customHeight="false" outlineLevel="0" collapsed="false"/>
    <row r="1044999" customFormat="false" ht="12.8" hidden="false" customHeight="false" outlineLevel="0" collapsed="false"/>
    <row r="1045000" customFormat="false" ht="12.8" hidden="false" customHeight="false" outlineLevel="0" collapsed="false"/>
    <row r="1045001" customFormat="false" ht="12.8" hidden="false" customHeight="false" outlineLevel="0" collapsed="false"/>
    <row r="1045002" customFormat="false" ht="12.8" hidden="false" customHeight="false" outlineLevel="0" collapsed="false"/>
    <row r="1045003" customFormat="false" ht="12.8" hidden="false" customHeight="false" outlineLevel="0" collapsed="false"/>
    <row r="1045004" customFormat="false" ht="12.8" hidden="false" customHeight="false" outlineLevel="0" collapsed="false"/>
    <row r="1045005" customFormat="false" ht="12.8" hidden="false" customHeight="false" outlineLevel="0" collapsed="false"/>
    <row r="1045006" customFormat="false" ht="12.8" hidden="false" customHeight="false" outlineLevel="0" collapsed="false"/>
    <row r="1045007" customFormat="false" ht="12.8" hidden="false" customHeight="false" outlineLevel="0" collapsed="false"/>
    <row r="1045008" customFormat="false" ht="12.8" hidden="false" customHeight="false" outlineLevel="0" collapsed="false"/>
    <row r="1045009" customFormat="false" ht="12.8" hidden="false" customHeight="false" outlineLevel="0" collapsed="false"/>
    <row r="1045010" customFormat="false" ht="12.8" hidden="false" customHeight="false" outlineLevel="0" collapsed="false"/>
    <row r="1045011" customFormat="false" ht="12.8" hidden="false" customHeight="false" outlineLevel="0" collapsed="false"/>
    <row r="1045012" customFormat="false" ht="12.8" hidden="false" customHeight="false" outlineLevel="0" collapsed="false"/>
    <row r="1045013" customFormat="false" ht="12.8" hidden="false" customHeight="false" outlineLevel="0" collapsed="false"/>
    <row r="1045014" customFormat="false" ht="12.8" hidden="false" customHeight="false" outlineLevel="0" collapsed="false"/>
    <row r="1045015" customFormat="false" ht="12.8" hidden="false" customHeight="false" outlineLevel="0" collapsed="false"/>
    <row r="1045016" customFormat="false" ht="12.8" hidden="false" customHeight="false" outlineLevel="0" collapsed="false"/>
    <row r="1045017" customFormat="false" ht="12.8" hidden="false" customHeight="false" outlineLevel="0" collapsed="false"/>
    <row r="1045018" customFormat="false" ht="12.8" hidden="false" customHeight="false" outlineLevel="0" collapsed="false"/>
    <row r="1045019" customFormat="false" ht="12.8" hidden="false" customHeight="false" outlineLevel="0" collapsed="false"/>
    <row r="1045020" customFormat="false" ht="12.8" hidden="false" customHeight="false" outlineLevel="0" collapsed="false"/>
    <row r="1045021" customFormat="false" ht="12.8" hidden="false" customHeight="false" outlineLevel="0" collapsed="false"/>
    <row r="1045022" customFormat="false" ht="12.8" hidden="false" customHeight="false" outlineLevel="0" collapsed="false"/>
    <row r="1045023" customFormat="false" ht="12.8" hidden="false" customHeight="false" outlineLevel="0" collapsed="false"/>
    <row r="1045024" customFormat="false" ht="12.8" hidden="false" customHeight="false" outlineLevel="0" collapsed="false"/>
    <row r="1045025" customFormat="false" ht="12.8" hidden="false" customHeight="false" outlineLevel="0" collapsed="false"/>
    <row r="1045026" customFormat="false" ht="12.8" hidden="false" customHeight="false" outlineLevel="0" collapsed="false"/>
    <row r="1045027" customFormat="false" ht="12.8" hidden="false" customHeight="false" outlineLevel="0" collapsed="false"/>
    <row r="1045028" customFormat="false" ht="12.8" hidden="false" customHeight="false" outlineLevel="0" collapsed="false"/>
    <row r="1045029" customFormat="false" ht="12.8" hidden="false" customHeight="false" outlineLevel="0" collapsed="false"/>
    <row r="1045030" customFormat="false" ht="12.8" hidden="false" customHeight="false" outlineLevel="0" collapsed="false"/>
    <row r="1045031" customFormat="false" ht="12.8" hidden="false" customHeight="false" outlineLevel="0" collapsed="false"/>
    <row r="1045032" customFormat="false" ht="12.8" hidden="false" customHeight="false" outlineLevel="0" collapsed="false"/>
    <row r="1045033" customFormat="false" ht="12.8" hidden="false" customHeight="false" outlineLevel="0" collapsed="false"/>
    <row r="1045034" customFormat="false" ht="12.8" hidden="false" customHeight="false" outlineLevel="0" collapsed="false"/>
    <row r="1045035" customFormat="false" ht="12.8" hidden="false" customHeight="false" outlineLevel="0" collapsed="false"/>
    <row r="1045036" customFormat="false" ht="12.8" hidden="false" customHeight="false" outlineLevel="0" collapsed="false"/>
    <row r="1045037" customFormat="false" ht="12.8" hidden="false" customHeight="false" outlineLevel="0" collapsed="false"/>
    <row r="1045038" customFormat="false" ht="12.8" hidden="false" customHeight="false" outlineLevel="0" collapsed="false"/>
    <row r="1045039" customFormat="false" ht="12.8" hidden="false" customHeight="false" outlineLevel="0" collapsed="false"/>
    <row r="1045040" customFormat="false" ht="12.8" hidden="false" customHeight="false" outlineLevel="0" collapsed="false"/>
    <row r="1045041" customFormat="false" ht="12.8" hidden="false" customHeight="false" outlineLevel="0" collapsed="false"/>
    <row r="1045042" customFormat="false" ht="12.8" hidden="false" customHeight="false" outlineLevel="0" collapsed="false"/>
    <row r="1045043" customFormat="false" ht="12.8" hidden="false" customHeight="false" outlineLevel="0" collapsed="false"/>
    <row r="1045044" customFormat="false" ht="12.8" hidden="false" customHeight="false" outlineLevel="0" collapsed="false"/>
    <row r="1045045" customFormat="false" ht="12.8" hidden="false" customHeight="false" outlineLevel="0" collapsed="false"/>
    <row r="1045046" customFormat="false" ht="12.8" hidden="false" customHeight="false" outlineLevel="0" collapsed="false"/>
    <row r="1045047" customFormat="false" ht="12.8" hidden="false" customHeight="false" outlineLevel="0" collapsed="false"/>
    <row r="1045048" customFormat="false" ht="12.8" hidden="false" customHeight="false" outlineLevel="0" collapsed="false"/>
    <row r="1045049" customFormat="false" ht="12.8" hidden="false" customHeight="false" outlineLevel="0" collapsed="false"/>
    <row r="1045050" customFormat="false" ht="12.8" hidden="false" customHeight="false" outlineLevel="0" collapsed="false"/>
    <row r="1045051" customFormat="false" ht="12.8" hidden="false" customHeight="false" outlineLevel="0" collapsed="false"/>
    <row r="1045052" customFormat="false" ht="12.8" hidden="false" customHeight="false" outlineLevel="0" collapsed="false"/>
    <row r="1045053" customFormat="false" ht="12.8" hidden="false" customHeight="false" outlineLevel="0" collapsed="false"/>
    <row r="1045054" customFormat="false" ht="12.8" hidden="false" customHeight="false" outlineLevel="0" collapsed="false"/>
    <row r="1045055" customFormat="false" ht="12.8" hidden="false" customHeight="false" outlineLevel="0" collapsed="false"/>
    <row r="1045056" customFormat="false" ht="12.8" hidden="false" customHeight="false" outlineLevel="0" collapsed="false"/>
    <row r="1045057" customFormat="false" ht="12.8" hidden="false" customHeight="false" outlineLevel="0" collapsed="false"/>
    <row r="1045058" customFormat="false" ht="12.8" hidden="false" customHeight="false" outlineLevel="0" collapsed="false"/>
    <row r="1045059" customFormat="false" ht="12.8" hidden="false" customHeight="false" outlineLevel="0" collapsed="false"/>
    <row r="1045060" customFormat="false" ht="12.8" hidden="false" customHeight="false" outlineLevel="0" collapsed="false"/>
    <row r="1045061" customFormat="false" ht="12.8" hidden="false" customHeight="false" outlineLevel="0" collapsed="false"/>
    <row r="1045062" customFormat="false" ht="12.8" hidden="false" customHeight="false" outlineLevel="0" collapsed="false"/>
    <row r="1045063" customFormat="false" ht="12.8" hidden="false" customHeight="false" outlineLevel="0" collapsed="false"/>
    <row r="1045064" customFormat="false" ht="12.8" hidden="false" customHeight="false" outlineLevel="0" collapsed="false"/>
    <row r="1045065" customFormat="false" ht="12.8" hidden="false" customHeight="false" outlineLevel="0" collapsed="false"/>
    <row r="1045066" customFormat="false" ht="12.8" hidden="false" customHeight="false" outlineLevel="0" collapsed="false"/>
    <row r="1045067" customFormat="false" ht="12.8" hidden="false" customHeight="false" outlineLevel="0" collapsed="false"/>
    <row r="1045068" customFormat="false" ht="12.8" hidden="false" customHeight="false" outlineLevel="0" collapsed="false"/>
    <row r="1045069" customFormat="false" ht="12.8" hidden="false" customHeight="false" outlineLevel="0" collapsed="false"/>
    <row r="1045070" customFormat="false" ht="12.8" hidden="false" customHeight="false" outlineLevel="0" collapsed="false"/>
    <row r="1045071" customFormat="false" ht="12.8" hidden="false" customHeight="false" outlineLevel="0" collapsed="false"/>
    <row r="1045072" customFormat="false" ht="12.8" hidden="false" customHeight="false" outlineLevel="0" collapsed="false"/>
    <row r="1045073" customFormat="false" ht="12.8" hidden="false" customHeight="false" outlineLevel="0" collapsed="false"/>
    <row r="1045074" customFormat="false" ht="12.8" hidden="false" customHeight="false" outlineLevel="0" collapsed="false"/>
    <row r="1045075" customFormat="false" ht="12.8" hidden="false" customHeight="false" outlineLevel="0" collapsed="false"/>
    <row r="1045076" customFormat="false" ht="12.8" hidden="false" customHeight="false" outlineLevel="0" collapsed="false"/>
    <row r="1045077" customFormat="false" ht="12.8" hidden="false" customHeight="false" outlineLevel="0" collapsed="false"/>
    <row r="1045078" customFormat="false" ht="12.8" hidden="false" customHeight="false" outlineLevel="0" collapsed="false"/>
    <row r="1045079" customFormat="false" ht="12.8" hidden="false" customHeight="false" outlineLevel="0" collapsed="false"/>
    <row r="1045080" customFormat="false" ht="12.8" hidden="false" customHeight="false" outlineLevel="0" collapsed="false"/>
    <row r="1045081" customFormat="false" ht="12.8" hidden="false" customHeight="false" outlineLevel="0" collapsed="false"/>
    <row r="1045082" customFormat="false" ht="12.8" hidden="false" customHeight="false" outlineLevel="0" collapsed="false"/>
    <row r="1045083" customFormat="false" ht="12.8" hidden="false" customHeight="false" outlineLevel="0" collapsed="false"/>
    <row r="1045084" customFormat="false" ht="12.8" hidden="false" customHeight="false" outlineLevel="0" collapsed="false"/>
    <row r="1045085" customFormat="false" ht="12.8" hidden="false" customHeight="false" outlineLevel="0" collapsed="false"/>
    <row r="1045086" customFormat="false" ht="12.8" hidden="false" customHeight="false" outlineLevel="0" collapsed="false"/>
    <row r="1045087" customFormat="false" ht="12.8" hidden="false" customHeight="false" outlineLevel="0" collapsed="false"/>
    <row r="1045088" customFormat="false" ht="12.8" hidden="false" customHeight="false" outlineLevel="0" collapsed="false"/>
    <row r="1045089" customFormat="false" ht="12.8" hidden="false" customHeight="false" outlineLevel="0" collapsed="false"/>
    <row r="1045090" customFormat="false" ht="12.8" hidden="false" customHeight="false" outlineLevel="0" collapsed="false"/>
    <row r="1045091" customFormat="false" ht="12.8" hidden="false" customHeight="false" outlineLevel="0" collapsed="false"/>
    <row r="1045092" customFormat="false" ht="12.8" hidden="false" customHeight="false" outlineLevel="0" collapsed="false"/>
    <row r="1045093" customFormat="false" ht="12.8" hidden="false" customHeight="false" outlineLevel="0" collapsed="false"/>
    <row r="1045094" customFormat="false" ht="12.8" hidden="false" customHeight="false" outlineLevel="0" collapsed="false"/>
    <row r="1045095" customFormat="false" ht="12.8" hidden="false" customHeight="false" outlineLevel="0" collapsed="false"/>
    <row r="1045096" customFormat="false" ht="12.8" hidden="false" customHeight="false" outlineLevel="0" collapsed="false"/>
    <row r="1045097" customFormat="false" ht="12.8" hidden="false" customHeight="false" outlineLevel="0" collapsed="false"/>
    <row r="1045098" customFormat="false" ht="12.8" hidden="false" customHeight="false" outlineLevel="0" collapsed="false"/>
    <row r="1045099" customFormat="false" ht="12.8" hidden="false" customHeight="false" outlineLevel="0" collapsed="false"/>
    <row r="1045100" customFormat="false" ht="12.8" hidden="false" customHeight="false" outlineLevel="0" collapsed="false"/>
    <row r="1045101" customFormat="false" ht="12.8" hidden="false" customHeight="false" outlineLevel="0" collapsed="false"/>
    <row r="1045102" customFormat="false" ht="12.8" hidden="false" customHeight="false" outlineLevel="0" collapsed="false"/>
    <row r="1045103" customFormat="false" ht="12.8" hidden="false" customHeight="false" outlineLevel="0" collapsed="false"/>
    <row r="1045104" customFormat="false" ht="12.8" hidden="false" customHeight="false" outlineLevel="0" collapsed="false"/>
    <row r="1045105" customFormat="false" ht="12.8" hidden="false" customHeight="false" outlineLevel="0" collapsed="false"/>
    <row r="1045106" customFormat="false" ht="12.8" hidden="false" customHeight="false" outlineLevel="0" collapsed="false"/>
    <row r="1045107" customFormat="false" ht="12.8" hidden="false" customHeight="false" outlineLevel="0" collapsed="false"/>
    <row r="1045108" customFormat="false" ht="12.8" hidden="false" customHeight="false" outlineLevel="0" collapsed="false"/>
    <row r="1045109" customFormat="false" ht="12.8" hidden="false" customHeight="false" outlineLevel="0" collapsed="false"/>
    <row r="1045110" customFormat="false" ht="12.8" hidden="false" customHeight="false" outlineLevel="0" collapsed="false"/>
    <row r="1045111" customFormat="false" ht="12.8" hidden="false" customHeight="false" outlineLevel="0" collapsed="false"/>
    <row r="1045112" customFormat="false" ht="12.8" hidden="false" customHeight="false" outlineLevel="0" collapsed="false"/>
    <row r="1045113" customFormat="false" ht="12.8" hidden="false" customHeight="false" outlineLevel="0" collapsed="false"/>
    <row r="1045114" customFormat="false" ht="12.8" hidden="false" customHeight="false" outlineLevel="0" collapsed="false"/>
    <row r="1045115" customFormat="false" ht="12.8" hidden="false" customHeight="false" outlineLevel="0" collapsed="false"/>
    <row r="1045116" customFormat="false" ht="12.8" hidden="false" customHeight="false" outlineLevel="0" collapsed="false"/>
    <row r="1045117" customFormat="false" ht="12.8" hidden="false" customHeight="false" outlineLevel="0" collapsed="false"/>
    <row r="1045118" customFormat="false" ht="12.8" hidden="false" customHeight="false" outlineLevel="0" collapsed="false"/>
    <row r="1045119" customFormat="false" ht="12.8" hidden="false" customHeight="false" outlineLevel="0" collapsed="false"/>
    <row r="1045120" customFormat="false" ht="12.8" hidden="false" customHeight="false" outlineLevel="0" collapsed="false"/>
    <row r="1045121" customFormat="false" ht="12.8" hidden="false" customHeight="false" outlineLevel="0" collapsed="false"/>
    <row r="1045122" customFormat="false" ht="12.8" hidden="false" customHeight="false" outlineLevel="0" collapsed="false"/>
    <row r="1045123" customFormat="false" ht="12.8" hidden="false" customHeight="false" outlineLevel="0" collapsed="false"/>
    <row r="1045124" customFormat="false" ht="12.8" hidden="false" customHeight="false" outlineLevel="0" collapsed="false"/>
    <row r="1045125" customFormat="false" ht="12.8" hidden="false" customHeight="false" outlineLevel="0" collapsed="false"/>
    <row r="1045126" customFormat="false" ht="12.8" hidden="false" customHeight="false" outlineLevel="0" collapsed="false"/>
    <row r="1045127" customFormat="false" ht="12.8" hidden="false" customHeight="false" outlineLevel="0" collapsed="false"/>
    <row r="1045128" customFormat="false" ht="12.8" hidden="false" customHeight="false" outlineLevel="0" collapsed="false"/>
    <row r="1045129" customFormat="false" ht="12.8" hidden="false" customHeight="false" outlineLevel="0" collapsed="false"/>
    <row r="1045130" customFormat="false" ht="12.8" hidden="false" customHeight="false" outlineLevel="0" collapsed="false"/>
    <row r="1045131" customFormat="false" ht="12.8" hidden="false" customHeight="false" outlineLevel="0" collapsed="false"/>
    <row r="1045132" customFormat="false" ht="12.8" hidden="false" customHeight="false" outlineLevel="0" collapsed="false"/>
    <row r="1045133" customFormat="false" ht="12.8" hidden="false" customHeight="false" outlineLevel="0" collapsed="false"/>
    <row r="1045134" customFormat="false" ht="12.8" hidden="false" customHeight="false" outlineLevel="0" collapsed="false"/>
    <row r="1045135" customFormat="false" ht="12.8" hidden="false" customHeight="false" outlineLevel="0" collapsed="false"/>
    <row r="1045136" customFormat="false" ht="12.8" hidden="false" customHeight="false" outlineLevel="0" collapsed="false"/>
    <row r="1045137" customFormat="false" ht="12.8" hidden="false" customHeight="false" outlineLevel="0" collapsed="false"/>
    <row r="1045138" customFormat="false" ht="12.8" hidden="false" customHeight="false" outlineLevel="0" collapsed="false"/>
    <row r="1045139" customFormat="false" ht="12.8" hidden="false" customHeight="false" outlineLevel="0" collapsed="false"/>
    <row r="1045140" customFormat="false" ht="12.8" hidden="false" customHeight="false" outlineLevel="0" collapsed="false"/>
    <row r="1045141" customFormat="false" ht="12.8" hidden="false" customHeight="false" outlineLevel="0" collapsed="false"/>
    <row r="1045142" customFormat="false" ht="12.8" hidden="false" customHeight="false" outlineLevel="0" collapsed="false"/>
    <row r="1045143" customFormat="false" ht="12.8" hidden="false" customHeight="false" outlineLevel="0" collapsed="false"/>
    <row r="1045144" customFormat="false" ht="12.8" hidden="false" customHeight="false" outlineLevel="0" collapsed="false"/>
    <row r="1045145" customFormat="false" ht="12.8" hidden="false" customHeight="false" outlineLevel="0" collapsed="false"/>
    <row r="1045146" customFormat="false" ht="12.8" hidden="false" customHeight="false" outlineLevel="0" collapsed="false"/>
    <row r="1045147" customFormat="false" ht="12.8" hidden="false" customHeight="false" outlineLevel="0" collapsed="false"/>
    <row r="1045148" customFormat="false" ht="12.8" hidden="false" customHeight="false" outlineLevel="0" collapsed="false"/>
    <row r="1045149" customFormat="false" ht="12.8" hidden="false" customHeight="false" outlineLevel="0" collapsed="false"/>
    <row r="1045150" customFormat="false" ht="12.8" hidden="false" customHeight="false" outlineLevel="0" collapsed="false"/>
    <row r="1045151" customFormat="false" ht="12.8" hidden="false" customHeight="false" outlineLevel="0" collapsed="false"/>
    <row r="1045152" customFormat="false" ht="12.8" hidden="false" customHeight="false" outlineLevel="0" collapsed="false"/>
    <row r="1045153" customFormat="false" ht="12.8" hidden="false" customHeight="false" outlineLevel="0" collapsed="false"/>
    <row r="1045154" customFormat="false" ht="12.8" hidden="false" customHeight="false" outlineLevel="0" collapsed="false"/>
    <row r="1045155" customFormat="false" ht="12.8" hidden="false" customHeight="false" outlineLevel="0" collapsed="false"/>
    <row r="1045156" customFormat="false" ht="12.8" hidden="false" customHeight="false" outlineLevel="0" collapsed="false"/>
    <row r="1045157" customFormat="false" ht="12.8" hidden="false" customHeight="false" outlineLevel="0" collapsed="false"/>
    <row r="1045158" customFormat="false" ht="12.8" hidden="false" customHeight="false" outlineLevel="0" collapsed="false"/>
    <row r="1045159" customFormat="false" ht="12.8" hidden="false" customHeight="false" outlineLevel="0" collapsed="false"/>
    <row r="1045160" customFormat="false" ht="12.8" hidden="false" customHeight="false" outlineLevel="0" collapsed="false"/>
    <row r="1045161" customFormat="false" ht="12.8" hidden="false" customHeight="false" outlineLevel="0" collapsed="false"/>
    <row r="1045162" customFormat="false" ht="12.8" hidden="false" customHeight="false" outlineLevel="0" collapsed="false"/>
    <row r="1045163" customFormat="false" ht="12.8" hidden="false" customHeight="false" outlineLevel="0" collapsed="false"/>
    <row r="1045164" customFormat="false" ht="12.8" hidden="false" customHeight="false" outlineLevel="0" collapsed="false"/>
    <row r="1045165" customFormat="false" ht="12.8" hidden="false" customHeight="false" outlineLevel="0" collapsed="false"/>
    <row r="1045166" customFormat="false" ht="12.8" hidden="false" customHeight="false" outlineLevel="0" collapsed="false"/>
    <row r="1045167" customFormat="false" ht="12.8" hidden="false" customHeight="false" outlineLevel="0" collapsed="false"/>
    <row r="1045168" customFormat="false" ht="12.8" hidden="false" customHeight="false" outlineLevel="0" collapsed="false"/>
    <row r="1045169" customFormat="false" ht="12.8" hidden="false" customHeight="false" outlineLevel="0" collapsed="false"/>
    <row r="1045170" customFormat="false" ht="12.8" hidden="false" customHeight="false" outlineLevel="0" collapsed="false"/>
    <row r="1045171" customFormat="false" ht="12.8" hidden="false" customHeight="false" outlineLevel="0" collapsed="false"/>
    <row r="1045172" customFormat="false" ht="12.8" hidden="false" customHeight="false" outlineLevel="0" collapsed="false"/>
    <row r="1045173" customFormat="false" ht="12.8" hidden="false" customHeight="false" outlineLevel="0" collapsed="false"/>
    <row r="1045174" customFormat="false" ht="12.8" hidden="false" customHeight="false" outlineLevel="0" collapsed="false"/>
    <row r="1045175" customFormat="false" ht="12.8" hidden="false" customHeight="false" outlineLevel="0" collapsed="false"/>
    <row r="1045176" customFormat="false" ht="12.8" hidden="false" customHeight="false" outlineLevel="0" collapsed="false"/>
    <row r="1045177" customFormat="false" ht="12.8" hidden="false" customHeight="false" outlineLevel="0" collapsed="false"/>
    <row r="1045178" customFormat="false" ht="12.8" hidden="false" customHeight="false" outlineLevel="0" collapsed="false"/>
    <row r="1045179" customFormat="false" ht="12.8" hidden="false" customHeight="false" outlineLevel="0" collapsed="false"/>
    <row r="1045180" customFormat="false" ht="12.8" hidden="false" customHeight="false" outlineLevel="0" collapsed="false"/>
    <row r="1045181" customFormat="false" ht="12.8" hidden="false" customHeight="false" outlineLevel="0" collapsed="false"/>
    <row r="1045182" customFormat="false" ht="12.8" hidden="false" customHeight="false" outlineLevel="0" collapsed="false"/>
    <row r="1045183" customFormat="false" ht="12.8" hidden="false" customHeight="false" outlineLevel="0" collapsed="false"/>
    <row r="1045184" customFormat="false" ht="12.8" hidden="false" customHeight="false" outlineLevel="0" collapsed="false"/>
    <row r="1045185" customFormat="false" ht="12.8" hidden="false" customHeight="false" outlineLevel="0" collapsed="false"/>
    <row r="1045186" customFormat="false" ht="12.8" hidden="false" customHeight="false" outlineLevel="0" collapsed="false"/>
    <row r="1045187" customFormat="false" ht="12.8" hidden="false" customHeight="false" outlineLevel="0" collapsed="false"/>
    <row r="1045188" customFormat="false" ht="12.8" hidden="false" customHeight="false" outlineLevel="0" collapsed="false"/>
    <row r="1045189" customFormat="false" ht="12.8" hidden="false" customHeight="false" outlineLevel="0" collapsed="false"/>
    <row r="1045190" customFormat="false" ht="12.8" hidden="false" customHeight="false" outlineLevel="0" collapsed="false"/>
    <row r="1045191" customFormat="false" ht="12.8" hidden="false" customHeight="false" outlineLevel="0" collapsed="false"/>
    <row r="1045192" customFormat="false" ht="12.8" hidden="false" customHeight="false" outlineLevel="0" collapsed="false"/>
    <row r="1045193" customFormat="false" ht="12.8" hidden="false" customHeight="false" outlineLevel="0" collapsed="false"/>
    <row r="1045194" customFormat="false" ht="12.8" hidden="false" customHeight="false" outlineLevel="0" collapsed="false"/>
    <row r="1045195" customFormat="false" ht="12.8" hidden="false" customHeight="false" outlineLevel="0" collapsed="false"/>
    <row r="1045196" customFormat="false" ht="12.8" hidden="false" customHeight="false" outlineLevel="0" collapsed="false"/>
    <row r="1045197" customFormat="false" ht="12.8" hidden="false" customHeight="false" outlineLevel="0" collapsed="false"/>
    <row r="1045198" customFormat="false" ht="12.8" hidden="false" customHeight="false" outlineLevel="0" collapsed="false"/>
    <row r="1045199" customFormat="false" ht="12.8" hidden="false" customHeight="false" outlineLevel="0" collapsed="false"/>
    <row r="1045200" customFormat="false" ht="12.8" hidden="false" customHeight="false" outlineLevel="0" collapsed="false"/>
    <row r="1045201" customFormat="false" ht="12.8" hidden="false" customHeight="false" outlineLevel="0" collapsed="false"/>
    <row r="1045202" customFormat="false" ht="12.8" hidden="false" customHeight="false" outlineLevel="0" collapsed="false"/>
    <row r="1045203" customFormat="false" ht="12.8" hidden="false" customHeight="false" outlineLevel="0" collapsed="false"/>
    <row r="1045204" customFormat="false" ht="12.8" hidden="false" customHeight="false" outlineLevel="0" collapsed="false"/>
    <row r="1045205" customFormat="false" ht="12.8" hidden="false" customHeight="false" outlineLevel="0" collapsed="false"/>
    <row r="1045206" customFormat="false" ht="12.8" hidden="false" customHeight="false" outlineLevel="0" collapsed="false"/>
    <row r="1045207" customFormat="false" ht="12.8" hidden="false" customHeight="false" outlineLevel="0" collapsed="false"/>
    <row r="1045208" customFormat="false" ht="12.8" hidden="false" customHeight="false" outlineLevel="0" collapsed="false"/>
    <row r="1045209" customFormat="false" ht="12.8" hidden="false" customHeight="false" outlineLevel="0" collapsed="false"/>
    <row r="1045210" customFormat="false" ht="12.8" hidden="false" customHeight="false" outlineLevel="0" collapsed="false"/>
    <row r="1045211" customFormat="false" ht="12.8" hidden="false" customHeight="false" outlineLevel="0" collapsed="false"/>
    <row r="1045212" customFormat="false" ht="12.8" hidden="false" customHeight="false" outlineLevel="0" collapsed="false"/>
    <row r="1045213" customFormat="false" ht="12.8" hidden="false" customHeight="false" outlineLevel="0" collapsed="false"/>
    <row r="1045214" customFormat="false" ht="12.8" hidden="false" customHeight="false" outlineLevel="0" collapsed="false"/>
    <row r="1045215" customFormat="false" ht="12.8" hidden="false" customHeight="false" outlineLevel="0" collapsed="false"/>
    <row r="1045216" customFormat="false" ht="12.8" hidden="false" customHeight="false" outlineLevel="0" collapsed="false"/>
    <row r="1045217" customFormat="false" ht="12.8" hidden="false" customHeight="false" outlineLevel="0" collapsed="false"/>
    <row r="1045218" customFormat="false" ht="12.8" hidden="false" customHeight="false" outlineLevel="0" collapsed="false"/>
    <row r="1045219" customFormat="false" ht="12.8" hidden="false" customHeight="false" outlineLevel="0" collapsed="false"/>
    <row r="1045220" customFormat="false" ht="12.8" hidden="false" customHeight="false" outlineLevel="0" collapsed="false"/>
    <row r="1045221" customFormat="false" ht="12.8" hidden="false" customHeight="false" outlineLevel="0" collapsed="false"/>
    <row r="1045222" customFormat="false" ht="12.8" hidden="false" customHeight="false" outlineLevel="0" collapsed="false"/>
    <row r="1045223" customFormat="false" ht="12.8" hidden="false" customHeight="false" outlineLevel="0" collapsed="false"/>
    <row r="1045224" customFormat="false" ht="12.8" hidden="false" customHeight="false" outlineLevel="0" collapsed="false"/>
    <row r="1045225" customFormat="false" ht="12.8" hidden="false" customHeight="false" outlineLevel="0" collapsed="false"/>
    <row r="1045226" customFormat="false" ht="12.8" hidden="false" customHeight="false" outlineLevel="0" collapsed="false"/>
    <row r="1045227" customFormat="false" ht="12.8" hidden="false" customHeight="false" outlineLevel="0" collapsed="false"/>
    <row r="1045228" customFormat="false" ht="12.8" hidden="false" customHeight="false" outlineLevel="0" collapsed="false"/>
    <row r="1045229" customFormat="false" ht="12.8" hidden="false" customHeight="false" outlineLevel="0" collapsed="false"/>
    <row r="1045230" customFormat="false" ht="12.8" hidden="false" customHeight="false" outlineLevel="0" collapsed="false"/>
    <row r="1045231" customFormat="false" ht="12.8" hidden="false" customHeight="false" outlineLevel="0" collapsed="false"/>
    <row r="1045232" customFormat="false" ht="12.8" hidden="false" customHeight="false" outlineLevel="0" collapsed="false"/>
    <row r="1045233" customFormat="false" ht="12.8" hidden="false" customHeight="false" outlineLevel="0" collapsed="false"/>
    <row r="1045234" customFormat="false" ht="12.8" hidden="false" customHeight="false" outlineLevel="0" collapsed="false"/>
    <row r="1045235" customFormat="false" ht="12.8" hidden="false" customHeight="false" outlineLevel="0" collapsed="false"/>
    <row r="1045236" customFormat="false" ht="12.8" hidden="false" customHeight="false" outlineLevel="0" collapsed="false"/>
    <row r="1045237" customFormat="false" ht="12.8" hidden="false" customHeight="false" outlineLevel="0" collapsed="false"/>
    <row r="1045238" customFormat="false" ht="12.8" hidden="false" customHeight="false" outlineLevel="0" collapsed="false"/>
    <row r="1045239" customFormat="false" ht="12.8" hidden="false" customHeight="false" outlineLevel="0" collapsed="false"/>
    <row r="1045240" customFormat="false" ht="12.8" hidden="false" customHeight="false" outlineLevel="0" collapsed="false"/>
    <row r="1045241" customFormat="false" ht="12.8" hidden="false" customHeight="false" outlineLevel="0" collapsed="false"/>
    <row r="1045242" customFormat="false" ht="12.8" hidden="false" customHeight="false" outlineLevel="0" collapsed="false"/>
    <row r="1045243" customFormat="false" ht="12.8" hidden="false" customHeight="false" outlineLevel="0" collapsed="false"/>
    <row r="1045244" customFormat="false" ht="12.8" hidden="false" customHeight="false" outlineLevel="0" collapsed="false"/>
    <row r="1045245" customFormat="false" ht="12.8" hidden="false" customHeight="false" outlineLevel="0" collapsed="false"/>
    <row r="1045246" customFormat="false" ht="12.8" hidden="false" customHeight="false" outlineLevel="0" collapsed="false"/>
    <row r="1045247" customFormat="false" ht="12.8" hidden="false" customHeight="false" outlineLevel="0" collapsed="false"/>
    <row r="1045248" customFormat="false" ht="12.8" hidden="false" customHeight="false" outlineLevel="0" collapsed="false"/>
    <row r="1045249" customFormat="false" ht="12.8" hidden="false" customHeight="false" outlineLevel="0" collapsed="false"/>
    <row r="1045250" customFormat="false" ht="12.8" hidden="false" customHeight="false" outlineLevel="0" collapsed="false"/>
    <row r="1045251" customFormat="false" ht="12.8" hidden="false" customHeight="false" outlineLevel="0" collapsed="false"/>
    <row r="1045252" customFormat="false" ht="12.8" hidden="false" customHeight="false" outlineLevel="0" collapsed="false"/>
    <row r="1045253" customFormat="false" ht="12.8" hidden="false" customHeight="false" outlineLevel="0" collapsed="false"/>
    <row r="1045254" customFormat="false" ht="12.8" hidden="false" customHeight="false" outlineLevel="0" collapsed="false"/>
    <row r="1045255" customFormat="false" ht="12.8" hidden="false" customHeight="false" outlineLevel="0" collapsed="false"/>
    <row r="1045256" customFormat="false" ht="12.8" hidden="false" customHeight="false" outlineLevel="0" collapsed="false"/>
    <row r="1045257" customFormat="false" ht="12.8" hidden="false" customHeight="false" outlineLevel="0" collapsed="false"/>
    <row r="1045258" customFormat="false" ht="12.8" hidden="false" customHeight="false" outlineLevel="0" collapsed="false"/>
    <row r="1045259" customFormat="false" ht="12.8" hidden="false" customHeight="false" outlineLevel="0" collapsed="false"/>
    <row r="1045260" customFormat="false" ht="12.8" hidden="false" customHeight="false" outlineLevel="0" collapsed="false"/>
    <row r="1045261" customFormat="false" ht="12.8" hidden="false" customHeight="false" outlineLevel="0" collapsed="false"/>
    <row r="1045262" customFormat="false" ht="12.8" hidden="false" customHeight="false" outlineLevel="0" collapsed="false"/>
    <row r="1045263" customFormat="false" ht="12.8" hidden="false" customHeight="false" outlineLevel="0" collapsed="false"/>
    <row r="1045264" customFormat="false" ht="12.8" hidden="false" customHeight="false" outlineLevel="0" collapsed="false"/>
    <row r="1045265" customFormat="false" ht="12.8" hidden="false" customHeight="false" outlineLevel="0" collapsed="false"/>
    <row r="1045266" customFormat="false" ht="12.8" hidden="false" customHeight="false" outlineLevel="0" collapsed="false"/>
    <row r="1045267" customFormat="false" ht="12.8" hidden="false" customHeight="false" outlineLevel="0" collapsed="false"/>
    <row r="1045268" customFormat="false" ht="12.8" hidden="false" customHeight="false" outlineLevel="0" collapsed="false"/>
    <row r="1045269" customFormat="false" ht="12.8" hidden="false" customHeight="false" outlineLevel="0" collapsed="false"/>
    <row r="1045270" customFormat="false" ht="12.8" hidden="false" customHeight="false" outlineLevel="0" collapsed="false"/>
    <row r="1045271" customFormat="false" ht="12.8" hidden="false" customHeight="false" outlineLevel="0" collapsed="false"/>
    <row r="1045272" customFormat="false" ht="12.8" hidden="false" customHeight="false" outlineLevel="0" collapsed="false"/>
    <row r="1045273" customFormat="false" ht="12.8" hidden="false" customHeight="false" outlineLevel="0" collapsed="false"/>
    <row r="1045274" customFormat="false" ht="12.8" hidden="false" customHeight="false" outlineLevel="0" collapsed="false"/>
    <row r="1045275" customFormat="false" ht="12.8" hidden="false" customHeight="false" outlineLevel="0" collapsed="false"/>
    <row r="1045276" customFormat="false" ht="12.8" hidden="false" customHeight="false" outlineLevel="0" collapsed="false"/>
    <row r="1045277" customFormat="false" ht="12.8" hidden="false" customHeight="false" outlineLevel="0" collapsed="false"/>
    <row r="1045278" customFormat="false" ht="12.8" hidden="false" customHeight="false" outlineLevel="0" collapsed="false"/>
    <row r="1045279" customFormat="false" ht="12.8" hidden="false" customHeight="false" outlineLevel="0" collapsed="false"/>
    <row r="1045280" customFormat="false" ht="12.8" hidden="false" customHeight="false" outlineLevel="0" collapsed="false"/>
    <row r="1045281" customFormat="false" ht="12.8" hidden="false" customHeight="false" outlineLevel="0" collapsed="false"/>
    <row r="1045282" customFormat="false" ht="12.8" hidden="false" customHeight="false" outlineLevel="0" collapsed="false"/>
    <row r="1045283" customFormat="false" ht="12.8" hidden="false" customHeight="false" outlineLevel="0" collapsed="false"/>
    <row r="1045284" customFormat="false" ht="12.8" hidden="false" customHeight="false" outlineLevel="0" collapsed="false"/>
    <row r="1045285" customFormat="false" ht="12.8" hidden="false" customHeight="false" outlineLevel="0" collapsed="false"/>
    <row r="1045286" customFormat="false" ht="12.8" hidden="false" customHeight="false" outlineLevel="0" collapsed="false"/>
    <row r="1045287" customFormat="false" ht="12.8" hidden="false" customHeight="false" outlineLevel="0" collapsed="false"/>
    <row r="1045288" customFormat="false" ht="12.8" hidden="false" customHeight="false" outlineLevel="0" collapsed="false"/>
    <row r="1045289" customFormat="false" ht="12.8" hidden="false" customHeight="false" outlineLevel="0" collapsed="false"/>
    <row r="1045290" customFormat="false" ht="12.8" hidden="false" customHeight="false" outlineLevel="0" collapsed="false"/>
    <row r="1045291" customFormat="false" ht="12.8" hidden="false" customHeight="false" outlineLevel="0" collapsed="false"/>
    <row r="1045292" customFormat="false" ht="12.8" hidden="false" customHeight="false" outlineLevel="0" collapsed="false"/>
    <row r="1045293" customFormat="false" ht="12.8" hidden="false" customHeight="false" outlineLevel="0" collapsed="false"/>
    <row r="1045294" customFormat="false" ht="12.8" hidden="false" customHeight="false" outlineLevel="0" collapsed="false"/>
    <row r="1045295" customFormat="false" ht="12.8" hidden="false" customHeight="false" outlineLevel="0" collapsed="false"/>
    <row r="1045296" customFormat="false" ht="12.8" hidden="false" customHeight="false" outlineLevel="0" collapsed="false"/>
    <row r="1045297" customFormat="false" ht="12.8" hidden="false" customHeight="false" outlineLevel="0" collapsed="false"/>
    <row r="1045298" customFormat="false" ht="12.8" hidden="false" customHeight="false" outlineLevel="0" collapsed="false"/>
    <row r="1045299" customFormat="false" ht="12.8" hidden="false" customHeight="false" outlineLevel="0" collapsed="false"/>
    <row r="1045300" customFormat="false" ht="12.8" hidden="false" customHeight="false" outlineLevel="0" collapsed="false"/>
    <row r="1045301" customFormat="false" ht="12.8" hidden="false" customHeight="false" outlineLevel="0" collapsed="false"/>
    <row r="1045302" customFormat="false" ht="12.8" hidden="false" customHeight="false" outlineLevel="0" collapsed="false"/>
    <row r="1045303" customFormat="false" ht="12.8" hidden="false" customHeight="false" outlineLevel="0" collapsed="false"/>
    <row r="1045304" customFormat="false" ht="12.8" hidden="false" customHeight="false" outlineLevel="0" collapsed="false"/>
    <row r="1045305" customFormat="false" ht="12.8" hidden="false" customHeight="false" outlineLevel="0" collapsed="false"/>
    <row r="1045306" customFormat="false" ht="12.8" hidden="false" customHeight="false" outlineLevel="0" collapsed="false"/>
    <row r="1045307" customFormat="false" ht="12.8" hidden="false" customHeight="false" outlineLevel="0" collapsed="false"/>
    <row r="1045308" customFormat="false" ht="12.8" hidden="false" customHeight="false" outlineLevel="0" collapsed="false"/>
    <row r="1045309" customFormat="false" ht="12.8" hidden="false" customHeight="false" outlineLevel="0" collapsed="false"/>
    <row r="1045310" customFormat="false" ht="12.8" hidden="false" customHeight="false" outlineLevel="0" collapsed="false"/>
    <row r="1045311" customFormat="false" ht="12.8" hidden="false" customHeight="false" outlineLevel="0" collapsed="false"/>
    <row r="1045312" customFormat="false" ht="12.8" hidden="false" customHeight="false" outlineLevel="0" collapsed="false"/>
    <row r="1045313" customFormat="false" ht="12.8" hidden="false" customHeight="false" outlineLevel="0" collapsed="false"/>
    <row r="1045314" customFormat="false" ht="12.8" hidden="false" customHeight="false" outlineLevel="0" collapsed="false"/>
    <row r="1045315" customFormat="false" ht="12.8" hidden="false" customHeight="false" outlineLevel="0" collapsed="false"/>
    <row r="1045316" customFormat="false" ht="12.8" hidden="false" customHeight="false" outlineLevel="0" collapsed="false"/>
    <row r="1045317" customFormat="false" ht="12.8" hidden="false" customHeight="false" outlineLevel="0" collapsed="false"/>
    <row r="1045318" customFormat="false" ht="12.8" hidden="false" customHeight="false" outlineLevel="0" collapsed="false"/>
    <row r="1045319" customFormat="false" ht="12.8" hidden="false" customHeight="false" outlineLevel="0" collapsed="false"/>
    <row r="1045320" customFormat="false" ht="12.8" hidden="false" customHeight="false" outlineLevel="0" collapsed="false"/>
    <row r="1045321" customFormat="false" ht="12.8" hidden="false" customHeight="false" outlineLevel="0" collapsed="false"/>
    <row r="1045322" customFormat="false" ht="12.8" hidden="false" customHeight="false" outlineLevel="0" collapsed="false"/>
    <row r="1045323" customFormat="false" ht="12.8" hidden="false" customHeight="false" outlineLevel="0" collapsed="false"/>
    <row r="1045324" customFormat="false" ht="12.8" hidden="false" customHeight="false" outlineLevel="0" collapsed="false"/>
    <row r="1045325" customFormat="false" ht="12.8" hidden="false" customHeight="false" outlineLevel="0" collapsed="false"/>
    <row r="1045326" customFormat="false" ht="12.8" hidden="false" customHeight="false" outlineLevel="0" collapsed="false"/>
    <row r="1045327" customFormat="false" ht="12.8" hidden="false" customHeight="false" outlineLevel="0" collapsed="false"/>
    <row r="1045328" customFormat="false" ht="12.8" hidden="false" customHeight="false" outlineLevel="0" collapsed="false"/>
    <row r="1045329" customFormat="false" ht="12.8" hidden="false" customHeight="false" outlineLevel="0" collapsed="false"/>
    <row r="1045330" customFormat="false" ht="12.8" hidden="false" customHeight="false" outlineLevel="0" collapsed="false"/>
    <row r="1045331" customFormat="false" ht="12.8" hidden="false" customHeight="false" outlineLevel="0" collapsed="false"/>
    <row r="1045332" customFormat="false" ht="12.8" hidden="false" customHeight="false" outlineLevel="0" collapsed="false"/>
    <row r="1045333" customFormat="false" ht="12.8" hidden="false" customHeight="false" outlineLevel="0" collapsed="false"/>
    <row r="1045334" customFormat="false" ht="12.8" hidden="false" customHeight="false" outlineLevel="0" collapsed="false"/>
    <row r="1045335" customFormat="false" ht="12.8" hidden="false" customHeight="false" outlineLevel="0" collapsed="false"/>
    <row r="1045336" customFormat="false" ht="12.8" hidden="false" customHeight="false" outlineLevel="0" collapsed="false"/>
    <row r="1045337" customFormat="false" ht="12.8" hidden="false" customHeight="false" outlineLevel="0" collapsed="false"/>
    <row r="1045338" customFormat="false" ht="12.8" hidden="false" customHeight="false" outlineLevel="0" collapsed="false"/>
    <row r="1045339" customFormat="false" ht="12.8" hidden="false" customHeight="false" outlineLevel="0" collapsed="false"/>
    <row r="1045340" customFormat="false" ht="12.8" hidden="false" customHeight="false" outlineLevel="0" collapsed="false"/>
    <row r="1045341" customFormat="false" ht="12.8" hidden="false" customHeight="false" outlineLevel="0" collapsed="false"/>
    <row r="1045342" customFormat="false" ht="12.8" hidden="false" customHeight="false" outlineLevel="0" collapsed="false"/>
    <row r="1045343" customFormat="false" ht="12.8" hidden="false" customHeight="false" outlineLevel="0" collapsed="false"/>
    <row r="1045344" customFormat="false" ht="12.8" hidden="false" customHeight="false" outlineLevel="0" collapsed="false"/>
    <row r="1045345" customFormat="false" ht="12.8" hidden="false" customHeight="false" outlineLevel="0" collapsed="false"/>
    <row r="1045346" customFormat="false" ht="12.8" hidden="false" customHeight="false" outlineLevel="0" collapsed="false"/>
    <row r="1045347" customFormat="false" ht="12.8" hidden="false" customHeight="false" outlineLevel="0" collapsed="false"/>
    <row r="1045348" customFormat="false" ht="12.8" hidden="false" customHeight="false" outlineLevel="0" collapsed="false"/>
    <row r="1045349" customFormat="false" ht="12.8" hidden="false" customHeight="false" outlineLevel="0" collapsed="false"/>
    <row r="1045350" customFormat="false" ht="12.8" hidden="false" customHeight="false" outlineLevel="0" collapsed="false"/>
    <row r="1045351" customFormat="false" ht="12.8" hidden="false" customHeight="false" outlineLevel="0" collapsed="false"/>
    <row r="1045352" customFormat="false" ht="12.8" hidden="false" customHeight="false" outlineLevel="0" collapsed="false"/>
    <row r="1045353" customFormat="false" ht="12.8" hidden="false" customHeight="false" outlineLevel="0" collapsed="false"/>
    <row r="1045354" customFormat="false" ht="12.8" hidden="false" customHeight="false" outlineLevel="0" collapsed="false"/>
    <row r="1045355" customFormat="false" ht="12.8" hidden="false" customHeight="false" outlineLevel="0" collapsed="false"/>
    <row r="1045356" customFormat="false" ht="12.8" hidden="false" customHeight="false" outlineLevel="0" collapsed="false"/>
    <row r="1045357" customFormat="false" ht="12.8" hidden="false" customHeight="false" outlineLevel="0" collapsed="false"/>
    <row r="1045358" customFormat="false" ht="12.8" hidden="false" customHeight="false" outlineLevel="0" collapsed="false"/>
    <row r="1045359" customFormat="false" ht="12.8" hidden="false" customHeight="false" outlineLevel="0" collapsed="false"/>
    <row r="1045360" customFormat="false" ht="12.8" hidden="false" customHeight="false" outlineLevel="0" collapsed="false"/>
    <row r="1045361" customFormat="false" ht="12.8" hidden="false" customHeight="false" outlineLevel="0" collapsed="false"/>
    <row r="1045362" customFormat="false" ht="12.8" hidden="false" customHeight="false" outlineLevel="0" collapsed="false"/>
    <row r="1045363" customFormat="false" ht="12.8" hidden="false" customHeight="false" outlineLevel="0" collapsed="false"/>
    <row r="1045364" customFormat="false" ht="12.8" hidden="false" customHeight="false" outlineLevel="0" collapsed="false"/>
    <row r="1045365" customFormat="false" ht="12.8" hidden="false" customHeight="false" outlineLevel="0" collapsed="false"/>
    <row r="1045366" customFormat="false" ht="12.8" hidden="false" customHeight="false" outlineLevel="0" collapsed="false"/>
    <row r="1045367" customFormat="false" ht="12.8" hidden="false" customHeight="false" outlineLevel="0" collapsed="false"/>
    <row r="1045368" customFormat="false" ht="12.8" hidden="false" customHeight="false" outlineLevel="0" collapsed="false"/>
    <row r="1045369" customFormat="false" ht="12.8" hidden="false" customHeight="false" outlineLevel="0" collapsed="false"/>
    <row r="1045370" customFormat="false" ht="12.8" hidden="false" customHeight="false" outlineLevel="0" collapsed="false"/>
    <row r="1045371" customFormat="false" ht="12.8" hidden="false" customHeight="false" outlineLevel="0" collapsed="false"/>
    <row r="1045372" customFormat="false" ht="12.8" hidden="false" customHeight="false" outlineLevel="0" collapsed="false"/>
    <row r="1045373" customFormat="false" ht="12.8" hidden="false" customHeight="false" outlineLevel="0" collapsed="false"/>
    <row r="1045374" customFormat="false" ht="12.8" hidden="false" customHeight="false" outlineLevel="0" collapsed="false"/>
    <row r="1045375" customFormat="false" ht="12.8" hidden="false" customHeight="false" outlineLevel="0" collapsed="false"/>
    <row r="1045376" customFormat="false" ht="12.8" hidden="false" customHeight="false" outlineLevel="0" collapsed="false"/>
    <row r="1045377" customFormat="false" ht="12.8" hidden="false" customHeight="false" outlineLevel="0" collapsed="false"/>
    <row r="1045378" customFormat="false" ht="12.8" hidden="false" customHeight="false" outlineLevel="0" collapsed="false"/>
    <row r="1045379" customFormat="false" ht="12.8" hidden="false" customHeight="false" outlineLevel="0" collapsed="false"/>
    <row r="1045380" customFormat="false" ht="12.8" hidden="false" customHeight="false" outlineLevel="0" collapsed="false"/>
    <row r="1045381" customFormat="false" ht="12.8" hidden="false" customHeight="false" outlineLevel="0" collapsed="false"/>
    <row r="1045382" customFormat="false" ht="12.8" hidden="false" customHeight="false" outlineLevel="0" collapsed="false"/>
    <row r="1045383" customFormat="false" ht="12.8" hidden="false" customHeight="false" outlineLevel="0" collapsed="false"/>
    <row r="1045384" customFormat="false" ht="12.8" hidden="false" customHeight="false" outlineLevel="0" collapsed="false"/>
    <row r="1045385" customFormat="false" ht="12.8" hidden="false" customHeight="false" outlineLevel="0" collapsed="false"/>
    <row r="1045386" customFormat="false" ht="12.8" hidden="false" customHeight="false" outlineLevel="0" collapsed="false"/>
    <row r="1045387" customFormat="false" ht="12.8" hidden="false" customHeight="false" outlineLevel="0" collapsed="false"/>
    <row r="1045388" customFormat="false" ht="12.8" hidden="false" customHeight="false" outlineLevel="0" collapsed="false"/>
    <row r="1045389" customFormat="false" ht="12.8" hidden="false" customHeight="false" outlineLevel="0" collapsed="false"/>
    <row r="1045390" customFormat="false" ht="12.8" hidden="false" customHeight="false" outlineLevel="0" collapsed="false"/>
    <row r="1045391" customFormat="false" ht="12.8" hidden="false" customHeight="false" outlineLevel="0" collapsed="false"/>
    <row r="1045392" customFormat="false" ht="12.8" hidden="false" customHeight="false" outlineLevel="0" collapsed="false"/>
    <row r="1045393" customFormat="false" ht="12.8" hidden="false" customHeight="false" outlineLevel="0" collapsed="false"/>
    <row r="1045394" customFormat="false" ht="12.8" hidden="false" customHeight="false" outlineLevel="0" collapsed="false"/>
    <row r="1045395" customFormat="false" ht="12.8" hidden="false" customHeight="false" outlineLevel="0" collapsed="false"/>
    <row r="1045396" customFormat="false" ht="12.8" hidden="false" customHeight="false" outlineLevel="0" collapsed="false"/>
    <row r="1045397" customFormat="false" ht="12.8" hidden="false" customHeight="false" outlineLevel="0" collapsed="false"/>
    <row r="1045398" customFormat="false" ht="12.8" hidden="false" customHeight="false" outlineLevel="0" collapsed="false"/>
    <row r="1045399" customFormat="false" ht="12.8" hidden="false" customHeight="false" outlineLevel="0" collapsed="false"/>
    <row r="1045400" customFormat="false" ht="12.8" hidden="false" customHeight="false" outlineLevel="0" collapsed="false"/>
    <row r="1045401" customFormat="false" ht="12.8" hidden="false" customHeight="false" outlineLevel="0" collapsed="false"/>
    <row r="1045402" customFormat="false" ht="12.8" hidden="false" customHeight="false" outlineLevel="0" collapsed="false"/>
    <row r="1045403" customFormat="false" ht="12.8" hidden="false" customHeight="false" outlineLevel="0" collapsed="false"/>
    <row r="1045404" customFormat="false" ht="12.8" hidden="false" customHeight="false" outlineLevel="0" collapsed="false"/>
    <row r="1045405" customFormat="false" ht="12.8" hidden="false" customHeight="false" outlineLevel="0" collapsed="false"/>
    <row r="1045406" customFormat="false" ht="12.8" hidden="false" customHeight="false" outlineLevel="0" collapsed="false"/>
    <row r="1045407" customFormat="false" ht="12.8" hidden="false" customHeight="false" outlineLevel="0" collapsed="false"/>
    <row r="1045408" customFormat="false" ht="12.8" hidden="false" customHeight="false" outlineLevel="0" collapsed="false"/>
    <row r="1045409" customFormat="false" ht="12.8" hidden="false" customHeight="false" outlineLevel="0" collapsed="false"/>
    <row r="1045410" customFormat="false" ht="12.8" hidden="false" customHeight="false" outlineLevel="0" collapsed="false"/>
    <row r="1045411" customFormat="false" ht="12.8" hidden="false" customHeight="false" outlineLevel="0" collapsed="false"/>
    <row r="1045412" customFormat="false" ht="12.8" hidden="false" customHeight="false" outlineLevel="0" collapsed="false"/>
    <row r="1045413" customFormat="false" ht="12.8" hidden="false" customHeight="false" outlineLevel="0" collapsed="false"/>
    <row r="1045414" customFormat="false" ht="12.8" hidden="false" customHeight="false" outlineLevel="0" collapsed="false"/>
    <row r="1045415" customFormat="false" ht="12.8" hidden="false" customHeight="false" outlineLevel="0" collapsed="false"/>
    <row r="1045416" customFormat="false" ht="12.8" hidden="false" customHeight="false" outlineLevel="0" collapsed="false"/>
    <row r="1045417" customFormat="false" ht="12.8" hidden="false" customHeight="false" outlineLevel="0" collapsed="false"/>
    <row r="1045418" customFormat="false" ht="12.8" hidden="false" customHeight="false" outlineLevel="0" collapsed="false"/>
    <row r="1045419" customFormat="false" ht="12.8" hidden="false" customHeight="false" outlineLevel="0" collapsed="false"/>
    <row r="1045420" customFormat="false" ht="12.8" hidden="false" customHeight="false" outlineLevel="0" collapsed="false"/>
    <row r="1045421" customFormat="false" ht="12.8" hidden="false" customHeight="false" outlineLevel="0" collapsed="false"/>
    <row r="1045422" customFormat="false" ht="12.8" hidden="false" customHeight="false" outlineLevel="0" collapsed="false"/>
    <row r="1045423" customFormat="false" ht="12.8" hidden="false" customHeight="false" outlineLevel="0" collapsed="false"/>
    <row r="1045424" customFormat="false" ht="12.8" hidden="false" customHeight="false" outlineLevel="0" collapsed="false"/>
    <row r="1045425" customFormat="false" ht="12.8" hidden="false" customHeight="false" outlineLevel="0" collapsed="false"/>
    <row r="1045426" customFormat="false" ht="12.8" hidden="false" customHeight="false" outlineLevel="0" collapsed="false"/>
    <row r="1045427" customFormat="false" ht="12.8" hidden="false" customHeight="false" outlineLevel="0" collapsed="false"/>
    <row r="1045428" customFormat="false" ht="12.8" hidden="false" customHeight="false" outlineLevel="0" collapsed="false"/>
    <row r="1045429" customFormat="false" ht="12.8" hidden="false" customHeight="false" outlineLevel="0" collapsed="false"/>
    <row r="1045430" customFormat="false" ht="12.8" hidden="false" customHeight="false" outlineLevel="0" collapsed="false"/>
    <row r="1045431" customFormat="false" ht="12.8" hidden="false" customHeight="false" outlineLevel="0" collapsed="false"/>
    <row r="1045432" customFormat="false" ht="12.8" hidden="false" customHeight="false" outlineLevel="0" collapsed="false"/>
    <row r="1045433" customFormat="false" ht="12.8" hidden="false" customHeight="false" outlineLevel="0" collapsed="false"/>
    <row r="1045434" customFormat="false" ht="12.8" hidden="false" customHeight="false" outlineLevel="0" collapsed="false"/>
    <row r="1045435" customFormat="false" ht="12.8" hidden="false" customHeight="false" outlineLevel="0" collapsed="false"/>
    <row r="1045436" customFormat="false" ht="12.8" hidden="false" customHeight="false" outlineLevel="0" collapsed="false"/>
    <row r="1045437" customFormat="false" ht="12.8" hidden="false" customHeight="false" outlineLevel="0" collapsed="false"/>
    <row r="1045438" customFormat="false" ht="12.8" hidden="false" customHeight="false" outlineLevel="0" collapsed="false"/>
    <row r="1045439" customFormat="false" ht="12.8" hidden="false" customHeight="false" outlineLevel="0" collapsed="false"/>
    <row r="1045440" customFormat="false" ht="12.8" hidden="false" customHeight="false" outlineLevel="0" collapsed="false"/>
    <row r="1045441" customFormat="false" ht="12.8" hidden="false" customHeight="false" outlineLevel="0" collapsed="false"/>
    <row r="1045442" customFormat="false" ht="12.8" hidden="false" customHeight="false" outlineLevel="0" collapsed="false"/>
    <row r="1045443" customFormat="false" ht="12.8" hidden="false" customHeight="false" outlineLevel="0" collapsed="false"/>
    <row r="1045444" customFormat="false" ht="12.8" hidden="false" customHeight="false" outlineLevel="0" collapsed="false"/>
    <row r="1045445" customFormat="false" ht="12.8" hidden="false" customHeight="false" outlineLevel="0" collapsed="false"/>
    <row r="1045446" customFormat="false" ht="12.8" hidden="false" customHeight="false" outlineLevel="0" collapsed="false"/>
    <row r="1045447" customFormat="false" ht="12.8" hidden="false" customHeight="false" outlineLevel="0" collapsed="false"/>
    <row r="1045448" customFormat="false" ht="12.8" hidden="false" customHeight="false" outlineLevel="0" collapsed="false"/>
    <row r="1045449" customFormat="false" ht="12.8" hidden="false" customHeight="false" outlineLevel="0" collapsed="false"/>
    <row r="1045450" customFormat="false" ht="12.8" hidden="false" customHeight="false" outlineLevel="0" collapsed="false"/>
    <row r="1045451" customFormat="false" ht="12.8" hidden="false" customHeight="false" outlineLevel="0" collapsed="false"/>
    <row r="1045452" customFormat="false" ht="12.8" hidden="false" customHeight="false" outlineLevel="0" collapsed="false"/>
    <row r="1045453" customFormat="false" ht="12.8" hidden="false" customHeight="false" outlineLevel="0" collapsed="false"/>
    <row r="1045454" customFormat="false" ht="12.8" hidden="false" customHeight="false" outlineLevel="0" collapsed="false"/>
    <row r="1045455" customFormat="false" ht="12.8" hidden="false" customHeight="false" outlineLevel="0" collapsed="false"/>
    <row r="1045456" customFormat="false" ht="12.8" hidden="false" customHeight="false" outlineLevel="0" collapsed="false"/>
    <row r="1045457" customFormat="false" ht="12.8" hidden="false" customHeight="false" outlineLevel="0" collapsed="false"/>
    <row r="1045458" customFormat="false" ht="12.8" hidden="false" customHeight="false" outlineLevel="0" collapsed="false"/>
    <row r="1045459" customFormat="false" ht="12.8" hidden="false" customHeight="false" outlineLevel="0" collapsed="false"/>
    <row r="1045460" customFormat="false" ht="12.8" hidden="false" customHeight="false" outlineLevel="0" collapsed="false"/>
    <row r="1045461" customFormat="false" ht="12.8" hidden="false" customHeight="false" outlineLevel="0" collapsed="false"/>
    <row r="1045462" customFormat="false" ht="12.8" hidden="false" customHeight="false" outlineLevel="0" collapsed="false"/>
    <row r="1045463" customFormat="false" ht="12.8" hidden="false" customHeight="false" outlineLevel="0" collapsed="false"/>
    <row r="1045464" customFormat="false" ht="12.8" hidden="false" customHeight="false" outlineLevel="0" collapsed="false"/>
    <row r="1045465" customFormat="false" ht="12.8" hidden="false" customHeight="false" outlineLevel="0" collapsed="false"/>
    <row r="1045466" customFormat="false" ht="12.8" hidden="false" customHeight="false" outlineLevel="0" collapsed="false"/>
    <row r="1045467" customFormat="false" ht="12.8" hidden="false" customHeight="false" outlineLevel="0" collapsed="false"/>
    <row r="1045468" customFormat="false" ht="12.8" hidden="false" customHeight="false" outlineLevel="0" collapsed="false"/>
    <row r="1045469" customFormat="false" ht="12.8" hidden="false" customHeight="false" outlineLevel="0" collapsed="false"/>
    <row r="1045470" customFormat="false" ht="12.8" hidden="false" customHeight="false" outlineLevel="0" collapsed="false"/>
    <row r="1045471" customFormat="false" ht="12.8" hidden="false" customHeight="false" outlineLevel="0" collapsed="false"/>
    <row r="1045472" customFormat="false" ht="12.8" hidden="false" customHeight="false" outlineLevel="0" collapsed="false"/>
    <row r="1045473" customFormat="false" ht="12.8" hidden="false" customHeight="false" outlineLevel="0" collapsed="false"/>
    <row r="1045474" customFormat="false" ht="12.8" hidden="false" customHeight="false" outlineLevel="0" collapsed="false"/>
    <row r="1045475" customFormat="false" ht="12.8" hidden="false" customHeight="false" outlineLevel="0" collapsed="false"/>
    <row r="1045476" customFormat="false" ht="12.8" hidden="false" customHeight="false" outlineLevel="0" collapsed="false"/>
    <row r="1045477" customFormat="false" ht="12.8" hidden="false" customHeight="false" outlineLevel="0" collapsed="false"/>
    <row r="1045478" customFormat="false" ht="12.8" hidden="false" customHeight="false" outlineLevel="0" collapsed="false"/>
    <row r="1045479" customFormat="false" ht="12.8" hidden="false" customHeight="false" outlineLevel="0" collapsed="false"/>
    <row r="1045480" customFormat="false" ht="12.8" hidden="false" customHeight="false" outlineLevel="0" collapsed="false"/>
    <row r="1045481" customFormat="false" ht="12.8" hidden="false" customHeight="false" outlineLevel="0" collapsed="false"/>
    <row r="1045482" customFormat="false" ht="12.8" hidden="false" customHeight="false" outlineLevel="0" collapsed="false"/>
    <row r="1045483" customFormat="false" ht="12.8" hidden="false" customHeight="false" outlineLevel="0" collapsed="false"/>
    <row r="1045484" customFormat="false" ht="12.8" hidden="false" customHeight="false" outlineLevel="0" collapsed="false"/>
    <row r="1045485" customFormat="false" ht="12.8" hidden="false" customHeight="false" outlineLevel="0" collapsed="false"/>
    <row r="1045486" customFormat="false" ht="12.8" hidden="false" customHeight="false" outlineLevel="0" collapsed="false"/>
    <row r="1045487" customFormat="false" ht="12.8" hidden="false" customHeight="false" outlineLevel="0" collapsed="false"/>
    <row r="1045488" customFormat="false" ht="12.8" hidden="false" customHeight="false" outlineLevel="0" collapsed="false"/>
    <row r="1045489" customFormat="false" ht="12.8" hidden="false" customHeight="false" outlineLevel="0" collapsed="false"/>
    <row r="1045490" customFormat="false" ht="12.8" hidden="false" customHeight="false" outlineLevel="0" collapsed="false"/>
    <row r="1045491" customFormat="false" ht="12.8" hidden="false" customHeight="false" outlineLevel="0" collapsed="false"/>
    <row r="1045492" customFormat="false" ht="12.8" hidden="false" customHeight="false" outlineLevel="0" collapsed="false"/>
    <row r="1045493" customFormat="false" ht="12.8" hidden="false" customHeight="false" outlineLevel="0" collapsed="false"/>
    <row r="1045494" customFormat="false" ht="12.8" hidden="false" customHeight="false" outlineLevel="0" collapsed="false"/>
    <row r="1045495" customFormat="false" ht="12.8" hidden="false" customHeight="false" outlineLevel="0" collapsed="false"/>
    <row r="1045496" customFormat="false" ht="12.8" hidden="false" customHeight="false" outlineLevel="0" collapsed="false"/>
    <row r="1045497" customFormat="false" ht="12.8" hidden="false" customHeight="false" outlineLevel="0" collapsed="false"/>
    <row r="1045498" customFormat="false" ht="12.8" hidden="false" customHeight="false" outlineLevel="0" collapsed="false"/>
    <row r="1045499" customFormat="false" ht="12.8" hidden="false" customHeight="false" outlineLevel="0" collapsed="false"/>
    <row r="1045500" customFormat="false" ht="12.8" hidden="false" customHeight="false" outlineLevel="0" collapsed="false"/>
    <row r="1045501" customFormat="false" ht="12.8" hidden="false" customHeight="false" outlineLevel="0" collapsed="false"/>
    <row r="1045502" customFormat="false" ht="12.8" hidden="false" customHeight="false" outlineLevel="0" collapsed="false"/>
    <row r="1045503" customFormat="false" ht="12.8" hidden="false" customHeight="false" outlineLevel="0" collapsed="false"/>
    <row r="1045504" customFormat="false" ht="12.8" hidden="false" customHeight="false" outlineLevel="0" collapsed="false"/>
    <row r="1045505" customFormat="false" ht="12.8" hidden="false" customHeight="false" outlineLevel="0" collapsed="false"/>
    <row r="1045506" customFormat="false" ht="12.8" hidden="false" customHeight="false" outlineLevel="0" collapsed="false"/>
    <row r="1045507" customFormat="false" ht="12.8" hidden="false" customHeight="false" outlineLevel="0" collapsed="false"/>
    <row r="1045508" customFormat="false" ht="12.8" hidden="false" customHeight="false" outlineLevel="0" collapsed="false"/>
    <row r="1045509" customFormat="false" ht="12.8" hidden="false" customHeight="false" outlineLevel="0" collapsed="false"/>
    <row r="1045510" customFormat="false" ht="12.8" hidden="false" customHeight="false" outlineLevel="0" collapsed="false"/>
    <row r="1045511" customFormat="false" ht="12.8" hidden="false" customHeight="false" outlineLevel="0" collapsed="false"/>
    <row r="1045512" customFormat="false" ht="12.8" hidden="false" customHeight="false" outlineLevel="0" collapsed="false"/>
    <row r="1045513" customFormat="false" ht="12.8" hidden="false" customHeight="false" outlineLevel="0" collapsed="false"/>
    <row r="1045514" customFormat="false" ht="12.8" hidden="false" customHeight="false" outlineLevel="0" collapsed="false"/>
    <row r="1045515" customFormat="false" ht="12.8" hidden="false" customHeight="false" outlineLevel="0" collapsed="false"/>
    <row r="1045516" customFormat="false" ht="12.8" hidden="false" customHeight="false" outlineLevel="0" collapsed="false"/>
    <row r="1045517" customFormat="false" ht="12.8" hidden="false" customHeight="false" outlineLevel="0" collapsed="false"/>
    <row r="1045518" customFormat="false" ht="12.8" hidden="false" customHeight="false" outlineLevel="0" collapsed="false"/>
    <row r="1045519" customFormat="false" ht="12.8" hidden="false" customHeight="false" outlineLevel="0" collapsed="false"/>
    <row r="1045520" customFormat="false" ht="12.8" hidden="false" customHeight="false" outlineLevel="0" collapsed="false"/>
    <row r="1045521" customFormat="false" ht="12.8" hidden="false" customHeight="false" outlineLevel="0" collapsed="false"/>
    <row r="1045522" customFormat="false" ht="12.8" hidden="false" customHeight="false" outlineLevel="0" collapsed="false"/>
    <row r="1045523" customFormat="false" ht="12.8" hidden="false" customHeight="false" outlineLevel="0" collapsed="false"/>
    <row r="1045524" customFormat="false" ht="12.8" hidden="false" customHeight="false" outlineLevel="0" collapsed="false"/>
    <row r="1045525" customFormat="false" ht="12.8" hidden="false" customHeight="false" outlineLevel="0" collapsed="false"/>
    <row r="1045526" customFormat="false" ht="12.8" hidden="false" customHeight="false" outlineLevel="0" collapsed="false"/>
    <row r="1045527" customFormat="false" ht="12.8" hidden="false" customHeight="false" outlineLevel="0" collapsed="false"/>
    <row r="1045528" customFormat="false" ht="12.8" hidden="false" customHeight="false" outlineLevel="0" collapsed="false"/>
    <row r="1045529" customFormat="false" ht="12.8" hidden="false" customHeight="false" outlineLevel="0" collapsed="false"/>
    <row r="1045530" customFormat="false" ht="12.8" hidden="false" customHeight="false" outlineLevel="0" collapsed="false"/>
    <row r="1045531" customFormat="false" ht="12.8" hidden="false" customHeight="false" outlineLevel="0" collapsed="false"/>
    <row r="1045532" customFormat="false" ht="12.8" hidden="false" customHeight="false" outlineLevel="0" collapsed="false"/>
    <row r="1045533" customFormat="false" ht="12.8" hidden="false" customHeight="false" outlineLevel="0" collapsed="false"/>
    <row r="1045534" customFormat="false" ht="12.8" hidden="false" customHeight="false" outlineLevel="0" collapsed="false"/>
    <row r="1045535" customFormat="false" ht="12.8" hidden="false" customHeight="false" outlineLevel="0" collapsed="false"/>
    <row r="1045536" customFormat="false" ht="12.8" hidden="false" customHeight="false" outlineLevel="0" collapsed="false"/>
    <row r="1045537" customFormat="false" ht="12.8" hidden="false" customHeight="false" outlineLevel="0" collapsed="false"/>
    <row r="1045538" customFormat="false" ht="12.8" hidden="false" customHeight="false" outlineLevel="0" collapsed="false"/>
    <row r="1045539" customFormat="false" ht="12.8" hidden="false" customHeight="false" outlineLevel="0" collapsed="false"/>
    <row r="1045540" customFormat="false" ht="12.8" hidden="false" customHeight="false" outlineLevel="0" collapsed="false"/>
    <row r="1045541" customFormat="false" ht="12.8" hidden="false" customHeight="false" outlineLevel="0" collapsed="false"/>
    <row r="1045542" customFormat="false" ht="12.8" hidden="false" customHeight="false" outlineLevel="0" collapsed="false"/>
    <row r="1045543" customFormat="false" ht="12.8" hidden="false" customHeight="false" outlineLevel="0" collapsed="false"/>
    <row r="1045544" customFormat="false" ht="12.8" hidden="false" customHeight="false" outlineLevel="0" collapsed="false"/>
    <row r="1045545" customFormat="false" ht="12.8" hidden="false" customHeight="false" outlineLevel="0" collapsed="false"/>
    <row r="1045546" customFormat="false" ht="12.8" hidden="false" customHeight="false" outlineLevel="0" collapsed="false"/>
    <row r="1045547" customFormat="false" ht="12.8" hidden="false" customHeight="false" outlineLevel="0" collapsed="false"/>
    <row r="1045548" customFormat="false" ht="12.8" hidden="false" customHeight="false" outlineLevel="0" collapsed="false"/>
    <row r="1045549" customFormat="false" ht="12.8" hidden="false" customHeight="false" outlineLevel="0" collapsed="false"/>
    <row r="1045550" customFormat="false" ht="12.8" hidden="false" customHeight="false" outlineLevel="0" collapsed="false"/>
    <row r="1045551" customFormat="false" ht="12.8" hidden="false" customHeight="false" outlineLevel="0" collapsed="false"/>
    <row r="1045552" customFormat="false" ht="12.8" hidden="false" customHeight="false" outlineLevel="0" collapsed="false"/>
    <row r="1045553" customFormat="false" ht="12.8" hidden="false" customHeight="false" outlineLevel="0" collapsed="false"/>
    <row r="1045554" customFormat="false" ht="12.8" hidden="false" customHeight="false" outlineLevel="0" collapsed="false"/>
    <row r="1045555" customFormat="false" ht="12.8" hidden="false" customHeight="false" outlineLevel="0" collapsed="false"/>
    <row r="1045556" customFormat="false" ht="12.8" hidden="false" customHeight="false" outlineLevel="0" collapsed="false"/>
    <row r="1045557" customFormat="false" ht="12.8" hidden="false" customHeight="false" outlineLevel="0" collapsed="false"/>
    <row r="1045558" customFormat="false" ht="12.8" hidden="false" customHeight="false" outlineLevel="0" collapsed="false"/>
    <row r="1045559" customFormat="false" ht="12.8" hidden="false" customHeight="false" outlineLevel="0" collapsed="false"/>
    <row r="1045560" customFormat="false" ht="12.8" hidden="false" customHeight="false" outlineLevel="0" collapsed="false"/>
    <row r="1045561" customFormat="false" ht="12.8" hidden="false" customHeight="false" outlineLevel="0" collapsed="false"/>
    <row r="1045562" customFormat="false" ht="12.8" hidden="false" customHeight="false" outlineLevel="0" collapsed="false"/>
    <row r="1045563" customFormat="false" ht="12.8" hidden="false" customHeight="false" outlineLevel="0" collapsed="false"/>
    <row r="1045564" customFormat="false" ht="12.8" hidden="false" customHeight="false" outlineLevel="0" collapsed="false"/>
    <row r="1045565" customFormat="false" ht="12.8" hidden="false" customHeight="false" outlineLevel="0" collapsed="false"/>
    <row r="1045566" customFormat="false" ht="12.8" hidden="false" customHeight="false" outlineLevel="0" collapsed="false"/>
    <row r="1045567" customFormat="false" ht="12.8" hidden="false" customHeight="false" outlineLevel="0" collapsed="false"/>
    <row r="1045568" customFormat="false" ht="12.8" hidden="false" customHeight="false" outlineLevel="0" collapsed="false"/>
    <row r="1045569" customFormat="false" ht="12.8" hidden="false" customHeight="false" outlineLevel="0" collapsed="false"/>
    <row r="1045570" customFormat="false" ht="12.8" hidden="false" customHeight="false" outlineLevel="0" collapsed="false"/>
    <row r="1045571" customFormat="false" ht="12.8" hidden="false" customHeight="false" outlineLevel="0" collapsed="false"/>
    <row r="1045572" customFormat="false" ht="12.8" hidden="false" customHeight="false" outlineLevel="0" collapsed="false"/>
    <row r="1045573" customFormat="false" ht="12.8" hidden="false" customHeight="false" outlineLevel="0" collapsed="false"/>
    <row r="1045574" customFormat="false" ht="12.8" hidden="false" customHeight="false" outlineLevel="0" collapsed="false"/>
    <row r="1045575" customFormat="false" ht="12.8" hidden="false" customHeight="false" outlineLevel="0" collapsed="false"/>
    <row r="1045576" customFormat="false" ht="12.8" hidden="false" customHeight="false" outlineLevel="0" collapsed="false"/>
    <row r="1045577" customFormat="false" ht="12.8" hidden="false" customHeight="false" outlineLevel="0" collapsed="false"/>
    <row r="1045578" customFormat="false" ht="12.8" hidden="false" customHeight="false" outlineLevel="0" collapsed="false"/>
    <row r="1045579" customFormat="false" ht="12.8" hidden="false" customHeight="false" outlineLevel="0" collapsed="false"/>
    <row r="1045580" customFormat="false" ht="12.8" hidden="false" customHeight="false" outlineLevel="0" collapsed="false"/>
    <row r="1045581" customFormat="false" ht="12.8" hidden="false" customHeight="false" outlineLevel="0" collapsed="false"/>
    <row r="1045582" customFormat="false" ht="12.8" hidden="false" customHeight="false" outlineLevel="0" collapsed="false"/>
    <row r="1045583" customFormat="false" ht="12.8" hidden="false" customHeight="false" outlineLevel="0" collapsed="false"/>
    <row r="1045584" customFormat="false" ht="12.8" hidden="false" customHeight="false" outlineLevel="0" collapsed="false"/>
    <row r="1045585" customFormat="false" ht="12.8" hidden="false" customHeight="false" outlineLevel="0" collapsed="false"/>
    <row r="1045586" customFormat="false" ht="12.8" hidden="false" customHeight="false" outlineLevel="0" collapsed="false"/>
    <row r="1045587" customFormat="false" ht="12.8" hidden="false" customHeight="false" outlineLevel="0" collapsed="false"/>
    <row r="1045588" customFormat="false" ht="12.8" hidden="false" customHeight="false" outlineLevel="0" collapsed="false"/>
    <row r="1045589" customFormat="false" ht="12.8" hidden="false" customHeight="false" outlineLevel="0" collapsed="false"/>
    <row r="1045590" customFormat="false" ht="12.8" hidden="false" customHeight="false" outlineLevel="0" collapsed="false"/>
    <row r="1045591" customFormat="false" ht="12.8" hidden="false" customHeight="false" outlineLevel="0" collapsed="false"/>
    <row r="1045592" customFormat="false" ht="12.8" hidden="false" customHeight="false" outlineLevel="0" collapsed="false"/>
    <row r="1045593" customFormat="false" ht="12.8" hidden="false" customHeight="false" outlineLevel="0" collapsed="false"/>
    <row r="1045594" customFormat="false" ht="12.8" hidden="false" customHeight="false" outlineLevel="0" collapsed="false"/>
    <row r="1045595" customFormat="false" ht="12.8" hidden="false" customHeight="false" outlineLevel="0" collapsed="false"/>
    <row r="1045596" customFormat="false" ht="12.8" hidden="false" customHeight="false" outlineLevel="0" collapsed="false"/>
    <row r="1045597" customFormat="false" ht="12.8" hidden="false" customHeight="false" outlineLevel="0" collapsed="false"/>
    <row r="1045598" customFormat="false" ht="12.8" hidden="false" customHeight="false" outlineLevel="0" collapsed="false"/>
    <row r="1045599" customFormat="false" ht="12.8" hidden="false" customHeight="false" outlineLevel="0" collapsed="false"/>
    <row r="1045600" customFormat="false" ht="12.8" hidden="false" customHeight="false" outlineLevel="0" collapsed="false"/>
    <row r="1045601" customFormat="false" ht="12.8" hidden="false" customHeight="false" outlineLevel="0" collapsed="false"/>
    <row r="1045602" customFormat="false" ht="12.8" hidden="false" customHeight="false" outlineLevel="0" collapsed="false"/>
    <row r="1045603" customFormat="false" ht="12.8" hidden="false" customHeight="false" outlineLevel="0" collapsed="false"/>
    <row r="1045604" customFormat="false" ht="12.8" hidden="false" customHeight="false" outlineLevel="0" collapsed="false"/>
    <row r="1045605" customFormat="false" ht="12.8" hidden="false" customHeight="false" outlineLevel="0" collapsed="false"/>
    <row r="1045606" customFormat="false" ht="12.8" hidden="false" customHeight="false" outlineLevel="0" collapsed="false"/>
    <row r="1045607" customFormat="false" ht="12.8" hidden="false" customHeight="false" outlineLevel="0" collapsed="false"/>
    <row r="1045608" customFormat="false" ht="12.8" hidden="false" customHeight="false" outlineLevel="0" collapsed="false"/>
    <row r="1045609" customFormat="false" ht="12.8" hidden="false" customHeight="false" outlineLevel="0" collapsed="false"/>
    <row r="1045610" customFormat="false" ht="12.8" hidden="false" customHeight="false" outlineLevel="0" collapsed="false"/>
    <row r="1045611" customFormat="false" ht="12.8" hidden="false" customHeight="false" outlineLevel="0" collapsed="false"/>
    <row r="1045612" customFormat="false" ht="12.8" hidden="false" customHeight="false" outlineLevel="0" collapsed="false"/>
    <row r="1045613" customFormat="false" ht="12.8" hidden="false" customHeight="false" outlineLevel="0" collapsed="false"/>
    <row r="1045614" customFormat="false" ht="12.8" hidden="false" customHeight="false" outlineLevel="0" collapsed="false"/>
    <row r="1045615" customFormat="false" ht="12.8" hidden="false" customHeight="false" outlineLevel="0" collapsed="false"/>
    <row r="1045616" customFormat="false" ht="12.8" hidden="false" customHeight="false" outlineLevel="0" collapsed="false"/>
    <row r="1045617" customFormat="false" ht="12.8" hidden="false" customHeight="false" outlineLevel="0" collapsed="false"/>
    <row r="1045618" customFormat="false" ht="12.8" hidden="false" customHeight="false" outlineLevel="0" collapsed="false"/>
    <row r="1045619" customFormat="false" ht="12.8" hidden="false" customHeight="false" outlineLevel="0" collapsed="false"/>
    <row r="1045620" customFormat="false" ht="12.8" hidden="false" customHeight="false" outlineLevel="0" collapsed="false"/>
    <row r="1045621" customFormat="false" ht="12.8" hidden="false" customHeight="false" outlineLevel="0" collapsed="false"/>
    <row r="1045622" customFormat="false" ht="12.8" hidden="false" customHeight="false" outlineLevel="0" collapsed="false"/>
    <row r="1045623" customFormat="false" ht="12.8" hidden="false" customHeight="false" outlineLevel="0" collapsed="false"/>
    <row r="1045624" customFormat="false" ht="12.8" hidden="false" customHeight="false" outlineLevel="0" collapsed="false"/>
    <row r="1045625" customFormat="false" ht="12.8" hidden="false" customHeight="false" outlineLevel="0" collapsed="false"/>
    <row r="1045626" customFormat="false" ht="12.8" hidden="false" customHeight="false" outlineLevel="0" collapsed="false"/>
    <row r="1045627" customFormat="false" ht="12.8" hidden="false" customHeight="false" outlineLevel="0" collapsed="false"/>
    <row r="1045628" customFormat="false" ht="12.8" hidden="false" customHeight="false" outlineLevel="0" collapsed="false"/>
    <row r="1045629" customFormat="false" ht="12.8" hidden="false" customHeight="false" outlineLevel="0" collapsed="false"/>
    <row r="1045630" customFormat="false" ht="12.8" hidden="false" customHeight="false" outlineLevel="0" collapsed="false"/>
    <row r="1045631" customFormat="false" ht="12.8" hidden="false" customHeight="false" outlineLevel="0" collapsed="false"/>
    <row r="1045632" customFormat="false" ht="12.8" hidden="false" customHeight="false" outlineLevel="0" collapsed="false"/>
    <row r="1045633" customFormat="false" ht="12.8" hidden="false" customHeight="false" outlineLevel="0" collapsed="false"/>
    <row r="1045634" customFormat="false" ht="12.8" hidden="false" customHeight="false" outlineLevel="0" collapsed="false"/>
    <row r="1045635" customFormat="false" ht="12.8" hidden="false" customHeight="false" outlineLevel="0" collapsed="false"/>
    <row r="1045636" customFormat="false" ht="12.8" hidden="false" customHeight="false" outlineLevel="0" collapsed="false"/>
    <row r="1045637" customFormat="false" ht="12.8" hidden="false" customHeight="false" outlineLevel="0" collapsed="false"/>
    <row r="1045638" customFormat="false" ht="12.8" hidden="false" customHeight="false" outlineLevel="0" collapsed="false"/>
    <row r="1045639" customFormat="false" ht="12.8" hidden="false" customHeight="false" outlineLevel="0" collapsed="false"/>
    <row r="1045640" customFormat="false" ht="12.8" hidden="false" customHeight="false" outlineLevel="0" collapsed="false"/>
    <row r="1045641" customFormat="false" ht="12.8" hidden="false" customHeight="false" outlineLevel="0" collapsed="false"/>
    <row r="1045642" customFormat="false" ht="12.8" hidden="false" customHeight="false" outlineLevel="0" collapsed="false"/>
    <row r="1045643" customFormat="false" ht="12.8" hidden="false" customHeight="false" outlineLevel="0" collapsed="false"/>
    <row r="1045644" customFormat="false" ht="12.8" hidden="false" customHeight="false" outlineLevel="0" collapsed="false"/>
    <row r="1045645" customFormat="false" ht="12.8" hidden="false" customHeight="false" outlineLevel="0" collapsed="false"/>
    <row r="1045646" customFormat="false" ht="12.8" hidden="false" customHeight="false" outlineLevel="0" collapsed="false"/>
    <row r="1045647" customFormat="false" ht="12.8" hidden="false" customHeight="false" outlineLevel="0" collapsed="false"/>
    <row r="1045648" customFormat="false" ht="12.8" hidden="false" customHeight="false" outlineLevel="0" collapsed="false"/>
    <row r="1045649" customFormat="false" ht="12.8" hidden="false" customHeight="false" outlineLevel="0" collapsed="false"/>
    <row r="1045650" customFormat="false" ht="12.8" hidden="false" customHeight="false" outlineLevel="0" collapsed="false"/>
    <row r="1045651" customFormat="false" ht="12.8" hidden="false" customHeight="false" outlineLevel="0" collapsed="false"/>
    <row r="1045652" customFormat="false" ht="12.8" hidden="false" customHeight="false" outlineLevel="0" collapsed="false"/>
    <row r="1045653" customFormat="false" ht="12.8" hidden="false" customHeight="false" outlineLevel="0" collapsed="false"/>
    <row r="1045654" customFormat="false" ht="12.8" hidden="false" customHeight="false" outlineLevel="0" collapsed="false"/>
    <row r="1045655" customFormat="false" ht="12.8" hidden="false" customHeight="false" outlineLevel="0" collapsed="false"/>
    <row r="1045656" customFormat="false" ht="12.8" hidden="false" customHeight="false" outlineLevel="0" collapsed="false"/>
    <row r="1045657" customFormat="false" ht="12.8" hidden="false" customHeight="false" outlineLevel="0" collapsed="false"/>
    <row r="1045658" customFormat="false" ht="12.8" hidden="false" customHeight="false" outlineLevel="0" collapsed="false"/>
    <row r="1045659" customFormat="false" ht="12.8" hidden="false" customHeight="false" outlineLevel="0" collapsed="false"/>
    <row r="1045660" customFormat="false" ht="12.8" hidden="false" customHeight="false" outlineLevel="0" collapsed="false"/>
    <row r="1045661" customFormat="false" ht="12.8" hidden="false" customHeight="false" outlineLevel="0" collapsed="false"/>
    <row r="1045662" customFormat="false" ht="12.8" hidden="false" customHeight="false" outlineLevel="0" collapsed="false"/>
    <row r="1045663" customFormat="false" ht="12.8" hidden="false" customHeight="false" outlineLevel="0" collapsed="false"/>
    <row r="1045664" customFormat="false" ht="12.8" hidden="false" customHeight="false" outlineLevel="0" collapsed="false"/>
    <row r="1045665" customFormat="false" ht="12.8" hidden="false" customHeight="false" outlineLevel="0" collapsed="false"/>
    <row r="1045666" customFormat="false" ht="12.8" hidden="false" customHeight="false" outlineLevel="0" collapsed="false"/>
    <row r="1045667" customFormat="false" ht="12.8" hidden="false" customHeight="false" outlineLevel="0" collapsed="false"/>
    <row r="1045668" customFormat="false" ht="12.8" hidden="false" customHeight="false" outlineLevel="0" collapsed="false"/>
    <row r="1045669" customFormat="false" ht="12.8" hidden="false" customHeight="false" outlineLevel="0" collapsed="false"/>
    <row r="1045670" customFormat="false" ht="12.8" hidden="false" customHeight="false" outlineLevel="0" collapsed="false"/>
    <row r="1045671" customFormat="false" ht="12.8" hidden="false" customHeight="false" outlineLevel="0" collapsed="false"/>
    <row r="1045672" customFormat="false" ht="12.8" hidden="false" customHeight="false" outlineLevel="0" collapsed="false"/>
    <row r="1045673" customFormat="false" ht="12.8" hidden="false" customHeight="false" outlineLevel="0" collapsed="false"/>
    <row r="1045674" customFormat="false" ht="12.8" hidden="false" customHeight="false" outlineLevel="0" collapsed="false"/>
    <row r="1045675" customFormat="false" ht="12.8" hidden="false" customHeight="false" outlineLevel="0" collapsed="false"/>
    <row r="1045676" customFormat="false" ht="12.8" hidden="false" customHeight="false" outlineLevel="0" collapsed="false"/>
    <row r="1045677" customFormat="false" ht="12.8" hidden="false" customHeight="false" outlineLevel="0" collapsed="false"/>
    <row r="1045678" customFormat="false" ht="12.8" hidden="false" customHeight="false" outlineLevel="0" collapsed="false"/>
    <row r="1045679" customFormat="false" ht="12.8" hidden="false" customHeight="false" outlineLevel="0" collapsed="false"/>
    <row r="1045680" customFormat="false" ht="12.8" hidden="false" customHeight="false" outlineLevel="0" collapsed="false"/>
    <row r="1045681" customFormat="false" ht="12.8" hidden="false" customHeight="false" outlineLevel="0" collapsed="false"/>
    <row r="1045682" customFormat="false" ht="12.8" hidden="false" customHeight="false" outlineLevel="0" collapsed="false"/>
    <row r="1045683" customFormat="false" ht="12.8" hidden="false" customHeight="false" outlineLevel="0" collapsed="false"/>
    <row r="1045684" customFormat="false" ht="12.8" hidden="false" customHeight="false" outlineLevel="0" collapsed="false"/>
    <row r="1045685" customFormat="false" ht="12.8" hidden="false" customHeight="false" outlineLevel="0" collapsed="false"/>
    <row r="1045686" customFormat="false" ht="12.8" hidden="false" customHeight="false" outlineLevel="0" collapsed="false"/>
    <row r="1045687" customFormat="false" ht="12.8" hidden="false" customHeight="false" outlineLevel="0" collapsed="false"/>
    <row r="1045688" customFormat="false" ht="12.8" hidden="false" customHeight="false" outlineLevel="0" collapsed="false"/>
    <row r="1045689" customFormat="false" ht="12.8" hidden="false" customHeight="false" outlineLevel="0" collapsed="false"/>
    <row r="1045690" customFormat="false" ht="12.8" hidden="false" customHeight="false" outlineLevel="0" collapsed="false"/>
    <row r="1045691" customFormat="false" ht="12.8" hidden="false" customHeight="false" outlineLevel="0" collapsed="false"/>
    <row r="1045692" customFormat="false" ht="12.8" hidden="false" customHeight="false" outlineLevel="0" collapsed="false"/>
    <row r="1045693" customFormat="false" ht="12.8" hidden="false" customHeight="false" outlineLevel="0" collapsed="false"/>
    <row r="1045694" customFormat="false" ht="12.8" hidden="false" customHeight="false" outlineLevel="0" collapsed="false"/>
    <row r="1045695" customFormat="false" ht="12.8" hidden="false" customHeight="false" outlineLevel="0" collapsed="false"/>
    <row r="1045696" customFormat="false" ht="12.8" hidden="false" customHeight="false" outlineLevel="0" collapsed="false"/>
    <row r="1045697" customFormat="false" ht="12.8" hidden="false" customHeight="false" outlineLevel="0" collapsed="false"/>
    <row r="1045698" customFormat="false" ht="12.8" hidden="false" customHeight="false" outlineLevel="0" collapsed="false"/>
    <row r="1045699" customFormat="false" ht="12.8" hidden="false" customHeight="false" outlineLevel="0" collapsed="false"/>
    <row r="1045700" customFormat="false" ht="12.8" hidden="false" customHeight="false" outlineLevel="0" collapsed="false"/>
    <row r="1045701" customFormat="false" ht="12.8" hidden="false" customHeight="false" outlineLevel="0" collapsed="false"/>
    <row r="1045702" customFormat="false" ht="12.8" hidden="false" customHeight="false" outlineLevel="0" collapsed="false"/>
    <row r="1045703" customFormat="false" ht="12.8" hidden="false" customHeight="false" outlineLevel="0" collapsed="false"/>
    <row r="1045704" customFormat="false" ht="12.8" hidden="false" customHeight="false" outlineLevel="0" collapsed="false"/>
    <row r="1045705" customFormat="false" ht="12.8" hidden="false" customHeight="false" outlineLevel="0" collapsed="false"/>
    <row r="1045706" customFormat="false" ht="12.8" hidden="false" customHeight="false" outlineLevel="0" collapsed="false"/>
    <row r="1045707" customFormat="false" ht="12.8" hidden="false" customHeight="false" outlineLevel="0" collapsed="false"/>
    <row r="1045708" customFormat="false" ht="12.8" hidden="false" customHeight="false" outlineLevel="0" collapsed="false"/>
    <row r="1045709" customFormat="false" ht="12.8" hidden="false" customHeight="false" outlineLevel="0" collapsed="false"/>
    <row r="1045710" customFormat="false" ht="12.8" hidden="false" customHeight="false" outlineLevel="0" collapsed="false"/>
    <row r="1045711" customFormat="false" ht="12.8" hidden="false" customHeight="false" outlineLevel="0" collapsed="false"/>
    <row r="1045712" customFormat="false" ht="12.8" hidden="false" customHeight="false" outlineLevel="0" collapsed="false"/>
    <row r="1045713" customFormat="false" ht="12.8" hidden="false" customHeight="false" outlineLevel="0" collapsed="false"/>
    <row r="1045714" customFormat="false" ht="12.8" hidden="false" customHeight="false" outlineLevel="0" collapsed="false"/>
    <row r="1045715" customFormat="false" ht="12.8" hidden="false" customHeight="false" outlineLevel="0" collapsed="false"/>
    <row r="1045716" customFormat="false" ht="12.8" hidden="false" customHeight="false" outlineLevel="0" collapsed="false"/>
    <row r="1045717" customFormat="false" ht="12.8" hidden="false" customHeight="false" outlineLevel="0" collapsed="false"/>
    <row r="1045718" customFormat="false" ht="12.8" hidden="false" customHeight="false" outlineLevel="0" collapsed="false"/>
    <row r="1045719" customFormat="false" ht="12.8" hidden="false" customHeight="false" outlineLevel="0" collapsed="false"/>
    <row r="1045720" customFormat="false" ht="12.8" hidden="false" customHeight="false" outlineLevel="0" collapsed="false"/>
    <row r="1045721" customFormat="false" ht="12.8" hidden="false" customHeight="false" outlineLevel="0" collapsed="false"/>
    <row r="1045722" customFormat="false" ht="12.8" hidden="false" customHeight="false" outlineLevel="0" collapsed="false"/>
    <row r="1045723" customFormat="false" ht="12.8" hidden="false" customHeight="false" outlineLevel="0" collapsed="false"/>
    <row r="1045724" customFormat="false" ht="12.8" hidden="false" customHeight="false" outlineLevel="0" collapsed="false"/>
    <row r="1045725" customFormat="false" ht="12.8" hidden="false" customHeight="false" outlineLevel="0" collapsed="false"/>
    <row r="1045726" customFormat="false" ht="12.8" hidden="false" customHeight="false" outlineLevel="0" collapsed="false"/>
    <row r="1045727" customFormat="false" ht="12.8" hidden="false" customHeight="false" outlineLevel="0" collapsed="false"/>
    <row r="1045728" customFormat="false" ht="12.8" hidden="false" customHeight="false" outlineLevel="0" collapsed="false"/>
    <row r="1045729" customFormat="false" ht="12.8" hidden="false" customHeight="false" outlineLevel="0" collapsed="false"/>
    <row r="1045730" customFormat="false" ht="12.8" hidden="false" customHeight="false" outlineLevel="0" collapsed="false"/>
    <row r="1045731" customFormat="false" ht="12.8" hidden="false" customHeight="false" outlineLevel="0" collapsed="false"/>
    <row r="1045732" customFormat="false" ht="12.8" hidden="false" customHeight="false" outlineLevel="0" collapsed="false"/>
    <row r="1045733" customFormat="false" ht="12.8" hidden="false" customHeight="false" outlineLevel="0" collapsed="false"/>
    <row r="1045734" customFormat="false" ht="12.8" hidden="false" customHeight="false" outlineLevel="0" collapsed="false"/>
    <row r="1045735" customFormat="false" ht="12.8" hidden="false" customHeight="false" outlineLevel="0" collapsed="false"/>
    <row r="1045736" customFormat="false" ht="12.8" hidden="false" customHeight="false" outlineLevel="0" collapsed="false"/>
    <row r="1045737" customFormat="false" ht="12.8" hidden="false" customHeight="false" outlineLevel="0" collapsed="false"/>
    <row r="1045738" customFormat="false" ht="12.8" hidden="false" customHeight="false" outlineLevel="0" collapsed="false"/>
    <row r="1045739" customFormat="false" ht="12.8" hidden="false" customHeight="false" outlineLevel="0" collapsed="false"/>
    <row r="1045740" customFormat="false" ht="12.8" hidden="false" customHeight="false" outlineLevel="0" collapsed="false"/>
    <row r="1045741" customFormat="false" ht="12.8" hidden="false" customHeight="false" outlineLevel="0" collapsed="false"/>
    <row r="1045742" customFormat="false" ht="12.8" hidden="false" customHeight="false" outlineLevel="0" collapsed="false"/>
    <row r="1045743" customFormat="false" ht="12.8" hidden="false" customHeight="false" outlineLevel="0" collapsed="false"/>
    <row r="1045744" customFormat="false" ht="12.8" hidden="false" customHeight="false" outlineLevel="0" collapsed="false"/>
    <row r="1045745" customFormat="false" ht="12.8" hidden="false" customHeight="false" outlineLevel="0" collapsed="false"/>
    <row r="1045746" customFormat="false" ht="12.8" hidden="false" customHeight="false" outlineLevel="0" collapsed="false"/>
    <row r="1045747" customFormat="false" ht="12.8" hidden="false" customHeight="false" outlineLevel="0" collapsed="false"/>
    <row r="1045748" customFormat="false" ht="12.8" hidden="false" customHeight="false" outlineLevel="0" collapsed="false"/>
    <row r="1045749" customFormat="false" ht="12.8" hidden="false" customHeight="false" outlineLevel="0" collapsed="false"/>
    <row r="1045750" customFormat="false" ht="12.8" hidden="false" customHeight="false" outlineLevel="0" collapsed="false"/>
    <row r="1045751" customFormat="false" ht="12.8" hidden="false" customHeight="false" outlineLevel="0" collapsed="false"/>
    <row r="1045752" customFormat="false" ht="12.8" hidden="false" customHeight="false" outlineLevel="0" collapsed="false"/>
    <row r="1045753" customFormat="false" ht="12.8" hidden="false" customHeight="false" outlineLevel="0" collapsed="false"/>
    <row r="1045754" customFormat="false" ht="12.8" hidden="false" customHeight="false" outlineLevel="0" collapsed="false"/>
    <row r="1045755" customFormat="false" ht="12.8" hidden="false" customHeight="false" outlineLevel="0" collapsed="false"/>
    <row r="1045756" customFormat="false" ht="12.8" hidden="false" customHeight="false" outlineLevel="0" collapsed="false"/>
    <row r="1045757" customFormat="false" ht="12.8" hidden="false" customHeight="false" outlineLevel="0" collapsed="false"/>
    <row r="1045758" customFormat="false" ht="12.8" hidden="false" customHeight="false" outlineLevel="0" collapsed="false"/>
    <row r="1045759" customFormat="false" ht="12.8" hidden="false" customHeight="false" outlineLevel="0" collapsed="false"/>
    <row r="1045760" customFormat="false" ht="12.8" hidden="false" customHeight="false" outlineLevel="0" collapsed="false"/>
    <row r="1045761" customFormat="false" ht="12.8" hidden="false" customHeight="false" outlineLevel="0" collapsed="false"/>
    <row r="1045762" customFormat="false" ht="12.8" hidden="false" customHeight="false" outlineLevel="0" collapsed="false"/>
    <row r="1045763" customFormat="false" ht="12.8" hidden="false" customHeight="false" outlineLevel="0" collapsed="false"/>
    <row r="1045764" customFormat="false" ht="12.8" hidden="false" customHeight="false" outlineLevel="0" collapsed="false"/>
    <row r="1045765" customFormat="false" ht="12.8" hidden="false" customHeight="false" outlineLevel="0" collapsed="false"/>
    <row r="1045766" customFormat="false" ht="12.8" hidden="false" customHeight="false" outlineLevel="0" collapsed="false"/>
    <row r="1045767" customFormat="false" ht="12.8" hidden="false" customHeight="false" outlineLevel="0" collapsed="false"/>
    <row r="1045768" customFormat="false" ht="12.8" hidden="false" customHeight="false" outlineLevel="0" collapsed="false"/>
    <row r="1045769" customFormat="false" ht="12.8" hidden="false" customHeight="false" outlineLevel="0" collapsed="false"/>
    <row r="1045770" customFormat="false" ht="12.8" hidden="false" customHeight="false" outlineLevel="0" collapsed="false"/>
    <row r="1045771" customFormat="false" ht="12.8" hidden="false" customHeight="false" outlineLevel="0" collapsed="false"/>
    <row r="1045772" customFormat="false" ht="12.8" hidden="false" customHeight="false" outlineLevel="0" collapsed="false"/>
    <row r="1045773" customFormat="false" ht="12.8" hidden="false" customHeight="false" outlineLevel="0" collapsed="false"/>
    <row r="1045774" customFormat="false" ht="12.8" hidden="false" customHeight="false" outlineLevel="0" collapsed="false"/>
    <row r="1045775" customFormat="false" ht="12.8" hidden="false" customHeight="false" outlineLevel="0" collapsed="false"/>
    <row r="1045776" customFormat="false" ht="12.8" hidden="false" customHeight="false" outlineLevel="0" collapsed="false"/>
    <row r="1045777" customFormat="false" ht="12.8" hidden="false" customHeight="false" outlineLevel="0" collapsed="false"/>
    <row r="1045778" customFormat="false" ht="12.8" hidden="false" customHeight="false" outlineLevel="0" collapsed="false"/>
    <row r="1045779" customFormat="false" ht="12.8" hidden="false" customHeight="false" outlineLevel="0" collapsed="false"/>
    <row r="1045780" customFormat="false" ht="12.8" hidden="false" customHeight="false" outlineLevel="0" collapsed="false"/>
    <row r="1045781" customFormat="false" ht="12.8" hidden="false" customHeight="false" outlineLevel="0" collapsed="false"/>
    <row r="1045782" customFormat="false" ht="12.8" hidden="false" customHeight="false" outlineLevel="0" collapsed="false"/>
    <row r="1045783" customFormat="false" ht="12.8" hidden="false" customHeight="false" outlineLevel="0" collapsed="false"/>
    <row r="1045784" customFormat="false" ht="12.8" hidden="false" customHeight="false" outlineLevel="0" collapsed="false"/>
    <row r="1045785" customFormat="false" ht="12.8" hidden="false" customHeight="false" outlineLevel="0" collapsed="false"/>
    <row r="1045786" customFormat="false" ht="12.8" hidden="false" customHeight="false" outlineLevel="0" collapsed="false"/>
    <row r="1045787" customFormat="false" ht="12.8" hidden="false" customHeight="false" outlineLevel="0" collapsed="false"/>
    <row r="1045788" customFormat="false" ht="12.8" hidden="false" customHeight="false" outlineLevel="0" collapsed="false"/>
    <row r="1045789" customFormat="false" ht="12.8" hidden="false" customHeight="false" outlineLevel="0" collapsed="false"/>
    <row r="1045790" customFormat="false" ht="12.8" hidden="false" customHeight="false" outlineLevel="0" collapsed="false"/>
    <row r="1045791" customFormat="false" ht="12.8" hidden="false" customHeight="false" outlineLevel="0" collapsed="false"/>
    <row r="1045792" customFormat="false" ht="12.8" hidden="false" customHeight="false" outlineLevel="0" collapsed="false"/>
    <row r="1045793" customFormat="false" ht="12.8" hidden="false" customHeight="false" outlineLevel="0" collapsed="false"/>
    <row r="1045794" customFormat="false" ht="12.8" hidden="false" customHeight="false" outlineLevel="0" collapsed="false"/>
    <row r="1045795" customFormat="false" ht="12.8" hidden="false" customHeight="false" outlineLevel="0" collapsed="false"/>
    <row r="1045796" customFormat="false" ht="12.8" hidden="false" customHeight="false" outlineLevel="0" collapsed="false"/>
    <row r="1045797" customFormat="false" ht="12.8" hidden="false" customHeight="false" outlineLevel="0" collapsed="false"/>
    <row r="1045798" customFormat="false" ht="12.8" hidden="false" customHeight="false" outlineLevel="0" collapsed="false"/>
    <row r="1045799" customFormat="false" ht="12.8" hidden="false" customHeight="false" outlineLevel="0" collapsed="false"/>
    <row r="1045800" customFormat="false" ht="12.8" hidden="false" customHeight="false" outlineLevel="0" collapsed="false"/>
    <row r="1045801" customFormat="false" ht="12.8" hidden="false" customHeight="false" outlineLevel="0" collapsed="false"/>
    <row r="1045802" customFormat="false" ht="12.8" hidden="false" customHeight="false" outlineLevel="0" collapsed="false"/>
    <row r="1045803" customFormat="false" ht="12.8" hidden="false" customHeight="false" outlineLevel="0" collapsed="false"/>
    <row r="1045804" customFormat="false" ht="12.8" hidden="false" customHeight="false" outlineLevel="0" collapsed="false"/>
    <row r="1045805" customFormat="false" ht="12.8" hidden="false" customHeight="false" outlineLevel="0" collapsed="false"/>
    <row r="1045806" customFormat="false" ht="12.8" hidden="false" customHeight="false" outlineLevel="0" collapsed="false"/>
    <row r="1045807" customFormat="false" ht="12.8" hidden="false" customHeight="false" outlineLevel="0" collapsed="false"/>
    <row r="1045808" customFormat="false" ht="12.8" hidden="false" customHeight="false" outlineLevel="0" collapsed="false"/>
    <row r="1045809" customFormat="false" ht="12.8" hidden="false" customHeight="false" outlineLevel="0" collapsed="false"/>
    <row r="1045810" customFormat="false" ht="12.8" hidden="false" customHeight="false" outlineLevel="0" collapsed="false"/>
    <row r="1045811" customFormat="false" ht="12.8" hidden="false" customHeight="false" outlineLevel="0" collapsed="false"/>
    <row r="1045812" customFormat="false" ht="12.8" hidden="false" customHeight="false" outlineLevel="0" collapsed="false"/>
    <row r="1045813" customFormat="false" ht="12.8" hidden="false" customHeight="false" outlineLevel="0" collapsed="false"/>
    <row r="1045814" customFormat="false" ht="12.8" hidden="false" customHeight="false" outlineLevel="0" collapsed="false"/>
    <row r="1045815" customFormat="false" ht="12.8" hidden="false" customHeight="false" outlineLevel="0" collapsed="false"/>
    <row r="1045816" customFormat="false" ht="12.8" hidden="false" customHeight="false" outlineLevel="0" collapsed="false"/>
    <row r="1045817" customFormat="false" ht="12.8" hidden="false" customHeight="false" outlineLevel="0" collapsed="false"/>
    <row r="1045818" customFormat="false" ht="12.8" hidden="false" customHeight="false" outlineLevel="0" collapsed="false"/>
    <row r="1045819" customFormat="false" ht="12.8" hidden="false" customHeight="false" outlineLevel="0" collapsed="false"/>
    <row r="1045820" customFormat="false" ht="12.8" hidden="false" customHeight="false" outlineLevel="0" collapsed="false"/>
    <row r="1045821" customFormat="false" ht="12.8" hidden="false" customHeight="false" outlineLevel="0" collapsed="false"/>
    <row r="1045822" customFormat="false" ht="12.8" hidden="false" customHeight="false" outlineLevel="0" collapsed="false"/>
    <row r="1045823" customFormat="false" ht="12.8" hidden="false" customHeight="false" outlineLevel="0" collapsed="false"/>
    <row r="1045824" customFormat="false" ht="12.8" hidden="false" customHeight="false" outlineLevel="0" collapsed="false"/>
    <row r="1045825" customFormat="false" ht="12.8" hidden="false" customHeight="false" outlineLevel="0" collapsed="false"/>
    <row r="1045826" customFormat="false" ht="12.8" hidden="false" customHeight="false" outlineLevel="0" collapsed="false"/>
    <row r="1045827" customFormat="false" ht="12.8" hidden="false" customHeight="false" outlineLevel="0" collapsed="false"/>
    <row r="1045828" customFormat="false" ht="12.8" hidden="false" customHeight="false" outlineLevel="0" collapsed="false"/>
    <row r="1045829" customFormat="false" ht="12.8" hidden="false" customHeight="false" outlineLevel="0" collapsed="false"/>
    <row r="1045830" customFormat="false" ht="12.8" hidden="false" customHeight="false" outlineLevel="0" collapsed="false"/>
    <row r="1045831" customFormat="false" ht="12.8" hidden="false" customHeight="false" outlineLevel="0" collapsed="false"/>
    <row r="1045832" customFormat="false" ht="12.8" hidden="false" customHeight="false" outlineLevel="0" collapsed="false"/>
    <row r="1045833" customFormat="false" ht="12.8" hidden="false" customHeight="false" outlineLevel="0" collapsed="false"/>
    <row r="1045834" customFormat="false" ht="12.8" hidden="false" customHeight="false" outlineLevel="0" collapsed="false"/>
    <row r="1045835" customFormat="false" ht="12.8" hidden="false" customHeight="false" outlineLevel="0" collapsed="false"/>
    <row r="1045836" customFormat="false" ht="12.8" hidden="false" customHeight="false" outlineLevel="0" collapsed="false"/>
    <row r="1045837" customFormat="false" ht="12.8" hidden="false" customHeight="false" outlineLevel="0" collapsed="false"/>
    <row r="1045838" customFormat="false" ht="12.8" hidden="false" customHeight="false" outlineLevel="0" collapsed="false"/>
    <row r="1045839" customFormat="false" ht="12.8" hidden="false" customHeight="false" outlineLevel="0" collapsed="false"/>
    <row r="1045840" customFormat="false" ht="12.8" hidden="false" customHeight="false" outlineLevel="0" collapsed="false"/>
    <row r="1045841" customFormat="false" ht="12.8" hidden="false" customHeight="false" outlineLevel="0" collapsed="false"/>
    <row r="1045842" customFormat="false" ht="12.8" hidden="false" customHeight="false" outlineLevel="0" collapsed="false"/>
    <row r="1045843" customFormat="false" ht="12.8" hidden="false" customHeight="false" outlineLevel="0" collapsed="false"/>
    <row r="1045844" customFormat="false" ht="12.8" hidden="false" customHeight="false" outlineLevel="0" collapsed="false"/>
    <row r="1045845" customFormat="false" ht="12.8" hidden="false" customHeight="false" outlineLevel="0" collapsed="false"/>
    <row r="1045846" customFormat="false" ht="12.8" hidden="false" customHeight="false" outlineLevel="0" collapsed="false"/>
    <row r="1045847" customFormat="false" ht="12.8" hidden="false" customHeight="false" outlineLevel="0" collapsed="false"/>
    <row r="1045848" customFormat="false" ht="12.8" hidden="false" customHeight="false" outlineLevel="0" collapsed="false"/>
    <row r="1045849" customFormat="false" ht="12.8" hidden="false" customHeight="false" outlineLevel="0" collapsed="false"/>
    <row r="1045850" customFormat="false" ht="12.8" hidden="false" customHeight="false" outlineLevel="0" collapsed="false"/>
    <row r="1045851" customFormat="false" ht="12.8" hidden="false" customHeight="false" outlineLevel="0" collapsed="false"/>
    <row r="1045852" customFormat="false" ht="12.8" hidden="false" customHeight="false" outlineLevel="0" collapsed="false"/>
    <row r="1045853" customFormat="false" ht="12.8" hidden="false" customHeight="false" outlineLevel="0" collapsed="false"/>
    <row r="1045854" customFormat="false" ht="12.8" hidden="false" customHeight="false" outlineLevel="0" collapsed="false"/>
    <row r="1045855" customFormat="false" ht="12.8" hidden="false" customHeight="false" outlineLevel="0" collapsed="false"/>
    <row r="1045856" customFormat="false" ht="12.8" hidden="false" customHeight="false" outlineLevel="0" collapsed="false"/>
    <row r="1045857" customFormat="false" ht="12.8" hidden="false" customHeight="false" outlineLevel="0" collapsed="false"/>
    <row r="1045858" customFormat="false" ht="12.8" hidden="false" customHeight="false" outlineLevel="0" collapsed="false"/>
    <row r="1045859" customFormat="false" ht="12.8" hidden="false" customHeight="false" outlineLevel="0" collapsed="false"/>
    <row r="1045860" customFormat="false" ht="12.8" hidden="false" customHeight="false" outlineLevel="0" collapsed="false"/>
    <row r="1045861" customFormat="false" ht="12.8" hidden="false" customHeight="false" outlineLevel="0" collapsed="false"/>
    <row r="1045862" customFormat="false" ht="12.8" hidden="false" customHeight="false" outlineLevel="0" collapsed="false"/>
    <row r="1045863" customFormat="false" ht="12.8" hidden="false" customHeight="false" outlineLevel="0" collapsed="false"/>
    <row r="1045864" customFormat="false" ht="12.8" hidden="false" customHeight="false" outlineLevel="0" collapsed="false"/>
    <row r="1045865" customFormat="false" ht="12.8" hidden="false" customHeight="false" outlineLevel="0" collapsed="false"/>
    <row r="1045866" customFormat="false" ht="12.8" hidden="false" customHeight="false" outlineLevel="0" collapsed="false"/>
    <row r="1045867" customFormat="false" ht="12.8" hidden="false" customHeight="false" outlineLevel="0" collapsed="false"/>
    <row r="1045868" customFormat="false" ht="12.8" hidden="false" customHeight="false" outlineLevel="0" collapsed="false"/>
    <row r="1045869" customFormat="false" ht="12.8" hidden="false" customHeight="false" outlineLevel="0" collapsed="false"/>
    <row r="1045870" customFormat="false" ht="12.8" hidden="false" customHeight="false" outlineLevel="0" collapsed="false"/>
    <row r="1045871" customFormat="false" ht="12.8" hidden="false" customHeight="false" outlineLevel="0" collapsed="false"/>
    <row r="1045872" customFormat="false" ht="12.8" hidden="false" customHeight="false" outlineLevel="0" collapsed="false"/>
    <row r="1045873" customFormat="false" ht="12.8" hidden="false" customHeight="false" outlineLevel="0" collapsed="false"/>
    <row r="1045874" customFormat="false" ht="12.8" hidden="false" customHeight="false" outlineLevel="0" collapsed="false"/>
    <row r="1045875" customFormat="false" ht="12.8" hidden="false" customHeight="false" outlineLevel="0" collapsed="false"/>
    <row r="1045876" customFormat="false" ht="12.8" hidden="false" customHeight="false" outlineLevel="0" collapsed="false"/>
    <row r="1045877" customFormat="false" ht="12.8" hidden="false" customHeight="false" outlineLevel="0" collapsed="false"/>
    <row r="1045878" customFormat="false" ht="12.8" hidden="false" customHeight="false" outlineLevel="0" collapsed="false"/>
    <row r="1045879" customFormat="false" ht="12.8" hidden="false" customHeight="false" outlineLevel="0" collapsed="false"/>
    <row r="1045880" customFormat="false" ht="12.8" hidden="false" customHeight="false" outlineLevel="0" collapsed="false"/>
    <row r="1045881" customFormat="false" ht="12.8" hidden="false" customHeight="false" outlineLevel="0" collapsed="false"/>
    <row r="1045882" customFormat="false" ht="12.8" hidden="false" customHeight="false" outlineLevel="0" collapsed="false"/>
    <row r="1045883" customFormat="false" ht="12.8" hidden="false" customHeight="false" outlineLevel="0" collapsed="false"/>
    <row r="1045884" customFormat="false" ht="12.8" hidden="false" customHeight="false" outlineLevel="0" collapsed="false"/>
    <row r="1045885" customFormat="false" ht="12.8" hidden="false" customHeight="false" outlineLevel="0" collapsed="false"/>
    <row r="1045886" customFormat="false" ht="12.8" hidden="false" customHeight="false" outlineLevel="0" collapsed="false"/>
    <row r="1045887" customFormat="false" ht="12.8" hidden="false" customHeight="false" outlineLevel="0" collapsed="false"/>
    <row r="1045888" customFormat="false" ht="12.8" hidden="false" customHeight="false" outlineLevel="0" collapsed="false"/>
    <row r="1045889" customFormat="false" ht="12.8" hidden="false" customHeight="false" outlineLevel="0" collapsed="false"/>
    <row r="1045890" customFormat="false" ht="12.8" hidden="false" customHeight="false" outlineLevel="0" collapsed="false"/>
    <row r="1045891" customFormat="false" ht="12.8" hidden="false" customHeight="false" outlineLevel="0" collapsed="false"/>
    <row r="1045892" customFormat="false" ht="12.8" hidden="false" customHeight="false" outlineLevel="0" collapsed="false"/>
    <row r="1045893" customFormat="false" ht="12.8" hidden="false" customHeight="false" outlineLevel="0" collapsed="false"/>
    <row r="1045894" customFormat="false" ht="12.8" hidden="false" customHeight="false" outlineLevel="0" collapsed="false"/>
    <row r="1045895" customFormat="false" ht="12.8" hidden="false" customHeight="false" outlineLevel="0" collapsed="false"/>
    <row r="1045896" customFormat="false" ht="12.8" hidden="false" customHeight="false" outlineLevel="0" collapsed="false"/>
    <row r="1045897" customFormat="false" ht="12.8" hidden="false" customHeight="false" outlineLevel="0" collapsed="false"/>
    <row r="1045898" customFormat="false" ht="12.8" hidden="false" customHeight="false" outlineLevel="0" collapsed="false"/>
    <row r="1045899" customFormat="false" ht="12.8" hidden="false" customHeight="false" outlineLevel="0" collapsed="false"/>
    <row r="1045900" customFormat="false" ht="12.8" hidden="false" customHeight="false" outlineLevel="0" collapsed="false"/>
    <row r="1045901" customFormat="false" ht="12.8" hidden="false" customHeight="false" outlineLevel="0" collapsed="false"/>
    <row r="1045902" customFormat="false" ht="12.8" hidden="false" customHeight="false" outlineLevel="0" collapsed="false"/>
    <row r="1045903" customFormat="false" ht="12.8" hidden="false" customHeight="false" outlineLevel="0" collapsed="false"/>
    <row r="1045904" customFormat="false" ht="12.8" hidden="false" customHeight="false" outlineLevel="0" collapsed="false"/>
    <row r="1045905" customFormat="false" ht="12.8" hidden="false" customHeight="false" outlineLevel="0" collapsed="false"/>
    <row r="1045906" customFormat="false" ht="12.8" hidden="false" customHeight="false" outlineLevel="0" collapsed="false"/>
    <row r="1045907" customFormat="false" ht="12.8" hidden="false" customHeight="false" outlineLevel="0" collapsed="false"/>
    <row r="1045908" customFormat="false" ht="12.8" hidden="false" customHeight="false" outlineLevel="0" collapsed="false"/>
    <row r="1045909" customFormat="false" ht="12.8" hidden="false" customHeight="false" outlineLevel="0" collapsed="false"/>
    <row r="1045910" customFormat="false" ht="12.8" hidden="false" customHeight="false" outlineLevel="0" collapsed="false"/>
    <row r="1045911" customFormat="false" ht="12.8" hidden="false" customHeight="false" outlineLevel="0" collapsed="false"/>
    <row r="1045912" customFormat="false" ht="12.8" hidden="false" customHeight="false" outlineLevel="0" collapsed="false"/>
    <row r="1045913" customFormat="false" ht="12.8" hidden="false" customHeight="false" outlineLevel="0" collapsed="false"/>
    <row r="1045914" customFormat="false" ht="12.8" hidden="false" customHeight="false" outlineLevel="0" collapsed="false"/>
    <row r="1045915" customFormat="false" ht="12.8" hidden="false" customHeight="false" outlineLevel="0" collapsed="false"/>
    <row r="1045916" customFormat="false" ht="12.8" hidden="false" customHeight="false" outlineLevel="0" collapsed="false"/>
    <row r="1045917" customFormat="false" ht="12.8" hidden="false" customHeight="false" outlineLevel="0" collapsed="false"/>
    <row r="1045918" customFormat="false" ht="12.8" hidden="false" customHeight="false" outlineLevel="0" collapsed="false"/>
    <row r="1045919" customFormat="false" ht="12.8" hidden="false" customHeight="false" outlineLevel="0" collapsed="false"/>
    <row r="1045920" customFormat="false" ht="12.8" hidden="false" customHeight="false" outlineLevel="0" collapsed="false"/>
    <row r="1045921" customFormat="false" ht="12.8" hidden="false" customHeight="false" outlineLevel="0" collapsed="false"/>
    <row r="1045922" customFormat="false" ht="12.8" hidden="false" customHeight="false" outlineLevel="0" collapsed="false"/>
    <row r="1045923" customFormat="false" ht="12.8" hidden="false" customHeight="false" outlineLevel="0" collapsed="false"/>
    <row r="1045924" customFormat="false" ht="12.8" hidden="false" customHeight="false" outlineLevel="0" collapsed="false"/>
    <row r="1045925" customFormat="false" ht="12.8" hidden="false" customHeight="false" outlineLevel="0" collapsed="false"/>
    <row r="1045926" customFormat="false" ht="12.8" hidden="false" customHeight="false" outlineLevel="0" collapsed="false"/>
    <row r="1045927" customFormat="false" ht="12.8" hidden="false" customHeight="false" outlineLevel="0" collapsed="false"/>
    <row r="1045928" customFormat="false" ht="12.8" hidden="false" customHeight="false" outlineLevel="0" collapsed="false"/>
    <row r="1045929" customFormat="false" ht="12.8" hidden="false" customHeight="false" outlineLevel="0" collapsed="false"/>
    <row r="1045930" customFormat="false" ht="12.8" hidden="false" customHeight="false" outlineLevel="0" collapsed="false"/>
    <row r="1045931" customFormat="false" ht="12.8" hidden="false" customHeight="false" outlineLevel="0" collapsed="false"/>
    <row r="1045932" customFormat="false" ht="12.8" hidden="false" customHeight="false" outlineLevel="0" collapsed="false"/>
    <row r="1045933" customFormat="false" ht="12.8" hidden="false" customHeight="false" outlineLevel="0" collapsed="false"/>
    <row r="1045934" customFormat="false" ht="12.8" hidden="false" customHeight="false" outlineLevel="0" collapsed="false"/>
    <row r="1045935" customFormat="false" ht="12.8" hidden="false" customHeight="false" outlineLevel="0" collapsed="false"/>
    <row r="1045936" customFormat="false" ht="12.8" hidden="false" customHeight="false" outlineLevel="0" collapsed="false"/>
    <row r="1045937" customFormat="false" ht="12.8" hidden="false" customHeight="false" outlineLevel="0" collapsed="false"/>
    <row r="1045938" customFormat="false" ht="12.8" hidden="false" customHeight="false" outlineLevel="0" collapsed="false"/>
    <row r="1045939" customFormat="false" ht="12.8" hidden="false" customHeight="false" outlineLevel="0" collapsed="false"/>
    <row r="1045940" customFormat="false" ht="12.8" hidden="false" customHeight="false" outlineLevel="0" collapsed="false"/>
    <row r="1045941" customFormat="false" ht="12.8" hidden="false" customHeight="false" outlineLevel="0" collapsed="false"/>
    <row r="1045942" customFormat="false" ht="12.8" hidden="false" customHeight="false" outlineLevel="0" collapsed="false"/>
    <row r="1045943" customFormat="false" ht="12.8" hidden="false" customHeight="false" outlineLevel="0" collapsed="false"/>
    <row r="1045944" customFormat="false" ht="12.8" hidden="false" customHeight="false" outlineLevel="0" collapsed="false"/>
    <row r="1045945" customFormat="false" ht="12.8" hidden="false" customHeight="false" outlineLevel="0" collapsed="false"/>
    <row r="1045946" customFormat="false" ht="12.8" hidden="false" customHeight="false" outlineLevel="0" collapsed="false"/>
    <row r="1045947" customFormat="false" ht="12.8" hidden="false" customHeight="false" outlineLevel="0" collapsed="false"/>
    <row r="1045948" customFormat="false" ht="12.8" hidden="false" customHeight="false" outlineLevel="0" collapsed="false"/>
    <row r="1045949" customFormat="false" ht="12.8" hidden="false" customHeight="false" outlineLevel="0" collapsed="false"/>
    <row r="1045950" customFormat="false" ht="12.8" hidden="false" customHeight="false" outlineLevel="0" collapsed="false"/>
    <row r="1045951" customFormat="false" ht="12.8" hidden="false" customHeight="false" outlineLevel="0" collapsed="false"/>
    <row r="1045952" customFormat="false" ht="12.8" hidden="false" customHeight="false" outlineLevel="0" collapsed="false"/>
    <row r="1045953" customFormat="false" ht="12.8" hidden="false" customHeight="false" outlineLevel="0" collapsed="false"/>
    <row r="1045954" customFormat="false" ht="12.8" hidden="false" customHeight="false" outlineLevel="0" collapsed="false"/>
    <row r="1045955" customFormat="false" ht="12.8" hidden="false" customHeight="false" outlineLevel="0" collapsed="false"/>
    <row r="1045956" customFormat="false" ht="12.8" hidden="false" customHeight="false" outlineLevel="0" collapsed="false"/>
    <row r="1045957" customFormat="false" ht="12.8" hidden="false" customHeight="false" outlineLevel="0" collapsed="false"/>
    <row r="1045958" customFormat="false" ht="12.8" hidden="false" customHeight="false" outlineLevel="0" collapsed="false"/>
    <row r="1045959" customFormat="false" ht="12.8" hidden="false" customHeight="false" outlineLevel="0" collapsed="false"/>
    <row r="1045960" customFormat="false" ht="12.8" hidden="false" customHeight="false" outlineLevel="0" collapsed="false"/>
    <row r="1045961" customFormat="false" ht="12.8" hidden="false" customHeight="false" outlineLevel="0" collapsed="false"/>
    <row r="1045962" customFormat="false" ht="12.8" hidden="false" customHeight="false" outlineLevel="0" collapsed="false"/>
    <row r="1045963" customFormat="false" ht="12.8" hidden="false" customHeight="false" outlineLevel="0" collapsed="false"/>
    <row r="1045964" customFormat="false" ht="12.8" hidden="false" customHeight="false" outlineLevel="0" collapsed="false"/>
    <row r="1045965" customFormat="false" ht="12.8" hidden="false" customHeight="false" outlineLevel="0" collapsed="false"/>
    <row r="1045966" customFormat="false" ht="12.8" hidden="false" customHeight="false" outlineLevel="0" collapsed="false"/>
    <row r="1045967" customFormat="false" ht="12.8" hidden="false" customHeight="false" outlineLevel="0" collapsed="false"/>
    <row r="1045968" customFormat="false" ht="12.8" hidden="false" customHeight="false" outlineLevel="0" collapsed="false"/>
    <row r="1045969" customFormat="false" ht="12.8" hidden="false" customHeight="false" outlineLevel="0" collapsed="false"/>
    <row r="1045970" customFormat="false" ht="12.8" hidden="false" customHeight="false" outlineLevel="0" collapsed="false"/>
    <row r="1045971" customFormat="false" ht="12.8" hidden="false" customHeight="false" outlineLevel="0" collapsed="false"/>
    <row r="1045972" customFormat="false" ht="12.8" hidden="false" customHeight="false" outlineLevel="0" collapsed="false"/>
    <row r="1045973" customFormat="false" ht="12.8" hidden="false" customHeight="false" outlineLevel="0" collapsed="false"/>
    <row r="1045974" customFormat="false" ht="12.8" hidden="false" customHeight="false" outlineLevel="0" collapsed="false"/>
    <row r="1045975" customFormat="false" ht="12.8" hidden="false" customHeight="false" outlineLevel="0" collapsed="false"/>
    <row r="1045976" customFormat="false" ht="12.8" hidden="false" customHeight="false" outlineLevel="0" collapsed="false"/>
    <row r="1045977" customFormat="false" ht="12.8" hidden="false" customHeight="false" outlineLevel="0" collapsed="false"/>
    <row r="1045978" customFormat="false" ht="12.8" hidden="false" customHeight="false" outlineLevel="0" collapsed="false"/>
    <row r="1045979" customFormat="false" ht="12.8" hidden="false" customHeight="false" outlineLevel="0" collapsed="false"/>
    <row r="1045980" customFormat="false" ht="12.8" hidden="false" customHeight="false" outlineLevel="0" collapsed="false"/>
    <row r="1045981" customFormat="false" ht="12.8" hidden="false" customHeight="false" outlineLevel="0" collapsed="false"/>
    <row r="1045982" customFormat="false" ht="12.8" hidden="false" customHeight="false" outlineLevel="0" collapsed="false"/>
    <row r="1045983" customFormat="false" ht="12.8" hidden="false" customHeight="false" outlineLevel="0" collapsed="false"/>
    <row r="1045984" customFormat="false" ht="12.8" hidden="false" customHeight="false" outlineLevel="0" collapsed="false"/>
    <row r="1045985" customFormat="false" ht="12.8" hidden="false" customHeight="false" outlineLevel="0" collapsed="false"/>
    <row r="1045986" customFormat="false" ht="12.8" hidden="false" customHeight="false" outlineLevel="0" collapsed="false"/>
    <row r="1045987" customFormat="false" ht="12.8" hidden="false" customHeight="false" outlineLevel="0" collapsed="false"/>
    <row r="1045988" customFormat="false" ht="12.8" hidden="false" customHeight="false" outlineLevel="0" collapsed="false"/>
    <row r="1045989" customFormat="false" ht="12.8" hidden="false" customHeight="false" outlineLevel="0" collapsed="false"/>
    <row r="1045990" customFormat="false" ht="12.8" hidden="false" customHeight="false" outlineLevel="0" collapsed="false"/>
    <row r="1045991" customFormat="false" ht="12.8" hidden="false" customHeight="false" outlineLevel="0" collapsed="false"/>
    <row r="1045992" customFormat="false" ht="12.8" hidden="false" customHeight="false" outlineLevel="0" collapsed="false"/>
    <row r="1045993" customFormat="false" ht="12.8" hidden="false" customHeight="false" outlineLevel="0" collapsed="false"/>
    <row r="1045994" customFormat="false" ht="12.8" hidden="false" customHeight="false" outlineLevel="0" collapsed="false"/>
    <row r="1045995" customFormat="false" ht="12.8" hidden="false" customHeight="false" outlineLevel="0" collapsed="false"/>
    <row r="1045996" customFormat="false" ht="12.8" hidden="false" customHeight="false" outlineLevel="0" collapsed="false"/>
    <row r="1045997" customFormat="false" ht="12.8" hidden="false" customHeight="false" outlineLevel="0" collapsed="false"/>
    <row r="1045998" customFormat="false" ht="12.8" hidden="false" customHeight="false" outlineLevel="0" collapsed="false"/>
    <row r="1045999" customFormat="false" ht="12.8" hidden="false" customHeight="false" outlineLevel="0" collapsed="false"/>
    <row r="1046000" customFormat="false" ht="12.8" hidden="false" customHeight="false" outlineLevel="0" collapsed="false"/>
    <row r="1046001" customFormat="false" ht="12.8" hidden="false" customHeight="false" outlineLevel="0" collapsed="false"/>
    <row r="1046002" customFormat="false" ht="12.8" hidden="false" customHeight="false" outlineLevel="0" collapsed="false"/>
    <row r="1046003" customFormat="false" ht="12.8" hidden="false" customHeight="false" outlineLevel="0" collapsed="false"/>
    <row r="1046004" customFormat="false" ht="12.8" hidden="false" customHeight="false" outlineLevel="0" collapsed="false"/>
    <row r="1046005" customFormat="false" ht="12.8" hidden="false" customHeight="false" outlineLevel="0" collapsed="false"/>
    <row r="1046006" customFormat="false" ht="12.8" hidden="false" customHeight="false" outlineLevel="0" collapsed="false"/>
    <row r="1046007" customFormat="false" ht="12.8" hidden="false" customHeight="false" outlineLevel="0" collapsed="false"/>
    <row r="1046008" customFormat="false" ht="12.8" hidden="false" customHeight="false" outlineLevel="0" collapsed="false"/>
    <row r="1046009" customFormat="false" ht="12.8" hidden="false" customHeight="false" outlineLevel="0" collapsed="false"/>
    <row r="1046010" customFormat="false" ht="12.8" hidden="false" customHeight="false" outlineLevel="0" collapsed="false"/>
    <row r="1046011" customFormat="false" ht="12.8" hidden="false" customHeight="false" outlineLevel="0" collapsed="false"/>
    <row r="1046012" customFormat="false" ht="12.8" hidden="false" customHeight="false" outlineLevel="0" collapsed="false"/>
    <row r="1046013" customFormat="false" ht="12.8" hidden="false" customHeight="false" outlineLevel="0" collapsed="false"/>
    <row r="1046014" customFormat="false" ht="12.8" hidden="false" customHeight="false" outlineLevel="0" collapsed="false"/>
    <row r="1046015" customFormat="false" ht="12.8" hidden="false" customHeight="false" outlineLevel="0" collapsed="false"/>
    <row r="1046016" customFormat="false" ht="12.8" hidden="false" customHeight="false" outlineLevel="0" collapsed="false"/>
    <row r="1046017" customFormat="false" ht="12.8" hidden="false" customHeight="false" outlineLevel="0" collapsed="false"/>
    <row r="1046018" customFormat="false" ht="12.8" hidden="false" customHeight="false" outlineLevel="0" collapsed="false"/>
    <row r="1046019" customFormat="false" ht="12.8" hidden="false" customHeight="false" outlineLevel="0" collapsed="false"/>
    <row r="1046020" customFormat="false" ht="12.8" hidden="false" customHeight="false" outlineLevel="0" collapsed="false"/>
    <row r="1046021" customFormat="false" ht="12.8" hidden="false" customHeight="false" outlineLevel="0" collapsed="false"/>
    <row r="1046022" customFormat="false" ht="12.8" hidden="false" customHeight="false" outlineLevel="0" collapsed="false"/>
    <row r="1046023" customFormat="false" ht="12.8" hidden="false" customHeight="false" outlineLevel="0" collapsed="false"/>
    <row r="1046024" customFormat="false" ht="12.8" hidden="false" customHeight="false" outlineLevel="0" collapsed="false"/>
    <row r="1046025" customFormat="false" ht="12.8" hidden="false" customHeight="false" outlineLevel="0" collapsed="false"/>
    <row r="1046026" customFormat="false" ht="12.8" hidden="false" customHeight="false" outlineLevel="0" collapsed="false"/>
    <row r="1046027" customFormat="false" ht="12.8" hidden="false" customHeight="false" outlineLevel="0" collapsed="false"/>
    <row r="1046028" customFormat="false" ht="12.8" hidden="false" customHeight="false" outlineLevel="0" collapsed="false"/>
    <row r="1046029" customFormat="false" ht="12.8" hidden="false" customHeight="false" outlineLevel="0" collapsed="false"/>
    <row r="1046030" customFormat="false" ht="12.8" hidden="false" customHeight="false" outlineLevel="0" collapsed="false"/>
    <row r="1046031" customFormat="false" ht="12.8" hidden="false" customHeight="false" outlineLevel="0" collapsed="false"/>
    <row r="1046032" customFormat="false" ht="12.8" hidden="false" customHeight="false" outlineLevel="0" collapsed="false"/>
    <row r="1046033" customFormat="false" ht="12.8" hidden="false" customHeight="false" outlineLevel="0" collapsed="false"/>
    <row r="1046034" customFormat="false" ht="12.8" hidden="false" customHeight="false" outlineLevel="0" collapsed="false"/>
    <row r="1046035" customFormat="false" ht="12.8" hidden="false" customHeight="false" outlineLevel="0" collapsed="false"/>
    <row r="1046036" customFormat="false" ht="12.8" hidden="false" customHeight="false" outlineLevel="0" collapsed="false"/>
    <row r="1046037" customFormat="false" ht="12.8" hidden="false" customHeight="false" outlineLevel="0" collapsed="false"/>
    <row r="1046038" customFormat="false" ht="12.8" hidden="false" customHeight="false" outlineLevel="0" collapsed="false"/>
    <row r="1046039" customFormat="false" ht="12.8" hidden="false" customHeight="false" outlineLevel="0" collapsed="false"/>
    <row r="1046040" customFormat="false" ht="12.8" hidden="false" customHeight="false" outlineLevel="0" collapsed="false"/>
    <row r="1046041" customFormat="false" ht="12.8" hidden="false" customHeight="false" outlineLevel="0" collapsed="false"/>
    <row r="1046042" customFormat="false" ht="12.8" hidden="false" customHeight="false" outlineLevel="0" collapsed="false"/>
    <row r="1046043" customFormat="false" ht="12.8" hidden="false" customHeight="false" outlineLevel="0" collapsed="false"/>
    <row r="1046044" customFormat="false" ht="12.8" hidden="false" customHeight="false" outlineLevel="0" collapsed="false"/>
    <row r="1046045" customFormat="false" ht="12.8" hidden="false" customHeight="false" outlineLevel="0" collapsed="false"/>
    <row r="1046046" customFormat="false" ht="12.8" hidden="false" customHeight="false" outlineLevel="0" collapsed="false"/>
    <row r="1046047" customFormat="false" ht="12.8" hidden="false" customHeight="false" outlineLevel="0" collapsed="false"/>
    <row r="1046048" customFormat="false" ht="12.8" hidden="false" customHeight="false" outlineLevel="0" collapsed="false"/>
    <row r="1046049" customFormat="false" ht="12.8" hidden="false" customHeight="false" outlineLevel="0" collapsed="false"/>
    <row r="1046050" customFormat="false" ht="12.8" hidden="false" customHeight="false" outlineLevel="0" collapsed="false"/>
    <row r="1046051" customFormat="false" ht="12.8" hidden="false" customHeight="false" outlineLevel="0" collapsed="false"/>
    <row r="1046052" customFormat="false" ht="12.8" hidden="false" customHeight="false" outlineLevel="0" collapsed="false"/>
    <row r="1046053" customFormat="false" ht="12.8" hidden="false" customHeight="false" outlineLevel="0" collapsed="false"/>
    <row r="1046054" customFormat="false" ht="12.8" hidden="false" customHeight="false" outlineLevel="0" collapsed="false"/>
    <row r="1046055" customFormat="false" ht="12.8" hidden="false" customHeight="false" outlineLevel="0" collapsed="false"/>
    <row r="1046056" customFormat="false" ht="12.8" hidden="false" customHeight="false" outlineLevel="0" collapsed="false"/>
    <row r="1046057" customFormat="false" ht="12.8" hidden="false" customHeight="false" outlineLevel="0" collapsed="false"/>
    <row r="1046058" customFormat="false" ht="12.8" hidden="false" customHeight="false" outlineLevel="0" collapsed="false"/>
    <row r="1046059" customFormat="false" ht="12.8" hidden="false" customHeight="false" outlineLevel="0" collapsed="false"/>
    <row r="1046060" customFormat="false" ht="12.8" hidden="false" customHeight="false" outlineLevel="0" collapsed="false"/>
    <row r="1046061" customFormat="false" ht="12.8" hidden="false" customHeight="false" outlineLevel="0" collapsed="false"/>
    <row r="1046062" customFormat="false" ht="12.8" hidden="false" customHeight="false" outlineLevel="0" collapsed="false"/>
    <row r="1046063" customFormat="false" ht="12.8" hidden="false" customHeight="false" outlineLevel="0" collapsed="false"/>
    <row r="1046064" customFormat="false" ht="12.8" hidden="false" customHeight="false" outlineLevel="0" collapsed="false"/>
    <row r="1046065" customFormat="false" ht="12.8" hidden="false" customHeight="false" outlineLevel="0" collapsed="false"/>
    <row r="1046066" customFormat="false" ht="12.8" hidden="false" customHeight="false" outlineLevel="0" collapsed="false"/>
    <row r="1046067" customFormat="false" ht="12.8" hidden="false" customHeight="false" outlineLevel="0" collapsed="false"/>
    <row r="1046068" customFormat="false" ht="12.8" hidden="false" customHeight="false" outlineLevel="0" collapsed="false"/>
    <row r="1046069" customFormat="false" ht="12.8" hidden="false" customHeight="false" outlineLevel="0" collapsed="false"/>
    <row r="1046070" customFormat="false" ht="12.8" hidden="false" customHeight="false" outlineLevel="0" collapsed="false"/>
    <row r="1046071" customFormat="false" ht="12.8" hidden="false" customHeight="false" outlineLevel="0" collapsed="false"/>
    <row r="1046072" customFormat="false" ht="12.8" hidden="false" customHeight="false" outlineLevel="0" collapsed="false"/>
    <row r="1046073" customFormat="false" ht="12.8" hidden="false" customHeight="false" outlineLevel="0" collapsed="false"/>
    <row r="1046074" customFormat="false" ht="12.8" hidden="false" customHeight="false" outlineLevel="0" collapsed="false"/>
    <row r="1046075" customFormat="false" ht="12.8" hidden="false" customHeight="false" outlineLevel="0" collapsed="false"/>
    <row r="1046076" customFormat="false" ht="12.8" hidden="false" customHeight="false" outlineLevel="0" collapsed="false"/>
    <row r="1046077" customFormat="false" ht="12.8" hidden="false" customHeight="false" outlineLevel="0" collapsed="false"/>
    <row r="1046078" customFormat="false" ht="12.8" hidden="false" customHeight="false" outlineLevel="0" collapsed="false"/>
    <row r="1046079" customFormat="false" ht="12.8" hidden="false" customHeight="false" outlineLevel="0" collapsed="false"/>
    <row r="1046080" customFormat="false" ht="12.8" hidden="false" customHeight="false" outlineLevel="0" collapsed="false"/>
    <row r="1046081" customFormat="false" ht="12.8" hidden="false" customHeight="false" outlineLevel="0" collapsed="false"/>
    <row r="1046082" customFormat="false" ht="12.8" hidden="false" customHeight="false" outlineLevel="0" collapsed="false"/>
    <row r="1046083" customFormat="false" ht="12.8" hidden="false" customHeight="false" outlineLevel="0" collapsed="false"/>
    <row r="1046084" customFormat="false" ht="12.8" hidden="false" customHeight="false" outlineLevel="0" collapsed="false"/>
    <row r="1046085" customFormat="false" ht="12.8" hidden="false" customHeight="false" outlineLevel="0" collapsed="false"/>
    <row r="1046086" customFormat="false" ht="12.8" hidden="false" customHeight="false" outlineLevel="0" collapsed="false"/>
    <row r="1046087" customFormat="false" ht="12.8" hidden="false" customHeight="false" outlineLevel="0" collapsed="false"/>
    <row r="1046088" customFormat="false" ht="12.8" hidden="false" customHeight="false" outlineLevel="0" collapsed="false"/>
    <row r="1046089" customFormat="false" ht="12.8" hidden="false" customHeight="false" outlineLevel="0" collapsed="false"/>
    <row r="1046090" customFormat="false" ht="12.8" hidden="false" customHeight="false" outlineLevel="0" collapsed="false"/>
    <row r="1046091" customFormat="false" ht="12.8" hidden="false" customHeight="false" outlineLevel="0" collapsed="false"/>
    <row r="1046092" customFormat="false" ht="12.8" hidden="false" customHeight="false" outlineLevel="0" collapsed="false"/>
    <row r="1046093" customFormat="false" ht="12.8" hidden="false" customHeight="false" outlineLevel="0" collapsed="false"/>
    <row r="1046094" customFormat="false" ht="12.8" hidden="false" customHeight="false" outlineLevel="0" collapsed="false"/>
    <row r="1046095" customFormat="false" ht="12.8" hidden="false" customHeight="false" outlineLevel="0" collapsed="false"/>
    <row r="1046096" customFormat="false" ht="12.8" hidden="false" customHeight="false" outlineLevel="0" collapsed="false"/>
    <row r="1046097" customFormat="false" ht="12.8" hidden="false" customHeight="false" outlineLevel="0" collapsed="false"/>
    <row r="1046098" customFormat="false" ht="12.8" hidden="false" customHeight="false" outlineLevel="0" collapsed="false"/>
    <row r="1046099" customFormat="false" ht="12.8" hidden="false" customHeight="false" outlineLevel="0" collapsed="false"/>
    <row r="1046100" customFormat="false" ht="12.8" hidden="false" customHeight="false" outlineLevel="0" collapsed="false"/>
    <row r="1046101" customFormat="false" ht="12.8" hidden="false" customHeight="false" outlineLevel="0" collapsed="false"/>
    <row r="1046102" customFormat="false" ht="12.8" hidden="false" customHeight="false" outlineLevel="0" collapsed="false"/>
    <row r="1046103" customFormat="false" ht="12.8" hidden="false" customHeight="false" outlineLevel="0" collapsed="false"/>
    <row r="1046104" customFormat="false" ht="12.8" hidden="false" customHeight="false" outlineLevel="0" collapsed="false"/>
    <row r="1046105" customFormat="false" ht="12.8" hidden="false" customHeight="false" outlineLevel="0" collapsed="false"/>
    <row r="1046106" customFormat="false" ht="12.8" hidden="false" customHeight="false" outlineLevel="0" collapsed="false"/>
    <row r="1046107" customFormat="false" ht="12.8" hidden="false" customHeight="false" outlineLevel="0" collapsed="false"/>
    <row r="1046108" customFormat="false" ht="12.8" hidden="false" customHeight="false" outlineLevel="0" collapsed="false"/>
    <row r="1046109" customFormat="false" ht="12.8" hidden="false" customHeight="false" outlineLevel="0" collapsed="false"/>
    <row r="1046110" customFormat="false" ht="12.8" hidden="false" customHeight="false" outlineLevel="0" collapsed="false"/>
    <row r="1046111" customFormat="false" ht="12.8" hidden="false" customHeight="false" outlineLevel="0" collapsed="false"/>
    <row r="1046112" customFormat="false" ht="12.8" hidden="false" customHeight="false" outlineLevel="0" collapsed="false"/>
    <row r="1046113" customFormat="false" ht="12.8" hidden="false" customHeight="false" outlineLevel="0" collapsed="false"/>
    <row r="1046114" customFormat="false" ht="12.8" hidden="false" customHeight="false" outlineLevel="0" collapsed="false"/>
    <row r="1046115" customFormat="false" ht="12.8" hidden="false" customHeight="false" outlineLevel="0" collapsed="false"/>
    <row r="1046116" customFormat="false" ht="12.8" hidden="false" customHeight="false" outlineLevel="0" collapsed="false"/>
    <row r="1046117" customFormat="false" ht="12.8" hidden="false" customHeight="false" outlineLevel="0" collapsed="false"/>
    <row r="1046118" customFormat="false" ht="12.8" hidden="false" customHeight="false" outlineLevel="0" collapsed="false"/>
    <row r="1046119" customFormat="false" ht="12.8" hidden="false" customHeight="false" outlineLevel="0" collapsed="false"/>
    <row r="1046120" customFormat="false" ht="12.8" hidden="false" customHeight="false" outlineLevel="0" collapsed="false"/>
    <row r="1046121" customFormat="false" ht="12.8" hidden="false" customHeight="false" outlineLevel="0" collapsed="false"/>
    <row r="1046122" customFormat="false" ht="12.8" hidden="false" customHeight="false" outlineLevel="0" collapsed="false"/>
    <row r="1046123" customFormat="false" ht="12.8" hidden="false" customHeight="false" outlineLevel="0" collapsed="false"/>
    <row r="1046124" customFormat="false" ht="12.8" hidden="false" customHeight="false" outlineLevel="0" collapsed="false"/>
    <row r="1046125" customFormat="false" ht="12.8" hidden="false" customHeight="false" outlineLevel="0" collapsed="false"/>
    <row r="1046126" customFormat="false" ht="12.8" hidden="false" customHeight="false" outlineLevel="0" collapsed="false"/>
    <row r="1046127" customFormat="false" ht="12.8" hidden="false" customHeight="false" outlineLevel="0" collapsed="false"/>
    <row r="1046128" customFormat="false" ht="12.8" hidden="false" customHeight="false" outlineLevel="0" collapsed="false"/>
    <row r="1046129" customFormat="false" ht="12.8" hidden="false" customHeight="false" outlineLevel="0" collapsed="false"/>
    <row r="1046130" customFormat="false" ht="12.8" hidden="false" customHeight="false" outlineLevel="0" collapsed="false"/>
    <row r="1046131" customFormat="false" ht="12.8" hidden="false" customHeight="false" outlineLevel="0" collapsed="false"/>
    <row r="1046132" customFormat="false" ht="12.8" hidden="false" customHeight="false" outlineLevel="0" collapsed="false"/>
    <row r="1046133" customFormat="false" ht="12.8" hidden="false" customHeight="false" outlineLevel="0" collapsed="false"/>
    <row r="1046134" customFormat="false" ht="12.8" hidden="false" customHeight="false" outlineLevel="0" collapsed="false"/>
    <row r="1046135" customFormat="false" ht="12.8" hidden="false" customHeight="false" outlineLevel="0" collapsed="false"/>
    <row r="1046136" customFormat="false" ht="12.8" hidden="false" customHeight="false" outlineLevel="0" collapsed="false"/>
    <row r="1046137" customFormat="false" ht="12.8" hidden="false" customHeight="false" outlineLevel="0" collapsed="false"/>
    <row r="1046138" customFormat="false" ht="12.8" hidden="false" customHeight="false" outlineLevel="0" collapsed="false"/>
    <row r="1046139" customFormat="false" ht="12.8" hidden="false" customHeight="false" outlineLevel="0" collapsed="false"/>
    <row r="1046140" customFormat="false" ht="12.8" hidden="false" customHeight="false" outlineLevel="0" collapsed="false"/>
    <row r="1046141" customFormat="false" ht="12.8" hidden="false" customHeight="false" outlineLevel="0" collapsed="false"/>
    <row r="1046142" customFormat="false" ht="12.8" hidden="false" customHeight="false" outlineLevel="0" collapsed="false"/>
    <row r="1046143" customFormat="false" ht="12.8" hidden="false" customHeight="false" outlineLevel="0" collapsed="false"/>
    <row r="1046144" customFormat="false" ht="12.8" hidden="false" customHeight="false" outlineLevel="0" collapsed="false"/>
    <row r="1046145" customFormat="false" ht="12.8" hidden="false" customHeight="false" outlineLevel="0" collapsed="false"/>
    <row r="1046146" customFormat="false" ht="12.8" hidden="false" customHeight="false" outlineLevel="0" collapsed="false"/>
    <row r="1046147" customFormat="false" ht="12.8" hidden="false" customHeight="false" outlineLevel="0" collapsed="false"/>
    <row r="1046148" customFormat="false" ht="12.8" hidden="false" customHeight="false" outlineLevel="0" collapsed="false"/>
    <row r="1046149" customFormat="false" ht="12.8" hidden="false" customHeight="false" outlineLevel="0" collapsed="false"/>
    <row r="1046150" customFormat="false" ht="12.8" hidden="false" customHeight="false" outlineLevel="0" collapsed="false"/>
    <row r="1046151" customFormat="false" ht="12.8" hidden="false" customHeight="false" outlineLevel="0" collapsed="false"/>
    <row r="1046152" customFormat="false" ht="12.8" hidden="false" customHeight="false" outlineLevel="0" collapsed="false"/>
    <row r="1046153" customFormat="false" ht="12.8" hidden="false" customHeight="false" outlineLevel="0" collapsed="false"/>
    <row r="1046154" customFormat="false" ht="12.8" hidden="false" customHeight="false" outlineLevel="0" collapsed="false"/>
    <row r="1046155" customFormat="false" ht="12.8" hidden="false" customHeight="false" outlineLevel="0" collapsed="false"/>
    <row r="1046156" customFormat="false" ht="12.8" hidden="false" customHeight="false" outlineLevel="0" collapsed="false"/>
    <row r="1046157" customFormat="false" ht="12.8" hidden="false" customHeight="false" outlineLevel="0" collapsed="false"/>
    <row r="1046158" customFormat="false" ht="12.8" hidden="false" customHeight="false" outlineLevel="0" collapsed="false"/>
    <row r="1046159" customFormat="false" ht="12.8" hidden="false" customHeight="false" outlineLevel="0" collapsed="false"/>
    <row r="1046160" customFormat="false" ht="12.8" hidden="false" customHeight="false" outlineLevel="0" collapsed="false"/>
    <row r="1046161" customFormat="false" ht="12.8" hidden="false" customHeight="false" outlineLevel="0" collapsed="false"/>
    <row r="1046162" customFormat="false" ht="12.8" hidden="false" customHeight="false" outlineLevel="0" collapsed="false"/>
    <row r="1046163" customFormat="false" ht="12.8" hidden="false" customHeight="false" outlineLevel="0" collapsed="false"/>
    <row r="1046164" customFormat="false" ht="12.8" hidden="false" customHeight="false" outlineLevel="0" collapsed="false"/>
    <row r="1046165" customFormat="false" ht="12.8" hidden="false" customHeight="false" outlineLevel="0" collapsed="false"/>
    <row r="1046166" customFormat="false" ht="12.8" hidden="false" customHeight="false" outlineLevel="0" collapsed="false"/>
    <row r="1046167" customFormat="false" ht="12.8" hidden="false" customHeight="false" outlineLevel="0" collapsed="false"/>
    <row r="1046168" customFormat="false" ht="12.8" hidden="false" customHeight="false" outlineLevel="0" collapsed="false"/>
    <row r="1046169" customFormat="false" ht="12.8" hidden="false" customHeight="false" outlineLevel="0" collapsed="false"/>
    <row r="1046170" customFormat="false" ht="12.8" hidden="false" customHeight="false" outlineLevel="0" collapsed="false"/>
    <row r="1046171" customFormat="false" ht="12.8" hidden="false" customHeight="false" outlineLevel="0" collapsed="false"/>
    <row r="1046172" customFormat="false" ht="12.8" hidden="false" customHeight="false" outlineLevel="0" collapsed="false"/>
    <row r="1046173" customFormat="false" ht="12.8" hidden="false" customHeight="false" outlineLevel="0" collapsed="false"/>
    <row r="1046174" customFormat="false" ht="12.8" hidden="false" customHeight="false" outlineLevel="0" collapsed="false"/>
    <row r="1046175" customFormat="false" ht="12.8" hidden="false" customHeight="false" outlineLevel="0" collapsed="false"/>
    <row r="1046176" customFormat="false" ht="12.8" hidden="false" customHeight="false" outlineLevel="0" collapsed="false"/>
    <row r="1046177" customFormat="false" ht="12.8" hidden="false" customHeight="false" outlineLevel="0" collapsed="false"/>
    <row r="1046178" customFormat="false" ht="12.8" hidden="false" customHeight="false" outlineLevel="0" collapsed="false"/>
    <row r="1046179" customFormat="false" ht="12.8" hidden="false" customHeight="false" outlineLevel="0" collapsed="false"/>
    <row r="1046180" customFormat="false" ht="12.8" hidden="false" customHeight="false" outlineLevel="0" collapsed="false"/>
    <row r="1046181" customFormat="false" ht="12.8" hidden="false" customHeight="false" outlineLevel="0" collapsed="false"/>
    <row r="1046182" customFormat="false" ht="12.8" hidden="false" customHeight="false" outlineLevel="0" collapsed="false"/>
    <row r="1046183" customFormat="false" ht="12.8" hidden="false" customHeight="false" outlineLevel="0" collapsed="false"/>
    <row r="1046184" customFormat="false" ht="12.8" hidden="false" customHeight="false" outlineLevel="0" collapsed="false"/>
    <row r="1046185" customFormat="false" ht="12.8" hidden="false" customHeight="false" outlineLevel="0" collapsed="false"/>
    <row r="1046186" customFormat="false" ht="12.8" hidden="false" customHeight="false" outlineLevel="0" collapsed="false"/>
    <row r="1046187" customFormat="false" ht="12.8" hidden="false" customHeight="false" outlineLevel="0" collapsed="false"/>
    <row r="1046188" customFormat="false" ht="12.8" hidden="false" customHeight="false" outlineLevel="0" collapsed="false"/>
    <row r="1046189" customFormat="false" ht="12.8" hidden="false" customHeight="false" outlineLevel="0" collapsed="false"/>
    <row r="1046190" customFormat="false" ht="12.8" hidden="false" customHeight="false" outlineLevel="0" collapsed="false"/>
    <row r="1046191" customFormat="false" ht="12.8" hidden="false" customHeight="false" outlineLevel="0" collapsed="false"/>
    <row r="1046192" customFormat="false" ht="12.8" hidden="false" customHeight="false" outlineLevel="0" collapsed="false"/>
    <row r="1046193" customFormat="false" ht="12.8" hidden="false" customHeight="false" outlineLevel="0" collapsed="false"/>
    <row r="1046194" customFormat="false" ht="12.8" hidden="false" customHeight="false" outlineLevel="0" collapsed="false"/>
    <row r="1046195" customFormat="false" ht="12.8" hidden="false" customHeight="false" outlineLevel="0" collapsed="false"/>
    <row r="1046196" customFormat="false" ht="12.8" hidden="false" customHeight="false" outlineLevel="0" collapsed="false"/>
    <row r="1046197" customFormat="false" ht="12.8" hidden="false" customHeight="false" outlineLevel="0" collapsed="false"/>
    <row r="1046198" customFormat="false" ht="12.8" hidden="false" customHeight="false" outlineLevel="0" collapsed="false"/>
    <row r="1046199" customFormat="false" ht="12.8" hidden="false" customHeight="false" outlineLevel="0" collapsed="false"/>
    <row r="1046200" customFormat="false" ht="12.8" hidden="false" customHeight="false" outlineLevel="0" collapsed="false"/>
    <row r="1046201" customFormat="false" ht="12.8" hidden="false" customHeight="false" outlineLevel="0" collapsed="false"/>
    <row r="1046202" customFormat="false" ht="12.8" hidden="false" customHeight="false" outlineLevel="0" collapsed="false"/>
    <row r="1046203" customFormat="false" ht="12.8" hidden="false" customHeight="false" outlineLevel="0" collapsed="false"/>
    <row r="1046204" customFormat="false" ht="12.8" hidden="false" customHeight="false" outlineLevel="0" collapsed="false"/>
    <row r="1046205" customFormat="false" ht="12.8" hidden="false" customHeight="false" outlineLevel="0" collapsed="false"/>
    <row r="1046206" customFormat="false" ht="12.8" hidden="false" customHeight="false" outlineLevel="0" collapsed="false"/>
    <row r="1046207" customFormat="false" ht="12.8" hidden="false" customHeight="false" outlineLevel="0" collapsed="false"/>
    <row r="1046208" customFormat="false" ht="12.8" hidden="false" customHeight="false" outlineLevel="0" collapsed="false"/>
    <row r="1046209" customFormat="false" ht="12.8" hidden="false" customHeight="false" outlineLevel="0" collapsed="false"/>
    <row r="1046210" customFormat="false" ht="12.8" hidden="false" customHeight="false" outlineLevel="0" collapsed="false"/>
    <row r="1046211" customFormat="false" ht="12.8" hidden="false" customHeight="false" outlineLevel="0" collapsed="false"/>
    <row r="1046212" customFormat="false" ht="12.8" hidden="false" customHeight="false" outlineLevel="0" collapsed="false"/>
    <row r="1046213" customFormat="false" ht="12.8" hidden="false" customHeight="false" outlineLevel="0" collapsed="false"/>
    <row r="1046214" customFormat="false" ht="12.8" hidden="false" customHeight="false" outlineLevel="0" collapsed="false"/>
    <row r="1046215" customFormat="false" ht="12.8" hidden="false" customHeight="false" outlineLevel="0" collapsed="false"/>
    <row r="1046216" customFormat="false" ht="12.8" hidden="false" customHeight="false" outlineLevel="0" collapsed="false"/>
    <row r="1046217" customFormat="false" ht="12.8" hidden="false" customHeight="false" outlineLevel="0" collapsed="false"/>
    <row r="1046218" customFormat="false" ht="12.8" hidden="false" customHeight="false" outlineLevel="0" collapsed="false"/>
    <row r="1046219" customFormat="false" ht="12.8" hidden="false" customHeight="false" outlineLevel="0" collapsed="false"/>
    <row r="1046220" customFormat="false" ht="12.8" hidden="false" customHeight="false" outlineLevel="0" collapsed="false"/>
    <row r="1046221" customFormat="false" ht="12.8" hidden="false" customHeight="false" outlineLevel="0" collapsed="false"/>
    <row r="1046222" customFormat="false" ht="12.8" hidden="false" customHeight="false" outlineLevel="0" collapsed="false"/>
    <row r="1046223" customFormat="false" ht="12.8" hidden="false" customHeight="false" outlineLevel="0" collapsed="false"/>
    <row r="1046224" customFormat="false" ht="12.8" hidden="false" customHeight="false" outlineLevel="0" collapsed="false"/>
    <row r="1046225" customFormat="false" ht="12.8" hidden="false" customHeight="false" outlineLevel="0" collapsed="false"/>
    <row r="1046226" customFormat="false" ht="12.8" hidden="false" customHeight="false" outlineLevel="0" collapsed="false"/>
    <row r="1046227" customFormat="false" ht="12.8" hidden="false" customHeight="false" outlineLevel="0" collapsed="false"/>
    <row r="1046228" customFormat="false" ht="12.8" hidden="false" customHeight="false" outlineLevel="0" collapsed="false"/>
    <row r="1046229" customFormat="false" ht="12.8" hidden="false" customHeight="false" outlineLevel="0" collapsed="false"/>
    <row r="1046230" customFormat="false" ht="12.8" hidden="false" customHeight="false" outlineLevel="0" collapsed="false"/>
    <row r="1046231" customFormat="false" ht="12.8" hidden="false" customHeight="false" outlineLevel="0" collapsed="false"/>
    <row r="1046232" customFormat="false" ht="12.8" hidden="false" customHeight="false" outlineLevel="0" collapsed="false"/>
    <row r="1046233" customFormat="false" ht="12.8" hidden="false" customHeight="false" outlineLevel="0" collapsed="false"/>
    <row r="1046234" customFormat="false" ht="12.8" hidden="false" customHeight="false" outlineLevel="0" collapsed="false"/>
    <row r="1046235" customFormat="false" ht="12.8" hidden="false" customHeight="false" outlineLevel="0" collapsed="false"/>
    <row r="1046236" customFormat="false" ht="12.8" hidden="false" customHeight="false" outlineLevel="0" collapsed="false"/>
    <row r="1046237" customFormat="false" ht="12.8" hidden="false" customHeight="false" outlineLevel="0" collapsed="false"/>
    <row r="1046238" customFormat="false" ht="12.8" hidden="false" customHeight="false" outlineLevel="0" collapsed="false"/>
    <row r="1046239" customFormat="false" ht="12.8" hidden="false" customHeight="false" outlineLevel="0" collapsed="false"/>
    <row r="1046240" customFormat="false" ht="12.8" hidden="false" customHeight="false" outlineLevel="0" collapsed="false"/>
    <row r="1046241" customFormat="false" ht="12.8" hidden="false" customHeight="false" outlineLevel="0" collapsed="false"/>
    <row r="1046242" customFormat="false" ht="12.8" hidden="false" customHeight="false" outlineLevel="0" collapsed="false"/>
    <row r="1046243" customFormat="false" ht="12.8" hidden="false" customHeight="false" outlineLevel="0" collapsed="false"/>
    <row r="1046244" customFormat="false" ht="12.8" hidden="false" customHeight="false" outlineLevel="0" collapsed="false"/>
    <row r="1046245" customFormat="false" ht="12.8" hidden="false" customHeight="false" outlineLevel="0" collapsed="false"/>
    <row r="1046246" customFormat="false" ht="12.8" hidden="false" customHeight="false" outlineLevel="0" collapsed="false"/>
    <row r="1046247" customFormat="false" ht="12.8" hidden="false" customHeight="false" outlineLevel="0" collapsed="false"/>
    <row r="1046248" customFormat="false" ht="12.8" hidden="false" customHeight="false" outlineLevel="0" collapsed="false"/>
    <row r="1046249" customFormat="false" ht="12.8" hidden="false" customHeight="false" outlineLevel="0" collapsed="false"/>
    <row r="1046250" customFormat="false" ht="12.8" hidden="false" customHeight="false" outlineLevel="0" collapsed="false"/>
    <row r="1046251" customFormat="false" ht="12.8" hidden="false" customHeight="false" outlineLevel="0" collapsed="false"/>
    <row r="1046252" customFormat="false" ht="12.8" hidden="false" customHeight="false" outlineLevel="0" collapsed="false"/>
    <row r="1046253" customFormat="false" ht="12.8" hidden="false" customHeight="false" outlineLevel="0" collapsed="false"/>
    <row r="1046254" customFormat="false" ht="12.8" hidden="false" customHeight="false" outlineLevel="0" collapsed="false"/>
    <row r="1046255" customFormat="false" ht="12.8" hidden="false" customHeight="false" outlineLevel="0" collapsed="false"/>
    <row r="1046256" customFormat="false" ht="12.8" hidden="false" customHeight="false" outlineLevel="0" collapsed="false"/>
    <row r="1046257" customFormat="false" ht="12.8" hidden="false" customHeight="false" outlineLevel="0" collapsed="false"/>
    <row r="1046258" customFormat="false" ht="12.8" hidden="false" customHeight="false" outlineLevel="0" collapsed="false"/>
    <row r="1046259" customFormat="false" ht="12.8" hidden="false" customHeight="false" outlineLevel="0" collapsed="false"/>
    <row r="1046260" customFormat="false" ht="12.8" hidden="false" customHeight="false" outlineLevel="0" collapsed="false"/>
    <row r="1046261" customFormat="false" ht="12.8" hidden="false" customHeight="false" outlineLevel="0" collapsed="false"/>
    <row r="1046262" customFormat="false" ht="12.8" hidden="false" customHeight="false" outlineLevel="0" collapsed="false"/>
    <row r="1046263" customFormat="false" ht="12.8" hidden="false" customHeight="false" outlineLevel="0" collapsed="false"/>
    <row r="1046264" customFormat="false" ht="12.8" hidden="false" customHeight="false" outlineLevel="0" collapsed="false"/>
    <row r="1046265" customFormat="false" ht="12.8" hidden="false" customHeight="false" outlineLevel="0" collapsed="false"/>
    <row r="1046266" customFormat="false" ht="12.8" hidden="false" customHeight="false" outlineLevel="0" collapsed="false"/>
    <row r="1046267" customFormat="false" ht="12.8" hidden="false" customHeight="false" outlineLevel="0" collapsed="false"/>
    <row r="1046268" customFormat="false" ht="12.8" hidden="false" customHeight="false" outlineLevel="0" collapsed="false"/>
    <row r="1046269" customFormat="false" ht="12.8" hidden="false" customHeight="false" outlineLevel="0" collapsed="false"/>
    <row r="1046270" customFormat="false" ht="12.8" hidden="false" customHeight="false" outlineLevel="0" collapsed="false"/>
    <row r="1046271" customFormat="false" ht="12.8" hidden="false" customHeight="false" outlineLevel="0" collapsed="false"/>
    <row r="1046272" customFormat="false" ht="12.8" hidden="false" customHeight="false" outlineLevel="0" collapsed="false"/>
    <row r="1046273" customFormat="false" ht="12.8" hidden="false" customHeight="false" outlineLevel="0" collapsed="false"/>
    <row r="1046274" customFormat="false" ht="12.8" hidden="false" customHeight="false" outlineLevel="0" collapsed="false"/>
    <row r="1046275" customFormat="false" ht="12.8" hidden="false" customHeight="false" outlineLevel="0" collapsed="false"/>
    <row r="1046276" customFormat="false" ht="12.8" hidden="false" customHeight="false" outlineLevel="0" collapsed="false"/>
    <row r="1046277" customFormat="false" ht="12.8" hidden="false" customHeight="false" outlineLevel="0" collapsed="false"/>
    <row r="1046278" customFormat="false" ht="12.8" hidden="false" customHeight="false" outlineLevel="0" collapsed="false"/>
    <row r="1046279" customFormat="false" ht="12.8" hidden="false" customHeight="false" outlineLevel="0" collapsed="false"/>
    <row r="1046280" customFormat="false" ht="12.8" hidden="false" customHeight="false" outlineLevel="0" collapsed="false"/>
    <row r="1046281" customFormat="false" ht="12.8" hidden="false" customHeight="false" outlineLevel="0" collapsed="false"/>
    <row r="1046282" customFormat="false" ht="12.8" hidden="false" customHeight="false" outlineLevel="0" collapsed="false"/>
    <row r="1046283" customFormat="false" ht="12.8" hidden="false" customHeight="false" outlineLevel="0" collapsed="false"/>
    <row r="1046284" customFormat="false" ht="12.8" hidden="false" customHeight="false" outlineLevel="0" collapsed="false"/>
    <row r="1046285" customFormat="false" ht="12.8" hidden="false" customHeight="false" outlineLevel="0" collapsed="false"/>
    <row r="1046286" customFormat="false" ht="12.8" hidden="false" customHeight="false" outlineLevel="0" collapsed="false"/>
    <row r="1046287" customFormat="false" ht="12.8" hidden="false" customHeight="false" outlineLevel="0" collapsed="false"/>
    <row r="1046288" customFormat="false" ht="12.8" hidden="false" customHeight="false" outlineLevel="0" collapsed="false"/>
    <row r="1046289" customFormat="false" ht="12.8" hidden="false" customHeight="false" outlineLevel="0" collapsed="false"/>
    <row r="1046290" customFormat="false" ht="12.8" hidden="false" customHeight="false" outlineLevel="0" collapsed="false"/>
    <row r="1046291" customFormat="false" ht="12.8" hidden="false" customHeight="false" outlineLevel="0" collapsed="false"/>
    <row r="1046292" customFormat="false" ht="12.8" hidden="false" customHeight="false" outlineLevel="0" collapsed="false"/>
    <row r="1046293" customFormat="false" ht="12.8" hidden="false" customHeight="false" outlineLevel="0" collapsed="false"/>
    <row r="1046294" customFormat="false" ht="12.8" hidden="false" customHeight="false" outlineLevel="0" collapsed="false"/>
    <row r="1046295" customFormat="false" ht="12.8" hidden="false" customHeight="false" outlineLevel="0" collapsed="false"/>
    <row r="1046296" customFormat="false" ht="12.8" hidden="false" customHeight="false" outlineLevel="0" collapsed="false"/>
    <row r="1046297" customFormat="false" ht="12.8" hidden="false" customHeight="false" outlineLevel="0" collapsed="false"/>
    <row r="1046298" customFormat="false" ht="12.8" hidden="false" customHeight="false" outlineLevel="0" collapsed="false"/>
    <row r="1046299" customFormat="false" ht="12.8" hidden="false" customHeight="false" outlineLevel="0" collapsed="false"/>
    <row r="1046300" customFormat="false" ht="12.8" hidden="false" customHeight="false" outlineLevel="0" collapsed="false"/>
    <row r="1046301" customFormat="false" ht="12.8" hidden="false" customHeight="false" outlineLevel="0" collapsed="false"/>
    <row r="1046302" customFormat="false" ht="12.8" hidden="false" customHeight="false" outlineLevel="0" collapsed="false"/>
    <row r="1046303" customFormat="false" ht="12.8" hidden="false" customHeight="false" outlineLevel="0" collapsed="false"/>
    <row r="1046304" customFormat="false" ht="12.8" hidden="false" customHeight="false" outlineLevel="0" collapsed="false"/>
    <row r="1046305" customFormat="false" ht="12.8" hidden="false" customHeight="false" outlineLevel="0" collapsed="false"/>
    <row r="1046306" customFormat="false" ht="12.8" hidden="false" customHeight="false" outlineLevel="0" collapsed="false"/>
    <row r="1046307" customFormat="false" ht="12.8" hidden="false" customHeight="false" outlineLevel="0" collapsed="false"/>
    <row r="1046308" customFormat="false" ht="12.8" hidden="false" customHeight="false" outlineLevel="0" collapsed="false"/>
    <row r="1046309" customFormat="false" ht="12.8" hidden="false" customHeight="false" outlineLevel="0" collapsed="false"/>
    <row r="1046310" customFormat="false" ht="12.8" hidden="false" customHeight="false" outlineLevel="0" collapsed="false"/>
    <row r="1046311" customFormat="false" ht="12.8" hidden="false" customHeight="false" outlineLevel="0" collapsed="false"/>
    <row r="1046312" customFormat="false" ht="12.8" hidden="false" customHeight="false" outlineLevel="0" collapsed="false"/>
    <row r="1046313" customFormat="false" ht="12.8" hidden="false" customHeight="false" outlineLevel="0" collapsed="false"/>
    <row r="1046314" customFormat="false" ht="12.8" hidden="false" customHeight="false" outlineLevel="0" collapsed="false"/>
    <row r="1046315" customFormat="false" ht="12.8" hidden="false" customHeight="false" outlineLevel="0" collapsed="false"/>
    <row r="1046316" customFormat="false" ht="12.8" hidden="false" customHeight="false" outlineLevel="0" collapsed="false"/>
    <row r="1046317" customFormat="false" ht="12.8" hidden="false" customHeight="false" outlineLevel="0" collapsed="false"/>
    <row r="1046318" customFormat="false" ht="12.8" hidden="false" customHeight="false" outlineLevel="0" collapsed="false"/>
    <row r="1046319" customFormat="false" ht="12.8" hidden="false" customHeight="false" outlineLevel="0" collapsed="false"/>
    <row r="1046320" customFormat="false" ht="12.8" hidden="false" customHeight="false" outlineLevel="0" collapsed="false"/>
    <row r="1046321" customFormat="false" ht="12.8" hidden="false" customHeight="false" outlineLevel="0" collapsed="false"/>
    <row r="1046322" customFormat="false" ht="12.8" hidden="false" customHeight="false" outlineLevel="0" collapsed="false"/>
    <row r="1046323" customFormat="false" ht="12.8" hidden="false" customHeight="false" outlineLevel="0" collapsed="false"/>
    <row r="1046324" customFormat="false" ht="12.8" hidden="false" customHeight="false" outlineLevel="0" collapsed="false"/>
    <row r="1046325" customFormat="false" ht="12.8" hidden="false" customHeight="false" outlineLevel="0" collapsed="false"/>
    <row r="1046326" customFormat="false" ht="12.8" hidden="false" customHeight="false" outlineLevel="0" collapsed="false"/>
    <row r="1046327" customFormat="false" ht="12.8" hidden="false" customHeight="false" outlineLevel="0" collapsed="false"/>
    <row r="1046328" customFormat="false" ht="12.8" hidden="false" customHeight="false" outlineLevel="0" collapsed="false"/>
    <row r="1046329" customFormat="false" ht="12.8" hidden="false" customHeight="false" outlineLevel="0" collapsed="false"/>
    <row r="1046330" customFormat="false" ht="12.8" hidden="false" customHeight="false" outlineLevel="0" collapsed="false"/>
    <row r="1046331" customFormat="false" ht="12.8" hidden="false" customHeight="false" outlineLevel="0" collapsed="false"/>
    <row r="1046332" customFormat="false" ht="12.8" hidden="false" customHeight="false" outlineLevel="0" collapsed="false"/>
    <row r="1046333" customFormat="false" ht="12.8" hidden="false" customHeight="false" outlineLevel="0" collapsed="false"/>
    <row r="1046334" customFormat="false" ht="12.8" hidden="false" customHeight="false" outlineLevel="0" collapsed="false"/>
    <row r="1046335" customFormat="false" ht="12.8" hidden="false" customHeight="false" outlineLevel="0" collapsed="false"/>
    <row r="1046336" customFormat="false" ht="12.8" hidden="false" customHeight="false" outlineLevel="0" collapsed="false"/>
    <row r="1046337" customFormat="false" ht="12.8" hidden="false" customHeight="false" outlineLevel="0" collapsed="false"/>
    <row r="1046338" customFormat="false" ht="12.8" hidden="false" customHeight="false" outlineLevel="0" collapsed="false"/>
    <row r="1046339" customFormat="false" ht="12.8" hidden="false" customHeight="false" outlineLevel="0" collapsed="false"/>
    <row r="1046340" customFormat="false" ht="12.8" hidden="false" customHeight="false" outlineLevel="0" collapsed="false"/>
    <row r="1046341" customFormat="false" ht="12.8" hidden="false" customHeight="false" outlineLevel="0" collapsed="false"/>
    <row r="1046342" customFormat="false" ht="12.8" hidden="false" customHeight="false" outlineLevel="0" collapsed="false"/>
    <row r="1046343" customFormat="false" ht="12.8" hidden="false" customHeight="false" outlineLevel="0" collapsed="false"/>
    <row r="1046344" customFormat="false" ht="12.8" hidden="false" customHeight="false" outlineLevel="0" collapsed="false"/>
    <row r="1046345" customFormat="false" ht="12.8" hidden="false" customHeight="false" outlineLevel="0" collapsed="false"/>
    <row r="1046346" customFormat="false" ht="12.8" hidden="false" customHeight="false" outlineLevel="0" collapsed="false"/>
    <row r="1046347" customFormat="false" ht="12.8" hidden="false" customHeight="false" outlineLevel="0" collapsed="false"/>
    <row r="1046348" customFormat="false" ht="12.8" hidden="false" customHeight="false" outlineLevel="0" collapsed="false"/>
    <row r="1046349" customFormat="false" ht="12.8" hidden="false" customHeight="false" outlineLevel="0" collapsed="false"/>
    <row r="1046350" customFormat="false" ht="12.8" hidden="false" customHeight="false" outlineLevel="0" collapsed="false"/>
    <row r="1046351" customFormat="false" ht="12.8" hidden="false" customHeight="false" outlineLevel="0" collapsed="false"/>
    <row r="1046352" customFormat="false" ht="12.8" hidden="false" customHeight="false" outlineLevel="0" collapsed="false"/>
    <row r="1046353" customFormat="false" ht="12.8" hidden="false" customHeight="false" outlineLevel="0" collapsed="false"/>
    <row r="1046354" customFormat="false" ht="12.8" hidden="false" customHeight="false" outlineLevel="0" collapsed="false"/>
    <row r="1046355" customFormat="false" ht="12.8" hidden="false" customHeight="false" outlineLevel="0" collapsed="false"/>
    <row r="1046356" customFormat="false" ht="12.8" hidden="false" customHeight="false" outlineLevel="0" collapsed="false"/>
    <row r="1046357" customFormat="false" ht="12.8" hidden="false" customHeight="false" outlineLevel="0" collapsed="false"/>
    <row r="1046358" customFormat="false" ht="12.8" hidden="false" customHeight="false" outlineLevel="0" collapsed="false"/>
    <row r="1046359" customFormat="false" ht="12.8" hidden="false" customHeight="false" outlineLevel="0" collapsed="false"/>
    <row r="1046360" customFormat="false" ht="12.8" hidden="false" customHeight="false" outlineLevel="0" collapsed="false"/>
    <row r="1046361" customFormat="false" ht="12.8" hidden="false" customHeight="false" outlineLevel="0" collapsed="false"/>
    <row r="1046362" customFormat="false" ht="12.8" hidden="false" customHeight="false" outlineLevel="0" collapsed="false"/>
    <row r="1046363" customFormat="false" ht="12.8" hidden="false" customHeight="false" outlineLevel="0" collapsed="false"/>
    <row r="1046364" customFormat="false" ht="12.8" hidden="false" customHeight="false" outlineLevel="0" collapsed="false"/>
    <row r="1046365" customFormat="false" ht="12.8" hidden="false" customHeight="false" outlineLevel="0" collapsed="false"/>
    <row r="1046366" customFormat="false" ht="12.8" hidden="false" customHeight="false" outlineLevel="0" collapsed="false"/>
    <row r="1046367" customFormat="false" ht="12.8" hidden="false" customHeight="false" outlineLevel="0" collapsed="false"/>
    <row r="1046368" customFormat="false" ht="12.8" hidden="false" customHeight="false" outlineLevel="0" collapsed="false"/>
    <row r="1046369" customFormat="false" ht="12.8" hidden="false" customHeight="false" outlineLevel="0" collapsed="false"/>
    <row r="1046370" customFormat="false" ht="12.8" hidden="false" customHeight="false" outlineLevel="0" collapsed="false"/>
    <row r="1046371" customFormat="false" ht="12.8" hidden="false" customHeight="false" outlineLevel="0" collapsed="false"/>
    <row r="1046372" customFormat="false" ht="12.8" hidden="false" customHeight="false" outlineLevel="0" collapsed="false"/>
    <row r="1046373" customFormat="false" ht="12.8" hidden="false" customHeight="false" outlineLevel="0" collapsed="false"/>
    <row r="1046374" customFormat="false" ht="12.8" hidden="false" customHeight="false" outlineLevel="0" collapsed="false"/>
    <row r="1046375" customFormat="false" ht="12.8" hidden="false" customHeight="false" outlineLevel="0" collapsed="false"/>
    <row r="1046376" customFormat="false" ht="12.8" hidden="false" customHeight="false" outlineLevel="0" collapsed="false"/>
    <row r="1046377" customFormat="false" ht="12.8" hidden="false" customHeight="false" outlineLevel="0" collapsed="false"/>
    <row r="1046378" customFormat="false" ht="12.8" hidden="false" customHeight="false" outlineLevel="0" collapsed="false"/>
    <row r="1046379" customFormat="false" ht="12.8" hidden="false" customHeight="false" outlineLevel="0" collapsed="false"/>
    <row r="1046380" customFormat="false" ht="12.8" hidden="false" customHeight="false" outlineLevel="0" collapsed="false"/>
    <row r="1046381" customFormat="false" ht="12.8" hidden="false" customHeight="false" outlineLevel="0" collapsed="false"/>
    <row r="1046382" customFormat="false" ht="12.8" hidden="false" customHeight="false" outlineLevel="0" collapsed="false"/>
    <row r="1046383" customFormat="false" ht="12.8" hidden="false" customHeight="false" outlineLevel="0" collapsed="false"/>
    <row r="1046384" customFormat="false" ht="12.8" hidden="false" customHeight="false" outlineLevel="0" collapsed="false"/>
    <row r="1046385" customFormat="false" ht="12.8" hidden="false" customHeight="false" outlineLevel="0" collapsed="false"/>
    <row r="1046386" customFormat="false" ht="12.8" hidden="false" customHeight="false" outlineLevel="0" collapsed="false"/>
    <row r="1046387" customFormat="false" ht="12.8" hidden="false" customHeight="false" outlineLevel="0" collapsed="false"/>
    <row r="1046388" customFormat="false" ht="12.8" hidden="false" customHeight="false" outlineLevel="0" collapsed="false"/>
    <row r="1046389" customFormat="false" ht="12.8" hidden="false" customHeight="false" outlineLevel="0" collapsed="false"/>
    <row r="1046390" customFormat="false" ht="12.8" hidden="false" customHeight="false" outlineLevel="0" collapsed="false"/>
    <row r="1046391" customFormat="false" ht="12.8" hidden="false" customHeight="false" outlineLevel="0" collapsed="false"/>
    <row r="1046392" customFormat="false" ht="12.8" hidden="false" customHeight="false" outlineLevel="0" collapsed="false"/>
    <row r="1046393" customFormat="false" ht="12.8" hidden="false" customHeight="false" outlineLevel="0" collapsed="false"/>
    <row r="1046394" customFormat="false" ht="12.8" hidden="false" customHeight="false" outlineLevel="0" collapsed="false"/>
    <row r="1046395" customFormat="false" ht="12.8" hidden="false" customHeight="false" outlineLevel="0" collapsed="false"/>
    <row r="1046396" customFormat="false" ht="12.8" hidden="false" customHeight="false" outlineLevel="0" collapsed="false"/>
    <row r="1046397" customFormat="false" ht="12.8" hidden="false" customHeight="false" outlineLevel="0" collapsed="false"/>
    <row r="1046398" customFormat="false" ht="12.8" hidden="false" customHeight="false" outlineLevel="0" collapsed="false"/>
    <row r="1046399" customFormat="false" ht="12.8" hidden="false" customHeight="false" outlineLevel="0" collapsed="false"/>
    <row r="1046400" customFormat="false" ht="12.8" hidden="false" customHeight="false" outlineLevel="0" collapsed="false"/>
    <row r="1046401" customFormat="false" ht="12.8" hidden="false" customHeight="false" outlineLevel="0" collapsed="false"/>
    <row r="1046402" customFormat="false" ht="12.8" hidden="false" customHeight="false" outlineLevel="0" collapsed="false"/>
    <row r="1046403" customFormat="false" ht="12.8" hidden="false" customHeight="false" outlineLevel="0" collapsed="false"/>
    <row r="1046404" customFormat="false" ht="12.8" hidden="false" customHeight="false" outlineLevel="0" collapsed="false"/>
    <row r="1046405" customFormat="false" ht="12.8" hidden="false" customHeight="false" outlineLevel="0" collapsed="false"/>
    <row r="1046406" customFormat="false" ht="12.8" hidden="false" customHeight="false" outlineLevel="0" collapsed="false"/>
    <row r="1046407" customFormat="false" ht="12.8" hidden="false" customHeight="false" outlineLevel="0" collapsed="false"/>
    <row r="1046408" customFormat="false" ht="12.8" hidden="false" customHeight="false" outlineLevel="0" collapsed="false"/>
    <row r="1046409" customFormat="false" ht="12.8" hidden="false" customHeight="false" outlineLevel="0" collapsed="false"/>
    <row r="1046410" customFormat="false" ht="12.8" hidden="false" customHeight="false" outlineLevel="0" collapsed="false"/>
    <row r="1046411" customFormat="false" ht="12.8" hidden="false" customHeight="false" outlineLevel="0" collapsed="false"/>
    <row r="1046412" customFormat="false" ht="12.8" hidden="false" customHeight="false" outlineLevel="0" collapsed="false"/>
    <row r="1046413" customFormat="false" ht="12.8" hidden="false" customHeight="false" outlineLevel="0" collapsed="false"/>
    <row r="1046414" customFormat="false" ht="12.8" hidden="false" customHeight="false" outlineLevel="0" collapsed="false"/>
    <row r="1046415" customFormat="false" ht="12.8" hidden="false" customHeight="false" outlineLevel="0" collapsed="false"/>
    <row r="1046416" customFormat="false" ht="12.8" hidden="false" customHeight="false" outlineLevel="0" collapsed="false"/>
    <row r="1046417" customFormat="false" ht="12.8" hidden="false" customHeight="false" outlineLevel="0" collapsed="false"/>
    <row r="1046418" customFormat="false" ht="12.8" hidden="false" customHeight="false" outlineLevel="0" collapsed="false"/>
    <row r="1046419" customFormat="false" ht="12.8" hidden="false" customHeight="false" outlineLevel="0" collapsed="false"/>
    <row r="1046420" customFormat="false" ht="12.8" hidden="false" customHeight="false" outlineLevel="0" collapsed="false"/>
    <row r="1046421" customFormat="false" ht="12.8" hidden="false" customHeight="false" outlineLevel="0" collapsed="false"/>
    <row r="1046422" customFormat="false" ht="12.8" hidden="false" customHeight="false" outlineLevel="0" collapsed="false"/>
    <row r="1046423" customFormat="false" ht="12.8" hidden="false" customHeight="false" outlineLevel="0" collapsed="false"/>
    <row r="1046424" customFormat="false" ht="12.8" hidden="false" customHeight="false" outlineLevel="0" collapsed="false"/>
    <row r="1046425" customFormat="false" ht="12.8" hidden="false" customHeight="false" outlineLevel="0" collapsed="false"/>
    <row r="1046426" customFormat="false" ht="12.8" hidden="false" customHeight="false" outlineLevel="0" collapsed="false"/>
    <row r="1046427" customFormat="false" ht="12.8" hidden="false" customHeight="false" outlineLevel="0" collapsed="false"/>
    <row r="1046428" customFormat="false" ht="12.8" hidden="false" customHeight="false" outlineLevel="0" collapsed="false"/>
    <row r="1046429" customFormat="false" ht="12.8" hidden="false" customHeight="false" outlineLevel="0" collapsed="false"/>
    <row r="1046430" customFormat="false" ht="12.8" hidden="false" customHeight="false" outlineLevel="0" collapsed="false"/>
    <row r="1046431" customFormat="false" ht="12.8" hidden="false" customHeight="false" outlineLevel="0" collapsed="false"/>
    <row r="1046432" customFormat="false" ht="12.8" hidden="false" customHeight="false" outlineLevel="0" collapsed="false"/>
    <row r="1046433" customFormat="false" ht="12.8" hidden="false" customHeight="false" outlineLevel="0" collapsed="false"/>
    <row r="1046434" customFormat="false" ht="12.8" hidden="false" customHeight="false" outlineLevel="0" collapsed="false"/>
    <row r="1046435" customFormat="false" ht="12.8" hidden="false" customHeight="false" outlineLevel="0" collapsed="false"/>
    <row r="1046436" customFormat="false" ht="12.8" hidden="false" customHeight="false" outlineLevel="0" collapsed="false"/>
    <row r="1046437" customFormat="false" ht="12.8" hidden="false" customHeight="false" outlineLevel="0" collapsed="false"/>
    <row r="1046438" customFormat="false" ht="12.8" hidden="false" customHeight="false" outlineLevel="0" collapsed="false"/>
    <row r="1046439" customFormat="false" ht="12.8" hidden="false" customHeight="false" outlineLevel="0" collapsed="false"/>
    <row r="1046440" customFormat="false" ht="12.8" hidden="false" customHeight="false" outlineLevel="0" collapsed="false"/>
    <row r="1046441" customFormat="false" ht="12.8" hidden="false" customHeight="false" outlineLevel="0" collapsed="false"/>
    <row r="1046442" customFormat="false" ht="12.8" hidden="false" customHeight="false" outlineLevel="0" collapsed="false"/>
    <row r="1046443" customFormat="false" ht="12.8" hidden="false" customHeight="false" outlineLevel="0" collapsed="false"/>
    <row r="1046444" customFormat="false" ht="12.8" hidden="false" customHeight="false" outlineLevel="0" collapsed="false"/>
    <row r="1046445" customFormat="false" ht="12.8" hidden="false" customHeight="false" outlineLevel="0" collapsed="false"/>
    <row r="1046446" customFormat="false" ht="12.8" hidden="false" customHeight="false" outlineLevel="0" collapsed="false"/>
    <row r="1046447" customFormat="false" ht="12.8" hidden="false" customHeight="false" outlineLevel="0" collapsed="false"/>
    <row r="1046448" customFormat="false" ht="12.8" hidden="false" customHeight="false" outlineLevel="0" collapsed="false"/>
    <row r="1046449" customFormat="false" ht="12.8" hidden="false" customHeight="false" outlineLevel="0" collapsed="false"/>
    <row r="1046450" customFormat="false" ht="12.8" hidden="false" customHeight="false" outlineLevel="0" collapsed="false"/>
    <row r="1046451" customFormat="false" ht="12.8" hidden="false" customHeight="false" outlineLevel="0" collapsed="false"/>
    <row r="1046452" customFormat="false" ht="12.8" hidden="false" customHeight="false" outlineLevel="0" collapsed="false"/>
    <row r="1046453" customFormat="false" ht="12.8" hidden="false" customHeight="false" outlineLevel="0" collapsed="false"/>
    <row r="1046454" customFormat="false" ht="12.8" hidden="false" customHeight="false" outlineLevel="0" collapsed="false"/>
    <row r="1046455" customFormat="false" ht="12.8" hidden="false" customHeight="false" outlineLevel="0" collapsed="false"/>
    <row r="1046456" customFormat="false" ht="12.8" hidden="false" customHeight="false" outlineLevel="0" collapsed="false"/>
    <row r="1046457" customFormat="false" ht="12.8" hidden="false" customHeight="false" outlineLevel="0" collapsed="false"/>
    <row r="1046458" customFormat="false" ht="12.8" hidden="false" customHeight="false" outlineLevel="0" collapsed="false"/>
    <row r="1046459" customFormat="false" ht="12.8" hidden="false" customHeight="false" outlineLevel="0" collapsed="false"/>
    <row r="1046460" customFormat="false" ht="12.8" hidden="false" customHeight="false" outlineLevel="0" collapsed="false"/>
    <row r="1046461" customFormat="false" ht="12.8" hidden="false" customHeight="false" outlineLevel="0" collapsed="false"/>
    <row r="1046462" customFormat="false" ht="12.8" hidden="false" customHeight="false" outlineLevel="0" collapsed="false"/>
    <row r="1046463" customFormat="false" ht="12.8" hidden="false" customHeight="false" outlineLevel="0" collapsed="false"/>
    <row r="1046464" customFormat="false" ht="12.8" hidden="false" customHeight="false" outlineLevel="0" collapsed="false"/>
    <row r="1046465" customFormat="false" ht="12.8" hidden="false" customHeight="false" outlineLevel="0" collapsed="false"/>
    <row r="1046466" customFormat="false" ht="12.8" hidden="false" customHeight="false" outlineLevel="0" collapsed="false"/>
    <row r="1046467" customFormat="false" ht="12.8" hidden="false" customHeight="false" outlineLevel="0" collapsed="false"/>
    <row r="1046468" customFormat="false" ht="12.8" hidden="false" customHeight="false" outlineLevel="0" collapsed="false"/>
    <row r="1046469" customFormat="false" ht="12.8" hidden="false" customHeight="false" outlineLevel="0" collapsed="false"/>
    <row r="1046470" customFormat="false" ht="12.8" hidden="false" customHeight="false" outlineLevel="0" collapsed="false"/>
    <row r="1046471" customFormat="false" ht="12.8" hidden="false" customHeight="false" outlineLevel="0" collapsed="false"/>
    <row r="1046472" customFormat="false" ht="12.8" hidden="false" customHeight="false" outlineLevel="0" collapsed="false"/>
    <row r="1046473" customFormat="false" ht="12.8" hidden="false" customHeight="false" outlineLevel="0" collapsed="false"/>
    <row r="1046474" customFormat="false" ht="12.8" hidden="false" customHeight="false" outlineLevel="0" collapsed="false"/>
    <row r="1046475" customFormat="false" ht="12.8" hidden="false" customHeight="false" outlineLevel="0" collapsed="false"/>
    <row r="1046476" customFormat="false" ht="12.8" hidden="false" customHeight="false" outlineLevel="0" collapsed="false"/>
    <row r="1046477" customFormat="false" ht="12.8" hidden="false" customHeight="false" outlineLevel="0" collapsed="false"/>
    <row r="1046478" customFormat="false" ht="12.8" hidden="false" customHeight="false" outlineLevel="0" collapsed="false"/>
    <row r="1046479" customFormat="false" ht="12.8" hidden="false" customHeight="false" outlineLevel="0" collapsed="false"/>
    <row r="1046480" customFormat="false" ht="12.8" hidden="false" customHeight="false" outlineLevel="0" collapsed="false"/>
    <row r="1046481" customFormat="false" ht="12.8" hidden="false" customHeight="false" outlineLevel="0" collapsed="false"/>
    <row r="1046482" customFormat="false" ht="12.8" hidden="false" customHeight="false" outlineLevel="0" collapsed="false"/>
    <row r="1046483" customFormat="false" ht="12.8" hidden="false" customHeight="false" outlineLevel="0" collapsed="false"/>
    <row r="1046484" customFormat="false" ht="12.8" hidden="false" customHeight="false" outlineLevel="0" collapsed="false"/>
    <row r="1046485" customFormat="false" ht="12.8" hidden="false" customHeight="false" outlineLevel="0" collapsed="false"/>
    <row r="1046486" customFormat="false" ht="12.8" hidden="false" customHeight="false" outlineLevel="0" collapsed="false"/>
    <row r="1046487" customFormat="false" ht="12.8" hidden="false" customHeight="false" outlineLevel="0" collapsed="false"/>
    <row r="1046488" customFormat="false" ht="12.8" hidden="false" customHeight="false" outlineLevel="0" collapsed="false"/>
    <row r="1046489" customFormat="false" ht="12.8" hidden="false" customHeight="false" outlineLevel="0" collapsed="false"/>
    <row r="1046490" customFormat="false" ht="12.8" hidden="false" customHeight="false" outlineLevel="0" collapsed="false"/>
    <row r="1046491" customFormat="false" ht="12.8" hidden="false" customHeight="false" outlineLevel="0" collapsed="false"/>
    <row r="1046492" customFormat="false" ht="12.8" hidden="false" customHeight="false" outlineLevel="0" collapsed="false"/>
    <row r="1046493" customFormat="false" ht="12.8" hidden="false" customHeight="false" outlineLevel="0" collapsed="false"/>
    <row r="1046494" customFormat="false" ht="12.8" hidden="false" customHeight="false" outlineLevel="0" collapsed="false"/>
    <row r="1046495" customFormat="false" ht="12.8" hidden="false" customHeight="false" outlineLevel="0" collapsed="false"/>
    <row r="1046496" customFormat="false" ht="12.8" hidden="false" customHeight="false" outlineLevel="0" collapsed="false"/>
    <row r="1046497" customFormat="false" ht="12.8" hidden="false" customHeight="false" outlineLevel="0" collapsed="false"/>
    <row r="1046498" customFormat="false" ht="12.8" hidden="false" customHeight="false" outlineLevel="0" collapsed="false"/>
    <row r="1046499" customFormat="false" ht="12.8" hidden="false" customHeight="false" outlineLevel="0" collapsed="false"/>
    <row r="1046500" customFormat="false" ht="12.8" hidden="false" customHeight="false" outlineLevel="0" collapsed="false"/>
    <row r="1046501" customFormat="false" ht="12.8" hidden="false" customHeight="false" outlineLevel="0" collapsed="false"/>
    <row r="1046502" customFormat="false" ht="12.8" hidden="false" customHeight="false" outlineLevel="0" collapsed="false"/>
    <row r="1046503" customFormat="false" ht="12.8" hidden="false" customHeight="false" outlineLevel="0" collapsed="false"/>
    <row r="1046504" customFormat="false" ht="12.8" hidden="false" customHeight="false" outlineLevel="0" collapsed="false"/>
    <row r="1046505" customFormat="false" ht="12.8" hidden="false" customHeight="false" outlineLevel="0" collapsed="false"/>
    <row r="1046506" customFormat="false" ht="12.8" hidden="false" customHeight="false" outlineLevel="0" collapsed="false"/>
    <row r="1046507" customFormat="false" ht="12.8" hidden="false" customHeight="false" outlineLevel="0" collapsed="false"/>
    <row r="1046508" customFormat="false" ht="12.8" hidden="false" customHeight="false" outlineLevel="0" collapsed="false"/>
    <row r="1046509" customFormat="false" ht="12.8" hidden="false" customHeight="false" outlineLevel="0" collapsed="false"/>
    <row r="1046510" customFormat="false" ht="12.8" hidden="false" customHeight="false" outlineLevel="0" collapsed="false"/>
    <row r="1046511" customFormat="false" ht="12.8" hidden="false" customHeight="false" outlineLevel="0" collapsed="false"/>
    <row r="1046512" customFormat="false" ht="12.8" hidden="false" customHeight="false" outlineLevel="0" collapsed="false"/>
    <row r="1046513" customFormat="false" ht="12.8" hidden="false" customHeight="false" outlineLevel="0" collapsed="false"/>
    <row r="1046514" customFormat="false" ht="12.8" hidden="false" customHeight="false" outlineLevel="0" collapsed="false"/>
    <row r="1046515" customFormat="false" ht="12.8" hidden="false" customHeight="false" outlineLevel="0" collapsed="false"/>
    <row r="1046516" customFormat="false" ht="12.8" hidden="false" customHeight="false" outlineLevel="0" collapsed="false"/>
    <row r="1046517" customFormat="false" ht="12.8" hidden="false" customHeight="false" outlineLevel="0" collapsed="false"/>
    <row r="1046518" customFormat="false" ht="12.8" hidden="false" customHeight="false" outlineLevel="0" collapsed="false"/>
    <row r="1046519" customFormat="false" ht="12.8" hidden="false" customHeight="false" outlineLevel="0" collapsed="false"/>
    <row r="1046520" customFormat="false" ht="12.8" hidden="false" customHeight="false" outlineLevel="0" collapsed="false"/>
    <row r="1046521" customFormat="false" ht="12.8" hidden="false" customHeight="false" outlineLevel="0" collapsed="false"/>
    <row r="1046522" customFormat="false" ht="12.8" hidden="false" customHeight="false" outlineLevel="0" collapsed="false"/>
    <row r="1046523" customFormat="false" ht="12.8" hidden="false" customHeight="false" outlineLevel="0" collapsed="false"/>
    <row r="1046524" customFormat="false" ht="12.8" hidden="false" customHeight="false" outlineLevel="0" collapsed="false"/>
    <row r="1046525" customFormat="false" ht="12.8" hidden="false" customHeight="false" outlineLevel="0" collapsed="false"/>
    <row r="1046526" customFormat="false" ht="12.8" hidden="false" customHeight="false" outlineLevel="0" collapsed="false"/>
    <row r="1046527" customFormat="false" ht="12.8" hidden="false" customHeight="false" outlineLevel="0" collapsed="false"/>
    <row r="1046528" customFormat="false" ht="12.8" hidden="false" customHeight="false" outlineLevel="0" collapsed="false"/>
    <row r="1046529" customFormat="false" ht="12.8" hidden="false" customHeight="false" outlineLevel="0" collapsed="false"/>
    <row r="1046530" customFormat="false" ht="12.8" hidden="false" customHeight="false" outlineLevel="0" collapsed="false"/>
    <row r="1046531" customFormat="false" ht="12.8" hidden="false" customHeight="false" outlineLevel="0" collapsed="false"/>
    <row r="1046532" customFormat="false" ht="12.8" hidden="false" customHeight="false" outlineLevel="0" collapsed="false"/>
    <row r="1046533" customFormat="false" ht="12.8" hidden="false" customHeight="false" outlineLevel="0" collapsed="false"/>
    <row r="1046534" customFormat="false" ht="12.8" hidden="false" customHeight="false" outlineLevel="0" collapsed="false"/>
    <row r="1046535" customFormat="false" ht="12.8" hidden="false" customHeight="false" outlineLevel="0" collapsed="false"/>
    <row r="1046536" customFormat="false" ht="12.8" hidden="false" customHeight="false" outlineLevel="0" collapsed="false"/>
    <row r="1046537" customFormat="false" ht="12.8" hidden="false" customHeight="false" outlineLevel="0" collapsed="false"/>
    <row r="1046538" customFormat="false" ht="12.8" hidden="false" customHeight="false" outlineLevel="0" collapsed="false"/>
    <row r="1046539" customFormat="false" ht="12.8" hidden="false" customHeight="false" outlineLevel="0" collapsed="false"/>
    <row r="1046540" customFormat="false" ht="12.8" hidden="false" customHeight="false" outlineLevel="0" collapsed="false"/>
    <row r="1046541" customFormat="false" ht="12.8" hidden="false" customHeight="false" outlineLevel="0" collapsed="false"/>
    <row r="1046542" customFormat="false" ht="12.8" hidden="false" customHeight="false" outlineLevel="0" collapsed="false"/>
    <row r="1046543" customFormat="false" ht="12.8" hidden="false" customHeight="false" outlineLevel="0" collapsed="false"/>
    <row r="1046544" customFormat="false" ht="12.8" hidden="false" customHeight="false" outlineLevel="0" collapsed="false"/>
    <row r="1046545" customFormat="false" ht="12.8" hidden="false" customHeight="false" outlineLevel="0" collapsed="false"/>
    <row r="1046546" customFormat="false" ht="12.8" hidden="false" customHeight="false" outlineLevel="0" collapsed="false"/>
    <row r="1046547" customFormat="false" ht="12.8" hidden="false" customHeight="false" outlineLevel="0" collapsed="false"/>
    <row r="1046548" customFormat="false" ht="12.8" hidden="false" customHeight="false" outlineLevel="0" collapsed="false"/>
    <row r="1046549" customFormat="false" ht="12.8" hidden="false" customHeight="false" outlineLevel="0" collapsed="false"/>
    <row r="1046550" customFormat="false" ht="12.8" hidden="false" customHeight="false" outlineLevel="0" collapsed="false"/>
    <row r="1046551" customFormat="false" ht="12.8" hidden="false" customHeight="false" outlineLevel="0" collapsed="false"/>
    <row r="1046552" customFormat="false" ht="12.8" hidden="false" customHeight="false" outlineLevel="0" collapsed="false"/>
    <row r="1046553" customFormat="false" ht="12.8" hidden="false" customHeight="false" outlineLevel="0" collapsed="false"/>
    <row r="1046554" customFormat="false" ht="12.8" hidden="false" customHeight="false" outlineLevel="0" collapsed="false"/>
    <row r="1046555" customFormat="false" ht="12.8" hidden="false" customHeight="false" outlineLevel="0" collapsed="false"/>
    <row r="1046556" customFormat="false" ht="12.8" hidden="false" customHeight="false" outlineLevel="0" collapsed="false"/>
    <row r="1046557" customFormat="false" ht="12.8" hidden="false" customHeight="false" outlineLevel="0" collapsed="false"/>
    <row r="1046558" customFormat="false" ht="12.8" hidden="false" customHeight="false" outlineLevel="0" collapsed="false"/>
    <row r="1046559" customFormat="false" ht="12.8" hidden="false" customHeight="false" outlineLevel="0" collapsed="false"/>
    <row r="1046560" customFormat="false" ht="12.8" hidden="false" customHeight="false" outlineLevel="0" collapsed="false"/>
    <row r="1046561" customFormat="false" ht="12.8" hidden="false" customHeight="false" outlineLevel="0" collapsed="false"/>
    <row r="1046562" customFormat="false" ht="12.8" hidden="false" customHeight="false" outlineLevel="0" collapsed="false"/>
    <row r="1046563" customFormat="false" ht="12.8" hidden="false" customHeight="false" outlineLevel="0" collapsed="false"/>
    <row r="1046564" customFormat="false" ht="12.8" hidden="false" customHeight="false" outlineLevel="0" collapsed="false"/>
    <row r="1046565" customFormat="false" ht="12.8" hidden="false" customHeight="false" outlineLevel="0" collapsed="false"/>
    <row r="1046566" customFormat="false" ht="12.8" hidden="false" customHeight="false" outlineLevel="0" collapsed="false"/>
    <row r="1046567" customFormat="false" ht="12.8" hidden="false" customHeight="false" outlineLevel="0" collapsed="false"/>
    <row r="1046568" customFormat="false" ht="12.8" hidden="false" customHeight="false" outlineLevel="0" collapsed="false"/>
    <row r="1046569" customFormat="false" ht="12.8" hidden="false" customHeight="false" outlineLevel="0" collapsed="false"/>
    <row r="1046570" customFormat="false" ht="12.8" hidden="false" customHeight="false" outlineLevel="0" collapsed="false"/>
    <row r="1046571" customFormat="false" ht="12.8" hidden="false" customHeight="false" outlineLevel="0" collapsed="false"/>
    <row r="1046572" customFormat="false" ht="12.8" hidden="false" customHeight="false" outlineLevel="0" collapsed="false"/>
    <row r="1046573" customFormat="false" ht="12.8" hidden="false" customHeight="false" outlineLevel="0" collapsed="false"/>
    <row r="1046574" customFormat="false" ht="12.8" hidden="false" customHeight="false" outlineLevel="0" collapsed="false"/>
    <row r="1046575" customFormat="false" ht="12.8" hidden="false" customHeight="false" outlineLevel="0" collapsed="false"/>
    <row r="1046576" customFormat="false" ht="12.8" hidden="false" customHeight="false" outlineLevel="0" collapsed="false"/>
    <row r="1046577" customFormat="false" ht="12.8" hidden="false" customHeight="false" outlineLevel="0" collapsed="false"/>
    <row r="1046578" customFormat="false" ht="12.8" hidden="false" customHeight="false" outlineLevel="0" collapsed="false"/>
    <row r="1046579" customFormat="false" ht="12.8" hidden="false" customHeight="false" outlineLevel="0" collapsed="false"/>
    <row r="1046580" customFormat="false" ht="12.8" hidden="false" customHeight="false" outlineLevel="0" collapsed="false"/>
    <row r="1046581" customFormat="false" ht="12.8" hidden="false" customHeight="false" outlineLevel="0" collapsed="false"/>
    <row r="1046582" customFormat="false" ht="12.8" hidden="false" customHeight="false" outlineLevel="0" collapsed="false"/>
    <row r="1046583" customFormat="false" ht="12.8" hidden="false" customHeight="false" outlineLevel="0" collapsed="false"/>
    <row r="1046584" customFormat="false" ht="12.8" hidden="false" customHeight="false" outlineLevel="0" collapsed="false"/>
    <row r="1046585" customFormat="false" ht="12.8" hidden="false" customHeight="false" outlineLevel="0" collapsed="false"/>
    <row r="1046586" customFormat="false" ht="12.8" hidden="false" customHeight="false" outlineLevel="0" collapsed="false"/>
    <row r="1046587" customFormat="false" ht="12.8" hidden="false" customHeight="false" outlineLevel="0" collapsed="false"/>
    <row r="1046588" customFormat="false" ht="12.8" hidden="false" customHeight="false" outlineLevel="0" collapsed="false"/>
    <row r="1046589" customFormat="false" ht="12.8" hidden="false" customHeight="false" outlineLevel="0" collapsed="false"/>
    <row r="1046590" customFormat="false" ht="12.8" hidden="false" customHeight="false" outlineLevel="0" collapsed="false"/>
    <row r="1046591" customFormat="false" ht="12.8" hidden="false" customHeight="false" outlineLevel="0" collapsed="false"/>
    <row r="1046592" customFormat="false" ht="12.8" hidden="false" customHeight="false" outlineLevel="0" collapsed="false"/>
    <row r="1046593" customFormat="false" ht="12.8" hidden="false" customHeight="false" outlineLevel="0" collapsed="false"/>
    <row r="1046594" customFormat="false" ht="12.8" hidden="false" customHeight="false" outlineLevel="0" collapsed="false"/>
    <row r="1046595" customFormat="false" ht="12.8" hidden="false" customHeight="false" outlineLevel="0" collapsed="false"/>
    <row r="1046596" customFormat="false" ht="12.8" hidden="false" customHeight="false" outlineLevel="0" collapsed="false"/>
    <row r="1046597" customFormat="false" ht="12.8" hidden="false" customHeight="false" outlineLevel="0" collapsed="false"/>
    <row r="1046598" customFormat="false" ht="12.8" hidden="false" customHeight="false" outlineLevel="0" collapsed="false"/>
    <row r="1046599" customFormat="false" ht="12.8" hidden="false" customHeight="false" outlineLevel="0" collapsed="false"/>
    <row r="1046600" customFormat="false" ht="12.8" hidden="false" customHeight="false" outlineLevel="0" collapsed="false"/>
    <row r="1046601" customFormat="false" ht="12.8" hidden="false" customHeight="false" outlineLevel="0" collapsed="false"/>
    <row r="1046602" customFormat="false" ht="12.8" hidden="false" customHeight="false" outlineLevel="0" collapsed="false"/>
    <row r="1046603" customFormat="false" ht="12.8" hidden="false" customHeight="false" outlineLevel="0" collapsed="false"/>
    <row r="1046604" customFormat="false" ht="12.8" hidden="false" customHeight="false" outlineLevel="0" collapsed="false"/>
    <row r="1046605" customFormat="false" ht="12.8" hidden="false" customHeight="false" outlineLevel="0" collapsed="false"/>
    <row r="1046606" customFormat="false" ht="12.8" hidden="false" customHeight="false" outlineLevel="0" collapsed="false"/>
    <row r="1046607" customFormat="false" ht="12.8" hidden="false" customHeight="false" outlineLevel="0" collapsed="false"/>
    <row r="1046608" customFormat="false" ht="12.8" hidden="false" customHeight="false" outlineLevel="0" collapsed="false"/>
    <row r="1046609" customFormat="false" ht="12.8" hidden="false" customHeight="false" outlineLevel="0" collapsed="false"/>
    <row r="1046610" customFormat="false" ht="12.8" hidden="false" customHeight="false" outlineLevel="0" collapsed="false"/>
    <row r="1046611" customFormat="false" ht="12.8" hidden="false" customHeight="false" outlineLevel="0" collapsed="false"/>
    <row r="1046612" customFormat="false" ht="12.8" hidden="false" customHeight="false" outlineLevel="0" collapsed="false"/>
    <row r="1046613" customFormat="false" ht="12.8" hidden="false" customHeight="false" outlineLevel="0" collapsed="false"/>
    <row r="1046614" customFormat="false" ht="12.8" hidden="false" customHeight="false" outlineLevel="0" collapsed="false"/>
    <row r="1046615" customFormat="false" ht="12.8" hidden="false" customHeight="false" outlineLevel="0" collapsed="false"/>
    <row r="1046616" customFormat="false" ht="12.8" hidden="false" customHeight="false" outlineLevel="0" collapsed="false"/>
    <row r="1046617" customFormat="false" ht="12.8" hidden="false" customHeight="false" outlineLevel="0" collapsed="false"/>
    <row r="1046618" customFormat="false" ht="12.8" hidden="false" customHeight="false" outlineLevel="0" collapsed="false"/>
    <row r="1046619" customFormat="false" ht="12.8" hidden="false" customHeight="false" outlineLevel="0" collapsed="false"/>
    <row r="1046620" customFormat="false" ht="12.8" hidden="false" customHeight="false" outlineLevel="0" collapsed="false"/>
    <row r="1046621" customFormat="false" ht="12.8" hidden="false" customHeight="false" outlineLevel="0" collapsed="false"/>
    <row r="1046622" customFormat="false" ht="12.8" hidden="false" customHeight="false" outlineLevel="0" collapsed="false"/>
    <row r="1046623" customFormat="false" ht="12.8" hidden="false" customHeight="false" outlineLevel="0" collapsed="false"/>
    <row r="1046624" customFormat="false" ht="12.8" hidden="false" customHeight="false" outlineLevel="0" collapsed="false"/>
    <row r="1046625" customFormat="false" ht="12.8" hidden="false" customHeight="false" outlineLevel="0" collapsed="false"/>
    <row r="1046626" customFormat="false" ht="12.8" hidden="false" customHeight="false" outlineLevel="0" collapsed="false"/>
    <row r="1046627" customFormat="false" ht="12.8" hidden="false" customHeight="false" outlineLevel="0" collapsed="false"/>
    <row r="1046628" customFormat="false" ht="12.8" hidden="false" customHeight="false" outlineLevel="0" collapsed="false"/>
    <row r="1046629" customFormat="false" ht="12.8" hidden="false" customHeight="false" outlineLevel="0" collapsed="false"/>
    <row r="1046630" customFormat="false" ht="12.8" hidden="false" customHeight="false" outlineLevel="0" collapsed="false"/>
    <row r="1046631" customFormat="false" ht="12.8" hidden="false" customHeight="false" outlineLevel="0" collapsed="false"/>
    <row r="1046632" customFormat="false" ht="12.8" hidden="false" customHeight="false" outlineLevel="0" collapsed="false"/>
    <row r="1046633" customFormat="false" ht="12.8" hidden="false" customHeight="false" outlineLevel="0" collapsed="false"/>
    <row r="1046634" customFormat="false" ht="12.8" hidden="false" customHeight="false" outlineLevel="0" collapsed="false"/>
    <row r="1046635" customFormat="false" ht="12.8" hidden="false" customHeight="false" outlineLevel="0" collapsed="false"/>
    <row r="1046636" customFormat="false" ht="12.8" hidden="false" customHeight="false" outlineLevel="0" collapsed="false"/>
    <row r="1046637" customFormat="false" ht="12.8" hidden="false" customHeight="false" outlineLevel="0" collapsed="false"/>
    <row r="1046638" customFormat="false" ht="12.8" hidden="false" customHeight="false" outlineLevel="0" collapsed="false"/>
    <row r="1046639" customFormat="false" ht="12.8" hidden="false" customHeight="false" outlineLevel="0" collapsed="false"/>
    <row r="1046640" customFormat="false" ht="12.8" hidden="false" customHeight="false" outlineLevel="0" collapsed="false"/>
    <row r="1046641" customFormat="false" ht="12.8" hidden="false" customHeight="false" outlineLevel="0" collapsed="false"/>
    <row r="1046642" customFormat="false" ht="12.8" hidden="false" customHeight="false" outlineLevel="0" collapsed="false"/>
    <row r="1046643" customFormat="false" ht="12.8" hidden="false" customHeight="false" outlineLevel="0" collapsed="false"/>
    <row r="1046644" customFormat="false" ht="12.8" hidden="false" customHeight="false" outlineLevel="0" collapsed="false"/>
    <row r="1046645" customFormat="false" ht="12.8" hidden="false" customHeight="false" outlineLevel="0" collapsed="false"/>
    <row r="1046646" customFormat="false" ht="12.8" hidden="false" customHeight="false" outlineLevel="0" collapsed="false"/>
    <row r="1046647" customFormat="false" ht="12.8" hidden="false" customHeight="false" outlineLevel="0" collapsed="false"/>
    <row r="1046648" customFormat="false" ht="12.8" hidden="false" customHeight="false" outlineLevel="0" collapsed="false"/>
    <row r="1046649" customFormat="false" ht="12.8" hidden="false" customHeight="false" outlineLevel="0" collapsed="false"/>
    <row r="1046650" customFormat="false" ht="12.8" hidden="false" customHeight="false" outlineLevel="0" collapsed="false"/>
    <row r="1046651" customFormat="false" ht="12.8" hidden="false" customHeight="false" outlineLevel="0" collapsed="false"/>
    <row r="1046652" customFormat="false" ht="12.8" hidden="false" customHeight="false" outlineLevel="0" collapsed="false"/>
    <row r="1046653" customFormat="false" ht="12.8" hidden="false" customHeight="false" outlineLevel="0" collapsed="false"/>
    <row r="1046654" customFormat="false" ht="12.8" hidden="false" customHeight="false" outlineLevel="0" collapsed="false"/>
    <row r="1046655" customFormat="false" ht="12.8" hidden="false" customHeight="false" outlineLevel="0" collapsed="false"/>
    <row r="1046656" customFormat="false" ht="12.8" hidden="false" customHeight="false" outlineLevel="0" collapsed="false"/>
    <row r="1046657" customFormat="false" ht="12.8" hidden="false" customHeight="false" outlineLevel="0" collapsed="false"/>
    <row r="1046658" customFormat="false" ht="12.8" hidden="false" customHeight="false" outlineLevel="0" collapsed="false"/>
    <row r="1046659" customFormat="false" ht="12.8" hidden="false" customHeight="false" outlineLevel="0" collapsed="false"/>
    <row r="1046660" customFormat="false" ht="12.8" hidden="false" customHeight="false" outlineLevel="0" collapsed="false"/>
    <row r="1046661" customFormat="false" ht="12.8" hidden="false" customHeight="false" outlineLevel="0" collapsed="false"/>
    <row r="1046662" customFormat="false" ht="12.8" hidden="false" customHeight="false" outlineLevel="0" collapsed="false"/>
    <row r="1046663" customFormat="false" ht="12.8" hidden="false" customHeight="false" outlineLevel="0" collapsed="false"/>
    <row r="1046664" customFormat="false" ht="12.8" hidden="false" customHeight="false" outlineLevel="0" collapsed="false"/>
    <row r="1046665" customFormat="false" ht="12.8" hidden="false" customHeight="false" outlineLevel="0" collapsed="false"/>
    <row r="1046666" customFormat="false" ht="12.8" hidden="false" customHeight="false" outlineLevel="0" collapsed="false"/>
    <row r="1046667" customFormat="false" ht="12.8" hidden="false" customHeight="false" outlineLevel="0" collapsed="false"/>
    <row r="1046668" customFormat="false" ht="12.8" hidden="false" customHeight="false" outlineLevel="0" collapsed="false"/>
    <row r="1046669" customFormat="false" ht="12.8" hidden="false" customHeight="false" outlineLevel="0" collapsed="false"/>
    <row r="1046670" customFormat="false" ht="12.8" hidden="false" customHeight="false" outlineLevel="0" collapsed="false"/>
    <row r="1046671" customFormat="false" ht="12.8" hidden="false" customHeight="false" outlineLevel="0" collapsed="false"/>
    <row r="1046672" customFormat="false" ht="12.8" hidden="false" customHeight="false" outlineLevel="0" collapsed="false"/>
    <row r="1046673" customFormat="false" ht="12.8" hidden="false" customHeight="false" outlineLevel="0" collapsed="false"/>
    <row r="1046674" customFormat="false" ht="12.8" hidden="false" customHeight="false" outlineLevel="0" collapsed="false"/>
    <row r="1046675" customFormat="false" ht="12.8" hidden="false" customHeight="false" outlineLevel="0" collapsed="false"/>
    <row r="1046676" customFormat="false" ht="12.8" hidden="false" customHeight="false" outlineLevel="0" collapsed="false"/>
    <row r="1046677" customFormat="false" ht="12.8" hidden="false" customHeight="false" outlineLevel="0" collapsed="false"/>
    <row r="1046678" customFormat="false" ht="12.8" hidden="false" customHeight="false" outlineLevel="0" collapsed="false"/>
    <row r="1046679" customFormat="false" ht="12.8" hidden="false" customHeight="false" outlineLevel="0" collapsed="false"/>
    <row r="1046680" customFormat="false" ht="12.8" hidden="false" customHeight="false" outlineLevel="0" collapsed="false"/>
    <row r="1046681" customFormat="false" ht="12.8" hidden="false" customHeight="false" outlineLevel="0" collapsed="false"/>
    <row r="1046682" customFormat="false" ht="12.8" hidden="false" customHeight="false" outlineLevel="0" collapsed="false"/>
    <row r="1046683" customFormat="false" ht="12.8" hidden="false" customHeight="false" outlineLevel="0" collapsed="false"/>
    <row r="1046684" customFormat="false" ht="12.8" hidden="false" customHeight="false" outlineLevel="0" collapsed="false"/>
    <row r="1046685" customFormat="false" ht="12.8" hidden="false" customHeight="false" outlineLevel="0" collapsed="false"/>
    <row r="1046686" customFormat="false" ht="12.8" hidden="false" customHeight="false" outlineLevel="0" collapsed="false"/>
    <row r="1046687" customFormat="false" ht="12.8" hidden="false" customHeight="false" outlineLevel="0" collapsed="false"/>
    <row r="1046688" customFormat="false" ht="12.8" hidden="false" customHeight="false" outlineLevel="0" collapsed="false"/>
    <row r="1046689" customFormat="false" ht="12.8" hidden="false" customHeight="false" outlineLevel="0" collapsed="false"/>
    <row r="1046690" customFormat="false" ht="12.8" hidden="false" customHeight="false" outlineLevel="0" collapsed="false"/>
    <row r="1046691" customFormat="false" ht="12.8" hidden="false" customHeight="false" outlineLevel="0" collapsed="false"/>
    <row r="1046692" customFormat="false" ht="12.8" hidden="false" customHeight="false" outlineLevel="0" collapsed="false"/>
    <row r="1046693" customFormat="false" ht="12.8" hidden="false" customHeight="false" outlineLevel="0" collapsed="false"/>
    <row r="1046694" customFormat="false" ht="12.8" hidden="false" customHeight="false" outlineLevel="0" collapsed="false"/>
    <row r="1046695" customFormat="false" ht="12.8" hidden="false" customHeight="false" outlineLevel="0" collapsed="false"/>
    <row r="1046696" customFormat="false" ht="12.8" hidden="false" customHeight="false" outlineLevel="0" collapsed="false"/>
    <row r="1046697" customFormat="false" ht="12.8" hidden="false" customHeight="false" outlineLevel="0" collapsed="false"/>
    <row r="1046698" customFormat="false" ht="12.8" hidden="false" customHeight="false" outlineLevel="0" collapsed="false"/>
    <row r="1046699" customFormat="false" ht="12.8" hidden="false" customHeight="false" outlineLevel="0" collapsed="false"/>
    <row r="1046700" customFormat="false" ht="12.8" hidden="false" customHeight="false" outlineLevel="0" collapsed="false"/>
    <row r="1046701" customFormat="false" ht="12.8" hidden="false" customHeight="false" outlineLevel="0" collapsed="false"/>
    <row r="1046702" customFormat="false" ht="12.8" hidden="false" customHeight="false" outlineLevel="0" collapsed="false"/>
    <row r="1046703" customFormat="false" ht="12.8" hidden="false" customHeight="false" outlineLevel="0" collapsed="false"/>
    <row r="1046704" customFormat="false" ht="12.8" hidden="false" customHeight="false" outlineLevel="0" collapsed="false"/>
    <row r="1046705" customFormat="false" ht="12.8" hidden="false" customHeight="false" outlineLevel="0" collapsed="false"/>
    <row r="1046706" customFormat="false" ht="12.8" hidden="false" customHeight="false" outlineLevel="0" collapsed="false"/>
    <row r="1046707" customFormat="false" ht="12.8" hidden="false" customHeight="false" outlineLevel="0" collapsed="false"/>
    <row r="1046708" customFormat="false" ht="12.8" hidden="false" customHeight="false" outlineLevel="0" collapsed="false"/>
    <row r="1046709" customFormat="false" ht="12.8" hidden="false" customHeight="false" outlineLevel="0" collapsed="false"/>
    <row r="1046710" customFormat="false" ht="12.8" hidden="false" customHeight="false" outlineLevel="0" collapsed="false"/>
    <row r="1046711" customFormat="false" ht="12.8" hidden="false" customHeight="false" outlineLevel="0" collapsed="false"/>
    <row r="1046712" customFormat="false" ht="12.8" hidden="false" customHeight="false" outlineLevel="0" collapsed="false"/>
    <row r="1046713" customFormat="false" ht="12.8" hidden="false" customHeight="false" outlineLevel="0" collapsed="false"/>
    <row r="1046714" customFormat="false" ht="12.8" hidden="false" customHeight="false" outlineLevel="0" collapsed="false"/>
    <row r="1046715" customFormat="false" ht="12.8" hidden="false" customHeight="false" outlineLevel="0" collapsed="false"/>
    <row r="1046716" customFormat="false" ht="12.8" hidden="false" customHeight="false" outlineLevel="0" collapsed="false"/>
    <row r="1046717" customFormat="false" ht="12.8" hidden="false" customHeight="false" outlineLevel="0" collapsed="false"/>
    <row r="1046718" customFormat="false" ht="12.8" hidden="false" customHeight="false" outlineLevel="0" collapsed="false"/>
    <row r="1046719" customFormat="false" ht="12.8" hidden="false" customHeight="false" outlineLevel="0" collapsed="false"/>
    <row r="1046720" customFormat="false" ht="12.8" hidden="false" customHeight="false" outlineLevel="0" collapsed="false"/>
    <row r="1046721" customFormat="false" ht="12.8" hidden="false" customHeight="false" outlineLevel="0" collapsed="false"/>
    <row r="1046722" customFormat="false" ht="12.8" hidden="false" customHeight="false" outlineLevel="0" collapsed="false"/>
    <row r="1046723" customFormat="false" ht="12.8" hidden="false" customHeight="false" outlineLevel="0" collapsed="false"/>
    <row r="1046724" customFormat="false" ht="12.8" hidden="false" customHeight="false" outlineLevel="0" collapsed="false"/>
    <row r="1046725" customFormat="false" ht="12.8" hidden="false" customHeight="false" outlineLevel="0" collapsed="false"/>
    <row r="1046726" customFormat="false" ht="12.8" hidden="false" customHeight="false" outlineLevel="0" collapsed="false"/>
    <row r="1046727" customFormat="false" ht="12.8" hidden="false" customHeight="false" outlineLevel="0" collapsed="false"/>
    <row r="1046728" customFormat="false" ht="12.8" hidden="false" customHeight="false" outlineLevel="0" collapsed="false"/>
    <row r="1046729" customFormat="false" ht="12.8" hidden="false" customHeight="false" outlineLevel="0" collapsed="false"/>
    <row r="1046730" customFormat="false" ht="12.8" hidden="false" customHeight="false" outlineLevel="0" collapsed="false"/>
    <row r="1046731" customFormat="false" ht="12.8" hidden="false" customHeight="false" outlineLevel="0" collapsed="false"/>
    <row r="1046732" customFormat="false" ht="12.8" hidden="false" customHeight="false" outlineLevel="0" collapsed="false"/>
    <row r="1046733" customFormat="false" ht="12.8" hidden="false" customHeight="false" outlineLevel="0" collapsed="false"/>
    <row r="1046734" customFormat="false" ht="12.8" hidden="false" customHeight="false" outlineLevel="0" collapsed="false"/>
    <row r="1046735" customFormat="false" ht="12.8" hidden="false" customHeight="false" outlineLevel="0" collapsed="false"/>
    <row r="1046736" customFormat="false" ht="12.8" hidden="false" customHeight="false" outlineLevel="0" collapsed="false"/>
    <row r="1046737" customFormat="false" ht="12.8" hidden="false" customHeight="false" outlineLevel="0" collapsed="false"/>
    <row r="1046738" customFormat="false" ht="12.8" hidden="false" customHeight="false" outlineLevel="0" collapsed="false"/>
    <row r="1046739" customFormat="false" ht="12.8" hidden="false" customHeight="false" outlineLevel="0" collapsed="false"/>
    <row r="1046740" customFormat="false" ht="12.8" hidden="false" customHeight="false" outlineLevel="0" collapsed="false"/>
    <row r="1046741" customFormat="false" ht="12.8" hidden="false" customHeight="false" outlineLevel="0" collapsed="false"/>
    <row r="1046742" customFormat="false" ht="12.8" hidden="false" customHeight="false" outlineLevel="0" collapsed="false"/>
    <row r="1046743" customFormat="false" ht="12.8" hidden="false" customHeight="false" outlineLevel="0" collapsed="false"/>
    <row r="1046744" customFormat="false" ht="12.8" hidden="false" customHeight="false" outlineLevel="0" collapsed="false"/>
    <row r="1046745" customFormat="false" ht="12.8" hidden="false" customHeight="false" outlineLevel="0" collapsed="false"/>
    <row r="1046746" customFormat="false" ht="12.8" hidden="false" customHeight="false" outlineLevel="0" collapsed="false"/>
    <row r="1046747" customFormat="false" ht="12.8" hidden="false" customHeight="false" outlineLevel="0" collapsed="false"/>
    <row r="1046748" customFormat="false" ht="12.8" hidden="false" customHeight="false" outlineLevel="0" collapsed="false"/>
    <row r="1046749" customFormat="false" ht="12.8" hidden="false" customHeight="false" outlineLevel="0" collapsed="false"/>
    <row r="1046750" customFormat="false" ht="12.8" hidden="false" customHeight="false" outlineLevel="0" collapsed="false"/>
    <row r="1046751" customFormat="false" ht="12.8" hidden="false" customHeight="false" outlineLevel="0" collapsed="false"/>
    <row r="1046752" customFormat="false" ht="12.8" hidden="false" customHeight="false" outlineLevel="0" collapsed="false"/>
    <row r="1046753" customFormat="false" ht="12.8" hidden="false" customHeight="false" outlineLevel="0" collapsed="false"/>
    <row r="1046754" customFormat="false" ht="12.8" hidden="false" customHeight="false" outlineLevel="0" collapsed="false"/>
    <row r="1046755" customFormat="false" ht="12.8" hidden="false" customHeight="false" outlineLevel="0" collapsed="false"/>
    <row r="1046756" customFormat="false" ht="12.8" hidden="false" customHeight="false" outlineLevel="0" collapsed="false"/>
    <row r="1046757" customFormat="false" ht="12.8" hidden="false" customHeight="false" outlineLevel="0" collapsed="false"/>
    <row r="1046758" customFormat="false" ht="12.8" hidden="false" customHeight="false" outlineLevel="0" collapsed="false"/>
    <row r="1046759" customFormat="false" ht="12.8" hidden="false" customHeight="false" outlineLevel="0" collapsed="false"/>
    <row r="1046760" customFormat="false" ht="12.8" hidden="false" customHeight="false" outlineLevel="0" collapsed="false"/>
    <row r="1046761" customFormat="false" ht="12.8" hidden="false" customHeight="false" outlineLevel="0" collapsed="false"/>
    <row r="1046762" customFormat="false" ht="12.8" hidden="false" customHeight="false" outlineLevel="0" collapsed="false"/>
    <row r="1046763" customFormat="false" ht="12.8" hidden="false" customHeight="false" outlineLevel="0" collapsed="false"/>
    <row r="1046764" customFormat="false" ht="12.8" hidden="false" customHeight="false" outlineLevel="0" collapsed="false"/>
    <row r="1046765" customFormat="false" ht="12.8" hidden="false" customHeight="false" outlineLevel="0" collapsed="false"/>
    <row r="1046766" customFormat="false" ht="12.8" hidden="false" customHeight="false" outlineLevel="0" collapsed="false"/>
    <row r="1046767" customFormat="false" ht="12.8" hidden="false" customHeight="false" outlineLevel="0" collapsed="false"/>
    <row r="1046768" customFormat="false" ht="12.8" hidden="false" customHeight="false" outlineLevel="0" collapsed="false"/>
    <row r="1046769" customFormat="false" ht="12.8" hidden="false" customHeight="false" outlineLevel="0" collapsed="false"/>
    <row r="1046770" customFormat="false" ht="12.8" hidden="false" customHeight="false" outlineLevel="0" collapsed="false"/>
    <row r="1046771" customFormat="false" ht="12.8" hidden="false" customHeight="false" outlineLevel="0" collapsed="false"/>
    <row r="1046772" customFormat="false" ht="12.8" hidden="false" customHeight="false" outlineLevel="0" collapsed="false"/>
    <row r="1046773" customFormat="false" ht="12.8" hidden="false" customHeight="false" outlineLevel="0" collapsed="false"/>
    <row r="1046774" customFormat="false" ht="12.8" hidden="false" customHeight="false" outlineLevel="0" collapsed="false"/>
    <row r="1046775" customFormat="false" ht="12.8" hidden="false" customHeight="false" outlineLevel="0" collapsed="false"/>
    <row r="1046776" customFormat="false" ht="12.8" hidden="false" customHeight="false" outlineLevel="0" collapsed="false"/>
    <row r="1046777" customFormat="false" ht="12.8" hidden="false" customHeight="false" outlineLevel="0" collapsed="false"/>
    <row r="1046778" customFormat="false" ht="12.8" hidden="false" customHeight="false" outlineLevel="0" collapsed="false"/>
    <row r="1046779" customFormat="false" ht="12.8" hidden="false" customHeight="false" outlineLevel="0" collapsed="false"/>
    <row r="1046780" customFormat="false" ht="12.8" hidden="false" customHeight="false" outlineLevel="0" collapsed="false"/>
    <row r="1046781" customFormat="false" ht="12.8" hidden="false" customHeight="false" outlineLevel="0" collapsed="false"/>
    <row r="1046782" customFormat="false" ht="12.8" hidden="false" customHeight="false" outlineLevel="0" collapsed="false"/>
    <row r="1046783" customFormat="false" ht="12.8" hidden="false" customHeight="false" outlineLevel="0" collapsed="false"/>
    <row r="1046784" customFormat="false" ht="12.8" hidden="false" customHeight="false" outlineLevel="0" collapsed="false"/>
    <row r="1046785" customFormat="false" ht="12.8" hidden="false" customHeight="false" outlineLevel="0" collapsed="false"/>
    <row r="1046786" customFormat="false" ht="12.8" hidden="false" customHeight="false" outlineLevel="0" collapsed="false"/>
    <row r="1046787" customFormat="false" ht="12.8" hidden="false" customHeight="false" outlineLevel="0" collapsed="false"/>
    <row r="1046788" customFormat="false" ht="12.8" hidden="false" customHeight="false" outlineLevel="0" collapsed="false"/>
    <row r="1046789" customFormat="false" ht="12.8" hidden="false" customHeight="false" outlineLevel="0" collapsed="false"/>
    <row r="1046790" customFormat="false" ht="12.8" hidden="false" customHeight="false" outlineLevel="0" collapsed="false"/>
    <row r="1046791" customFormat="false" ht="12.8" hidden="false" customHeight="false" outlineLevel="0" collapsed="false"/>
    <row r="1046792" customFormat="false" ht="12.8" hidden="false" customHeight="false" outlineLevel="0" collapsed="false"/>
    <row r="1046793" customFormat="false" ht="12.8" hidden="false" customHeight="false" outlineLevel="0" collapsed="false"/>
    <row r="1046794" customFormat="false" ht="12.8" hidden="false" customHeight="false" outlineLevel="0" collapsed="false"/>
    <row r="1046795" customFormat="false" ht="12.8" hidden="false" customHeight="false" outlineLevel="0" collapsed="false"/>
    <row r="1046796" customFormat="false" ht="12.8" hidden="false" customHeight="false" outlineLevel="0" collapsed="false"/>
    <row r="1046797" customFormat="false" ht="12.8" hidden="false" customHeight="false" outlineLevel="0" collapsed="false"/>
    <row r="1046798" customFormat="false" ht="12.8" hidden="false" customHeight="false" outlineLevel="0" collapsed="false"/>
    <row r="1046799" customFormat="false" ht="12.8" hidden="false" customHeight="false" outlineLevel="0" collapsed="false"/>
    <row r="1046800" customFormat="false" ht="12.8" hidden="false" customHeight="false" outlineLevel="0" collapsed="false"/>
    <row r="1046801" customFormat="false" ht="12.8" hidden="false" customHeight="false" outlineLevel="0" collapsed="false"/>
    <row r="1046802" customFormat="false" ht="12.8" hidden="false" customHeight="false" outlineLevel="0" collapsed="false"/>
    <row r="1046803" customFormat="false" ht="12.8" hidden="false" customHeight="false" outlineLevel="0" collapsed="false"/>
    <row r="1046804" customFormat="false" ht="12.8" hidden="false" customHeight="false" outlineLevel="0" collapsed="false"/>
    <row r="1046805" customFormat="false" ht="12.8" hidden="false" customHeight="false" outlineLevel="0" collapsed="false"/>
    <row r="1046806" customFormat="false" ht="12.8" hidden="false" customHeight="false" outlineLevel="0" collapsed="false"/>
    <row r="1046807" customFormat="false" ht="12.8" hidden="false" customHeight="false" outlineLevel="0" collapsed="false"/>
    <row r="1046808" customFormat="false" ht="12.8" hidden="false" customHeight="false" outlineLevel="0" collapsed="false"/>
    <row r="1046809" customFormat="false" ht="12.8" hidden="false" customHeight="false" outlineLevel="0" collapsed="false"/>
    <row r="1046810" customFormat="false" ht="12.8" hidden="false" customHeight="false" outlineLevel="0" collapsed="false"/>
    <row r="1046811" customFormat="false" ht="12.8" hidden="false" customHeight="false" outlineLevel="0" collapsed="false"/>
    <row r="1046812" customFormat="false" ht="12.8" hidden="false" customHeight="false" outlineLevel="0" collapsed="false"/>
    <row r="1046813" customFormat="false" ht="12.8" hidden="false" customHeight="false" outlineLevel="0" collapsed="false"/>
    <row r="1046814" customFormat="false" ht="12.8" hidden="false" customHeight="false" outlineLevel="0" collapsed="false"/>
    <row r="1046815" customFormat="false" ht="12.8" hidden="false" customHeight="false" outlineLevel="0" collapsed="false"/>
    <row r="1046816" customFormat="false" ht="12.8" hidden="false" customHeight="false" outlineLevel="0" collapsed="false"/>
    <row r="1046817" customFormat="false" ht="12.8" hidden="false" customHeight="false" outlineLevel="0" collapsed="false"/>
    <row r="1046818" customFormat="false" ht="12.8" hidden="false" customHeight="false" outlineLevel="0" collapsed="false"/>
    <row r="1046819" customFormat="false" ht="12.8" hidden="false" customHeight="false" outlineLevel="0" collapsed="false"/>
    <row r="1046820" customFormat="false" ht="12.8" hidden="false" customHeight="false" outlineLevel="0" collapsed="false"/>
    <row r="1046821" customFormat="false" ht="12.8" hidden="false" customHeight="false" outlineLevel="0" collapsed="false"/>
    <row r="1046822" customFormat="false" ht="12.8" hidden="false" customHeight="false" outlineLevel="0" collapsed="false"/>
    <row r="1046823" customFormat="false" ht="12.8" hidden="false" customHeight="false" outlineLevel="0" collapsed="false"/>
    <row r="1046824" customFormat="false" ht="12.8" hidden="false" customHeight="false" outlineLevel="0" collapsed="false"/>
    <row r="1046825" customFormat="false" ht="12.8" hidden="false" customHeight="false" outlineLevel="0" collapsed="false"/>
    <row r="1046826" customFormat="false" ht="12.8" hidden="false" customHeight="false" outlineLevel="0" collapsed="false"/>
    <row r="1046827" customFormat="false" ht="12.8" hidden="false" customHeight="false" outlineLevel="0" collapsed="false"/>
    <row r="1046828" customFormat="false" ht="12.8" hidden="false" customHeight="false" outlineLevel="0" collapsed="false"/>
    <row r="1046829" customFormat="false" ht="12.8" hidden="false" customHeight="false" outlineLevel="0" collapsed="false"/>
    <row r="1046830" customFormat="false" ht="12.8" hidden="false" customHeight="false" outlineLevel="0" collapsed="false"/>
    <row r="1046831" customFormat="false" ht="12.8" hidden="false" customHeight="false" outlineLevel="0" collapsed="false"/>
    <row r="1046832" customFormat="false" ht="12.8" hidden="false" customHeight="false" outlineLevel="0" collapsed="false"/>
    <row r="1046833" customFormat="false" ht="12.8" hidden="false" customHeight="false" outlineLevel="0" collapsed="false"/>
    <row r="1046834" customFormat="false" ht="12.8" hidden="false" customHeight="false" outlineLevel="0" collapsed="false"/>
    <row r="1046835" customFormat="false" ht="12.8" hidden="false" customHeight="false" outlineLevel="0" collapsed="false"/>
    <row r="1046836" customFormat="false" ht="12.8" hidden="false" customHeight="false" outlineLevel="0" collapsed="false"/>
    <row r="1046837" customFormat="false" ht="12.8" hidden="false" customHeight="false" outlineLevel="0" collapsed="false"/>
    <row r="1046838" customFormat="false" ht="12.8" hidden="false" customHeight="false" outlineLevel="0" collapsed="false"/>
    <row r="1046839" customFormat="false" ht="12.8" hidden="false" customHeight="false" outlineLevel="0" collapsed="false"/>
    <row r="1046840" customFormat="false" ht="12.8" hidden="false" customHeight="false" outlineLevel="0" collapsed="false"/>
    <row r="1046841" customFormat="false" ht="12.8" hidden="false" customHeight="false" outlineLevel="0" collapsed="false"/>
    <row r="1046842" customFormat="false" ht="12.8" hidden="false" customHeight="false" outlineLevel="0" collapsed="false"/>
    <row r="1046843" customFormat="false" ht="12.8" hidden="false" customHeight="false" outlineLevel="0" collapsed="false"/>
    <row r="1046844" customFormat="false" ht="12.8" hidden="false" customHeight="false" outlineLevel="0" collapsed="false"/>
    <row r="1046845" customFormat="false" ht="12.8" hidden="false" customHeight="false" outlineLevel="0" collapsed="false"/>
    <row r="1046846" customFormat="false" ht="12.8" hidden="false" customHeight="false" outlineLevel="0" collapsed="false"/>
    <row r="1046847" customFormat="false" ht="12.8" hidden="false" customHeight="false" outlineLevel="0" collapsed="false"/>
    <row r="1046848" customFormat="false" ht="12.8" hidden="false" customHeight="false" outlineLevel="0" collapsed="false"/>
    <row r="1046849" customFormat="false" ht="12.8" hidden="false" customHeight="false" outlineLevel="0" collapsed="false"/>
    <row r="1046850" customFormat="false" ht="12.8" hidden="false" customHeight="false" outlineLevel="0" collapsed="false"/>
    <row r="1046851" customFormat="false" ht="12.8" hidden="false" customHeight="false" outlineLevel="0" collapsed="false"/>
    <row r="1046852" customFormat="false" ht="12.8" hidden="false" customHeight="false" outlineLevel="0" collapsed="false"/>
    <row r="1046853" customFormat="false" ht="12.8" hidden="false" customHeight="false" outlineLevel="0" collapsed="false"/>
    <row r="1046854" customFormat="false" ht="12.8" hidden="false" customHeight="false" outlineLevel="0" collapsed="false"/>
    <row r="1046855" customFormat="false" ht="12.8" hidden="false" customHeight="false" outlineLevel="0" collapsed="false"/>
    <row r="1046856" customFormat="false" ht="12.8" hidden="false" customHeight="false" outlineLevel="0" collapsed="false"/>
    <row r="1046857" customFormat="false" ht="12.8" hidden="false" customHeight="false" outlineLevel="0" collapsed="false"/>
    <row r="1046858" customFormat="false" ht="12.8" hidden="false" customHeight="false" outlineLevel="0" collapsed="false"/>
    <row r="1046859" customFormat="false" ht="12.8" hidden="false" customHeight="false" outlineLevel="0" collapsed="false"/>
    <row r="1046860" customFormat="false" ht="12.8" hidden="false" customHeight="false" outlineLevel="0" collapsed="false"/>
    <row r="1046861" customFormat="false" ht="12.8" hidden="false" customHeight="false" outlineLevel="0" collapsed="false"/>
    <row r="1046862" customFormat="false" ht="12.8" hidden="false" customHeight="false" outlineLevel="0" collapsed="false"/>
    <row r="1046863" customFormat="false" ht="12.8" hidden="false" customHeight="false" outlineLevel="0" collapsed="false"/>
    <row r="1046864" customFormat="false" ht="12.8" hidden="false" customHeight="false" outlineLevel="0" collapsed="false"/>
    <row r="1046865" customFormat="false" ht="12.8" hidden="false" customHeight="false" outlineLevel="0" collapsed="false"/>
    <row r="1046866" customFormat="false" ht="12.8" hidden="false" customHeight="false" outlineLevel="0" collapsed="false"/>
    <row r="1046867" customFormat="false" ht="12.8" hidden="false" customHeight="false" outlineLevel="0" collapsed="false"/>
    <row r="1046868" customFormat="false" ht="12.8" hidden="false" customHeight="false" outlineLevel="0" collapsed="false"/>
    <row r="1046869" customFormat="false" ht="12.8" hidden="false" customHeight="false" outlineLevel="0" collapsed="false"/>
    <row r="1046870" customFormat="false" ht="12.8" hidden="false" customHeight="false" outlineLevel="0" collapsed="false"/>
    <row r="1046871" customFormat="false" ht="12.8" hidden="false" customHeight="false" outlineLevel="0" collapsed="false"/>
    <row r="1046872" customFormat="false" ht="12.8" hidden="false" customHeight="false" outlineLevel="0" collapsed="false"/>
    <row r="1046873" customFormat="false" ht="12.8" hidden="false" customHeight="false" outlineLevel="0" collapsed="false"/>
    <row r="1046874" customFormat="false" ht="12.8" hidden="false" customHeight="false" outlineLevel="0" collapsed="false"/>
    <row r="1046875" customFormat="false" ht="12.8" hidden="false" customHeight="false" outlineLevel="0" collapsed="false"/>
    <row r="1046876" customFormat="false" ht="12.8" hidden="false" customHeight="false" outlineLevel="0" collapsed="false"/>
    <row r="1046877" customFormat="false" ht="12.8" hidden="false" customHeight="false" outlineLevel="0" collapsed="false"/>
    <row r="1046878" customFormat="false" ht="12.8" hidden="false" customHeight="false" outlineLevel="0" collapsed="false"/>
    <row r="1046879" customFormat="false" ht="12.8" hidden="false" customHeight="false" outlineLevel="0" collapsed="false"/>
    <row r="1046880" customFormat="false" ht="12.8" hidden="false" customHeight="false" outlineLevel="0" collapsed="false"/>
    <row r="1046881" customFormat="false" ht="12.8" hidden="false" customHeight="false" outlineLevel="0" collapsed="false"/>
    <row r="1046882" customFormat="false" ht="12.8" hidden="false" customHeight="false" outlineLevel="0" collapsed="false"/>
    <row r="1046883" customFormat="false" ht="12.8" hidden="false" customHeight="false" outlineLevel="0" collapsed="false"/>
    <row r="1046884" customFormat="false" ht="12.8" hidden="false" customHeight="false" outlineLevel="0" collapsed="false"/>
    <row r="1046885" customFormat="false" ht="12.8" hidden="false" customHeight="false" outlineLevel="0" collapsed="false"/>
    <row r="1046886" customFormat="false" ht="12.8" hidden="false" customHeight="false" outlineLevel="0" collapsed="false"/>
    <row r="1046887" customFormat="false" ht="12.8" hidden="false" customHeight="false" outlineLevel="0" collapsed="false"/>
    <row r="1046888" customFormat="false" ht="12.8" hidden="false" customHeight="false" outlineLevel="0" collapsed="false"/>
    <row r="1046889" customFormat="false" ht="12.8" hidden="false" customHeight="false" outlineLevel="0" collapsed="false"/>
    <row r="1046890" customFormat="false" ht="12.8" hidden="false" customHeight="false" outlineLevel="0" collapsed="false"/>
    <row r="1046891" customFormat="false" ht="12.8" hidden="false" customHeight="false" outlineLevel="0" collapsed="false"/>
    <row r="1046892" customFormat="false" ht="12.8" hidden="false" customHeight="false" outlineLevel="0" collapsed="false"/>
    <row r="1046893" customFormat="false" ht="12.8" hidden="false" customHeight="false" outlineLevel="0" collapsed="false"/>
    <row r="1046894" customFormat="false" ht="12.8" hidden="false" customHeight="false" outlineLevel="0" collapsed="false"/>
    <row r="1046895" customFormat="false" ht="12.8" hidden="false" customHeight="false" outlineLevel="0" collapsed="false"/>
    <row r="1046896" customFormat="false" ht="12.8" hidden="false" customHeight="false" outlineLevel="0" collapsed="false"/>
    <row r="1046897" customFormat="false" ht="12.8" hidden="false" customHeight="false" outlineLevel="0" collapsed="false"/>
    <row r="1046898" customFormat="false" ht="12.8" hidden="false" customHeight="false" outlineLevel="0" collapsed="false"/>
    <row r="1046899" customFormat="false" ht="12.8" hidden="false" customHeight="false" outlineLevel="0" collapsed="false"/>
    <row r="1046900" customFormat="false" ht="12.8" hidden="false" customHeight="false" outlineLevel="0" collapsed="false"/>
    <row r="1046901" customFormat="false" ht="12.8" hidden="false" customHeight="false" outlineLevel="0" collapsed="false"/>
    <row r="1046902" customFormat="false" ht="12.8" hidden="false" customHeight="false" outlineLevel="0" collapsed="false"/>
    <row r="1046903" customFormat="false" ht="12.8" hidden="false" customHeight="false" outlineLevel="0" collapsed="false"/>
    <row r="1046904" customFormat="false" ht="12.8" hidden="false" customHeight="false" outlineLevel="0" collapsed="false"/>
    <row r="1046905" customFormat="false" ht="12.8" hidden="false" customHeight="false" outlineLevel="0" collapsed="false"/>
    <row r="1046906" customFormat="false" ht="12.8" hidden="false" customHeight="false" outlineLevel="0" collapsed="false"/>
    <row r="1046907" customFormat="false" ht="12.8" hidden="false" customHeight="false" outlineLevel="0" collapsed="false"/>
    <row r="1046908" customFormat="false" ht="12.8" hidden="false" customHeight="false" outlineLevel="0" collapsed="false"/>
    <row r="1046909" customFormat="false" ht="12.8" hidden="false" customHeight="false" outlineLevel="0" collapsed="false"/>
    <row r="1046910" customFormat="false" ht="12.8" hidden="false" customHeight="false" outlineLevel="0" collapsed="false"/>
    <row r="1046911" customFormat="false" ht="12.8" hidden="false" customHeight="false" outlineLevel="0" collapsed="false"/>
    <row r="1046912" customFormat="false" ht="12.8" hidden="false" customHeight="false" outlineLevel="0" collapsed="false"/>
    <row r="1046913" customFormat="false" ht="12.8" hidden="false" customHeight="false" outlineLevel="0" collapsed="false"/>
    <row r="1046914" customFormat="false" ht="12.8" hidden="false" customHeight="false" outlineLevel="0" collapsed="false"/>
    <row r="1046915" customFormat="false" ht="12.8" hidden="false" customHeight="false" outlineLevel="0" collapsed="false"/>
    <row r="1046916" customFormat="false" ht="12.8" hidden="false" customHeight="false" outlineLevel="0" collapsed="false"/>
    <row r="1046917" customFormat="false" ht="12.8" hidden="false" customHeight="false" outlineLevel="0" collapsed="false"/>
    <row r="1046918" customFormat="false" ht="12.8" hidden="false" customHeight="false" outlineLevel="0" collapsed="false"/>
    <row r="1046919" customFormat="false" ht="12.8" hidden="false" customHeight="false" outlineLevel="0" collapsed="false"/>
    <row r="1046920" customFormat="false" ht="12.8" hidden="false" customHeight="false" outlineLevel="0" collapsed="false"/>
    <row r="1046921" customFormat="false" ht="12.8" hidden="false" customHeight="false" outlineLevel="0" collapsed="false"/>
    <row r="1046922" customFormat="false" ht="12.8" hidden="false" customHeight="false" outlineLevel="0" collapsed="false"/>
    <row r="1046923" customFormat="false" ht="12.8" hidden="false" customHeight="false" outlineLevel="0" collapsed="false"/>
    <row r="1046924" customFormat="false" ht="12.8" hidden="false" customHeight="false" outlineLevel="0" collapsed="false"/>
    <row r="1046925" customFormat="false" ht="12.8" hidden="false" customHeight="false" outlineLevel="0" collapsed="false"/>
    <row r="1046926" customFormat="false" ht="12.8" hidden="false" customHeight="false" outlineLevel="0" collapsed="false"/>
    <row r="1046927" customFormat="false" ht="12.8" hidden="false" customHeight="false" outlineLevel="0" collapsed="false"/>
    <row r="1046928" customFormat="false" ht="12.8" hidden="false" customHeight="false" outlineLevel="0" collapsed="false"/>
    <row r="1046929" customFormat="false" ht="12.8" hidden="false" customHeight="false" outlineLevel="0" collapsed="false"/>
    <row r="1046930" customFormat="false" ht="12.8" hidden="false" customHeight="false" outlineLevel="0" collapsed="false"/>
    <row r="1046931" customFormat="false" ht="12.8" hidden="false" customHeight="false" outlineLevel="0" collapsed="false"/>
    <row r="1046932" customFormat="false" ht="12.8" hidden="false" customHeight="false" outlineLevel="0" collapsed="false"/>
    <row r="1046933" customFormat="false" ht="12.8" hidden="false" customHeight="false" outlineLevel="0" collapsed="false"/>
    <row r="1046934" customFormat="false" ht="12.8" hidden="false" customHeight="false" outlineLevel="0" collapsed="false"/>
    <row r="1046935" customFormat="false" ht="12.8" hidden="false" customHeight="false" outlineLevel="0" collapsed="false"/>
    <row r="1046936" customFormat="false" ht="12.8" hidden="false" customHeight="false" outlineLevel="0" collapsed="false"/>
    <row r="1046937" customFormat="false" ht="12.8" hidden="false" customHeight="false" outlineLevel="0" collapsed="false"/>
    <row r="1046938" customFormat="false" ht="12.8" hidden="false" customHeight="false" outlineLevel="0" collapsed="false"/>
    <row r="1046939" customFormat="false" ht="12.8" hidden="false" customHeight="false" outlineLevel="0" collapsed="false"/>
    <row r="1046940" customFormat="false" ht="12.8" hidden="false" customHeight="false" outlineLevel="0" collapsed="false"/>
    <row r="1046941" customFormat="false" ht="12.8" hidden="false" customHeight="false" outlineLevel="0" collapsed="false"/>
    <row r="1046942" customFormat="false" ht="12.8" hidden="false" customHeight="false" outlineLevel="0" collapsed="false"/>
    <row r="1046943" customFormat="false" ht="12.8" hidden="false" customHeight="false" outlineLevel="0" collapsed="false"/>
    <row r="1046944" customFormat="false" ht="12.8" hidden="false" customHeight="false" outlineLevel="0" collapsed="false"/>
    <row r="1046945" customFormat="false" ht="12.8" hidden="false" customHeight="false" outlineLevel="0" collapsed="false"/>
    <row r="1046946" customFormat="false" ht="12.8" hidden="false" customHeight="false" outlineLevel="0" collapsed="false"/>
    <row r="1046947" customFormat="false" ht="12.8" hidden="false" customHeight="false" outlineLevel="0" collapsed="false"/>
    <row r="1046948" customFormat="false" ht="12.8" hidden="false" customHeight="false" outlineLevel="0" collapsed="false"/>
    <row r="1046949" customFormat="false" ht="12.8" hidden="false" customHeight="false" outlineLevel="0" collapsed="false"/>
    <row r="1046950" customFormat="false" ht="12.8" hidden="false" customHeight="false" outlineLevel="0" collapsed="false"/>
    <row r="1046951" customFormat="false" ht="12.8" hidden="false" customHeight="false" outlineLevel="0" collapsed="false"/>
    <row r="1046952" customFormat="false" ht="12.8" hidden="false" customHeight="false" outlineLevel="0" collapsed="false"/>
    <row r="1046953" customFormat="false" ht="12.8" hidden="false" customHeight="false" outlineLevel="0" collapsed="false"/>
    <row r="1046954" customFormat="false" ht="12.8" hidden="false" customHeight="false" outlineLevel="0" collapsed="false"/>
    <row r="1046955" customFormat="false" ht="12.8" hidden="false" customHeight="false" outlineLevel="0" collapsed="false"/>
    <row r="1046956" customFormat="false" ht="12.8" hidden="false" customHeight="false" outlineLevel="0" collapsed="false"/>
    <row r="1046957" customFormat="false" ht="12.8" hidden="false" customHeight="false" outlineLevel="0" collapsed="false"/>
    <row r="1046958" customFormat="false" ht="12.8" hidden="false" customHeight="false" outlineLevel="0" collapsed="false"/>
    <row r="1046959" customFormat="false" ht="12.8" hidden="false" customHeight="false" outlineLevel="0" collapsed="false"/>
    <row r="1046960" customFormat="false" ht="12.8" hidden="false" customHeight="false" outlineLevel="0" collapsed="false"/>
    <row r="1046961" customFormat="false" ht="12.8" hidden="false" customHeight="false" outlineLevel="0" collapsed="false"/>
    <row r="1046962" customFormat="false" ht="12.8" hidden="false" customHeight="false" outlineLevel="0" collapsed="false"/>
    <row r="1046963" customFormat="false" ht="12.8" hidden="false" customHeight="false" outlineLevel="0" collapsed="false"/>
    <row r="1046964" customFormat="false" ht="12.8" hidden="false" customHeight="false" outlineLevel="0" collapsed="false"/>
    <row r="1046965" customFormat="false" ht="12.8" hidden="false" customHeight="false" outlineLevel="0" collapsed="false"/>
    <row r="1046966" customFormat="false" ht="12.8" hidden="false" customHeight="false" outlineLevel="0" collapsed="false"/>
    <row r="1046967" customFormat="false" ht="12.8" hidden="false" customHeight="false" outlineLevel="0" collapsed="false"/>
    <row r="1046968" customFormat="false" ht="12.8" hidden="false" customHeight="false" outlineLevel="0" collapsed="false"/>
    <row r="1046969" customFormat="false" ht="12.8" hidden="false" customHeight="false" outlineLevel="0" collapsed="false"/>
    <row r="1046970" customFormat="false" ht="12.8" hidden="false" customHeight="false" outlineLevel="0" collapsed="false"/>
    <row r="1046971" customFormat="false" ht="12.8" hidden="false" customHeight="false" outlineLevel="0" collapsed="false"/>
    <row r="1046972" customFormat="false" ht="12.8" hidden="false" customHeight="false" outlineLevel="0" collapsed="false"/>
    <row r="1046973" customFormat="false" ht="12.8" hidden="false" customHeight="false" outlineLevel="0" collapsed="false"/>
    <row r="1046974" customFormat="false" ht="12.8" hidden="false" customHeight="false" outlineLevel="0" collapsed="false"/>
    <row r="1046975" customFormat="false" ht="12.8" hidden="false" customHeight="false" outlineLevel="0" collapsed="false"/>
    <row r="1046976" customFormat="false" ht="12.8" hidden="false" customHeight="false" outlineLevel="0" collapsed="false"/>
    <row r="1046977" customFormat="false" ht="12.8" hidden="false" customHeight="false" outlineLevel="0" collapsed="false"/>
    <row r="1046978" customFormat="false" ht="12.8" hidden="false" customHeight="false" outlineLevel="0" collapsed="false"/>
    <row r="1046979" customFormat="false" ht="12.8" hidden="false" customHeight="false" outlineLevel="0" collapsed="false"/>
    <row r="1046980" customFormat="false" ht="12.8" hidden="false" customHeight="false" outlineLevel="0" collapsed="false"/>
    <row r="1046981" customFormat="false" ht="12.8" hidden="false" customHeight="false" outlineLevel="0" collapsed="false"/>
    <row r="1046982" customFormat="false" ht="12.8" hidden="false" customHeight="false" outlineLevel="0" collapsed="false"/>
    <row r="1046983" customFormat="false" ht="12.8" hidden="false" customHeight="false" outlineLevel="0" collapsed="false"/>
    <row r="1046984" customFormat="false" ht="12.8" hidden="false" customHeight="false" outlineLevel="0" collapsed="false"/>
    <row r="1046985" customFormat="false" ht="12.8" hidden="false" customHeight="false" outlineLevel="0" collapsed="false"/>
    <row r="1046986" customFormat="false" ht="12.8" hidden="false" customHeight="false" outlineLevel="0" collapsed="false"/>
    <row r="1046987" customFormat="false" ht="12.8" hidden="false" customHeight="false" outlineLevel="0" collapsed="false"/>
    <row r="1046988" customFormat="false" ht="12.8" hidden="false" customHeight="false" outlineLevel="0" collapsed="false"/>
    <row r="1046989" customFormat="false" ht="12.8" hidden="false" customHeight="false" outlineLevel="0" collapsed="false"/>
    <row r="1046990" customFormat="false" ht="12.8" hidden="false" customHeight="false" outlineLevel="0" collapsed="false"/>
    <row r="1046991" customFormat="false" ht="12.8" hidden="false" customHeight="false" outlineLevel="0" collapsed="false"/>
    <row r="1046992" customFormat="false" ht="12.8" hidden="false" customHeight="false" outlineLevel="0" collapsed="false"/>
    <row r="1046993" customFormat="false" ht="12.8" hidden="false" customHeight="false" outlineLevel="0" collapsed="false"/>
    <row r="1046994" customFormat="false" ht="12.8" hidden="false" customHeight="false" outlineLevel="0" collapsed="false"/>
    <row r="1046995" customFormat="false" ht="12.8" hidden="false" customHeight="false" outlineLevel="0" collapsed="false"/>
    <row r="1046996" customFormat="false" ht="12.8" hidden="false" customHeight="false" outlineLevel="0" collapsed="false"/>
    <row r="1046997" customFormat="false" ht="12.8" hidden="false" customHeight="false" outlineLevel="0" collapsed="false"/>
    <row r="1046998" customFormat="false" ht="12.8" hidden="false" customHeight="false" outlineLevel="0" collapsed="false"/>
    <row r="1046999" customFormat="false" ht="12.8" hidden="false" customHeight="false" outlineLevel="0" collapsed="false"/>
    <row r="1047000" customFormat="false" ht="12.8" hidden="false" customHeight="false" outlineLevel="0" collapsed="false"/>
    <row r="1047001" customFormat="false" ht="12.8" hidden="false" customHeight="false" outlineLevel="0" collapsed="false"/>
    <row r="1047002" customFormat="false" ht="12.8" hidden="false" customHeight="false" outlineLevel="0" collapsed="false"/>
    <row r="1047003" customFormat="false" ht="12.8" hidden="false" customHeight="false" outlineLevel="0" collapsed="false"/>
    <row r="1047004" customFormat="false" ht="12.8" hidden="false" customHeight="false" outlineLevel="0" collapsed="false"/>
    <row r="1047005" customFormat="false" ht="12.8" hidden="false" customHeight="false" outlineLevel="0" collapsed="false"/>
    <row r="1047006" customFormat="false" ht="12.8" hidden="false" customHeight="false" outlineLevel="0" collapsed="false"/>
    <row r="1047007" customFormat="false" ht="12.8" hidden="false" customHeight="false" outlineLevel="0" collapsed="false"/>
    <row r="1047008" customFormat="false" ht="12.8" hidden="false" customHeight="false" outlineLevel="0" collapsed="false"/>
    <row r="1047009" customFormat="false" ht="12.8" hidden="false" customHeight="false" outlineLevel="0" collapsed="false"/>
    <row r="1047010" customFormat="false" ht="12.8" hidden="false" customHeight="false" outlineLevel="0" collapsed="false"/>
    <row r="1047011" customFormat="false" ht="12.8" hidden="false" customHeight="false" outlineLevel="0" collapsed="false"/>
    <row r="1047012" customFormat="false" ht="12.8" hidden="false" customHeight="false" outlineLevel="0" collapsed="false"/>
    <row r="1047013" customFormat="false" ht="12.8" hidden="false" customHeight="false" outlineLevel="0" collapsed="false"/>
    <row r="1047014" customFormat="false" ht="12.8" hidden="false" customHeight="false" outlineLevel="0" collapsed="false"/>
    <row r="1047015" customFormat="false" ht="12.8" hidden="false" customHeight="false" outlineLevel="0" collapsed="false"/>
    <row r="1047016" customFormat="false" ht="12.8" hidden="false" customHeight="false" outlineLevel="0" collapsed="false"/>
    <row r="1047017" customFormat="false" ht="12.8" hidden="false" customHeight="false" outlineLevel="0" collapsed="false"/>
    <row r="1047018" customFormat="false" ht="12.8" hidden="false" customHeight="false" outlineLevel="0" collapsed="false"/>
    <row r="1047019" customFormat="false" ht="12.8" hidden="false" customHeight="false" outlineLevel="0" collapsed="false"/>
    <row r="1047020" customFormat="false" ht="12.8" hidden="false" customHeight="false" outlineLevel="0" collapsed="false"/>
    <row r="1047021" customFormat="false" ht="12.8" hidden="false" customHeight="false" outlineLevel="0" collapsed="false"/>
    <row r="1047022" customFormat="false" ht="12.8" hidden="false" customHeight="false" outlineLevel="0" collapsed="false"/>
    <row r="1047023" customFormat="false" ht="12.8" hidden="false" customHeight="false" outlineLevel="0" collapsed="false"/>
    <row r="1047024" customFormat="false" ht="12.8" hidden="false" customHeight="false" outlineLevel="0" collapsed="false"/>
    <row r="1047025" customFormat="false" ht="12.8" hidden="false" customHeight="false" outlineLevel="0" collapsed="false"/>
    <row r="1047026" customFormat="false" ht="12.8" hidden="false" customHeight="false" outlineLevel="0" collapsed="false"/>
    <row r="1047027" customFormat="false" ht="12.8" hidden="false" customHeight="false" outlineLevel="0" collapsed="false"/>
    <row r="1047028" customFormat="false" ht="12.8" hidden="false" customHeight="false" outlineLevel="0" collapsed="false"/>
    <row r="1047029" customFormat="false" ht="12.8" hidden="false" customHeight="false" outlineLevel="0" collapsed="false"/>
    <row r="1047030" customFormat="false" ht="12.8" hidden="false" customHeight="false" outlineLevel="0" collapsed="false"/>
    <row r="1047031" customFormat="false" ht="12.8" hidden="false" customHeight="false" outlineLevel="0" collapsed="false"/>
    <row r="1047032" customFormat="false" ht="12.8" hidden="false" customHeight="false" outlineLevel="0" collapsed="false"/>
    <row r="1047033" customFormat="false" ht="12.8" hidden="false" customHeight="false" outlineLevel="0" collapsed="false"/>
    <row r="1047034" customFormat="false" ht="12.8" hidden="false" customHeight="false" outlineLevel="0" collapsed="false"/>
    <row r="1047035" customFormat="false" ht="12.8" hidden="false" customHeight="false" outlineLevel="0" collapsed="false"/>
    <row r="1047036" customFormat="false" ht="12.8" hidden="false" customHeight="false" outlineLevel="0" collapsed="false"/>
    <row r="1047037" customFormat="false" ht="12.8" hidden="false" customHeight="false" outlineLevel="0" collapsed="false"/>
    <row r="1047038" customFormat="false" ht="12.8" hidden="false" customHeight="false" outlineLevel="0" collapsed="false"/>
    <row r="1047039" customFormat="false" ht="12.8" hidden="false" customHeight="false" outlineLevel="0" collapsed="false"/>
    <row r="1047040" customFormat="false" ht="12.8" hidden="false" customHeight="false" outlineLevel="0" collapsed="false"/>
    <row r="1047041" customFormat="false" ht="12.8" hidden="false" customHeight="false" outlineLevel="0" collapsed="false"/>
    <row r="1047042" customFormat="false" ht="12.8" hidden="false" customHeight="false" outlineLevel="0" collapsed="false"/>
    <row r="1047043" customFormat="false" ht="12.8" hidden="false" customHeight="false" outlineLevel="0" collapsed="false"/>
    <row r="1047044" customFormat="false" ht="12.8" hidden="false" customHeight="false" outlineLevel="0" collapsed="false"/>
    <row r="1047045" customFormat="false" ht="12.8" hidden="false" customHeight="false" outlineLevel="0" collapsed="false"/>
    <row r="1047046" customFormat="false" ht="12.8" hidden="false" customHeight="false" outlineLevel="0" collapsed="false"/>
    <row r="1047047" customFormat="false" ht="12.8" hidden="false" customHeight="false" outlineLevel="0" collapsed="false"/>
    <row r="1047048" customFormat="false" ht="12.8" hidden="false" customHeight="false" outlineLevel="0" collapsed="false"/>
    <row r="1047049" customFormat="false" ht="12.8" hidden="false" customHeight="false" outlineLevel="0" collapsed="false"/>
    <row r="1047050" customFormat="false" ht="12.8" hidden="false" customHeight="false" outlineLevel="0" collapsed="false"/>
    <row r="1047051" customFormat="false" ht="12.8" hidden="false" customHeight="false" outlineLevel="0" collapsed="false"/>
    <row r="1047052" customFormat="false" ht="12.8" hidden="false" customHeight="false" outlineLevel="0" collapsed="false"/>
    <row r="1047053" customFormat="false" ht="12.8" hidden="false" customHeight="false" outlineLevel="0" collapsed="false"/>
    <row r="1047054" customFormat="false" ht="12.8" hidden="false" customHeight="false" outlineLevel="0" collapsed="false"/>
    <row r="1047055" customFormat="false" ht="12.8" hidden="false" customHeight="false" outlineLevel="0" collapsed="false"/>
    <row r="1047056" customFormat="false" ht="12.8" hidden="false" customHeight="false" outlineLevel="0" collapsed="false"/>
    <row r="1047057" customFormat="false" ht="12.8" hidden="false" customHeight="false" outlineLevel="0" collapsed="false"/>
    <row r="1047058" customFormat="false" ht="12.8" hidden="false" customHeight="false" outlineLevel="0" collapsed="false"/>
    <row r="1047059" customFormat="false" ht="12.8" hidden="false" customHeight="false" outlineLevel="0" collapsed="false"/>
    <row r="1047060" customFormat="false" ht="12.8" hidden="false" customHeight="false" outlineLevel="0" collapsed="false"/>
    <row r="1047061" customFormat="false" ht="12.8" hidden="false" customHeight="false" outlineLevel="0" collapsed="false"/>
    <row r="1047062" customFormat="false" ht="12.8" hidden="false" customHeight="false" outlineLevel="0" collapsed="false"/>
    <row r="1047063" customFormat="false" ht="12.8" hidden="false" customHeight="false" outlineLevel="0" collapsed="false"/>
    <row r="1047064" customFormat="false" ht="12.8" hidden="false" customHeight="false" outlineLevel="0" collapsed="false"/>
    <row r="1047065" customFormat="false" ht="12.8" hidden="false" customHeight="false" outlineLevel="0" collapsed="false"/>
    <row r="1047066" customFormat="false" ht="12.8" hidden="false" customHeight="false" outlineLevel="0" collapsed="false"/>
    <row r="1047067" customFormat="false" ht="12.8" hidden="false" customHeight="false" outlineLevel="0" collapsed="false"/>
    <row r="1047068" customFormat="false" ht="12.8" hidden="false" customHeight="false" outlineLevel="0" collapsed="false"/>
    <row r="1047069" customFormat="false" ht="12.8" hidden="false" customHeight="false" outlineLevel="0" collapsed="false"/>
    <row r="1047070" customFormat="false" ht="12.8" hidden="false" customHeight="false" outlineLevel="0" collapsed="false"/>
    <row r="1047071" customFormat="false" ht="12.8" hidden="false" customHeight="false" outlineLevel="0" collapsed="false"/>
    <row r="1047072" customFormat="false" ht="12.8" hidden="false" customHeight="false" outlineLevel="0" collapsed="false"/>
    <row r="1047073" customFormat="false" ht="12.8" hidden="false" customHeight="false" outlineLevel="0" collapsed="false"/>
    <row r="1047074" customFormat="false" ht="12.8" hidden="false" customHeight="false" outlineLevel="0" collapsed="false"/>
    <row r="1047075" customFormat="false" ht="12.8" hidden="false" customHeight="false" outlineLevel="0" collapsed="false"/>
    <row r="1047076" customFormat="false" ht="12.8" hidden="false" customHeight="false" outlineLevel="0" collapsed="false"/>
    <row r="1047077" customFormat="false" ht="12.8" hidden="false" customHeight="false" outlineLevel="0" collapsed="false"/>
    <row r="1047078" customFormat="false" ht="12.8" hidden="false" customHeight="false" outlineLevel="0" collapsed="false"/>
    <row r="1047079" customFormat="false" ht="12.8" hidden="false" customHeight="false" outlineLevel="0" collapsed="false"/>
    <row r="1047080" customFormat="false" ht="12.8" hidden="false" customHeight="false" outlineLevel="0" collapsed="false"/>
    <row r="1047081" customFormat="false" ht="12.8" hidden="false" customHeight="false" outlineLevel="0" collapsed="false"/>
    <row r="1047082" customFormat="false" ht="12.8" hidden="false" customHeight="false" outlineLevel="0" collapsed="false"/>
    <row r="1047083" customFormat="false" ht="12.8" hidden="false" customHeight="false" outlineLevel="0" collapsed="false"/>
    <row r="1047084" customFormat="false" ht="12.8" hidden="false" customHeight="false" outlineLevel="0" collapsed="false"/>
    <row r="1047085" customFormat="false" ht="12.8" hidden="false" customHeight="false" outlineLevel="0" collapsed="false"/>
    <row r="1047086" customFormat="false" ht="12.8" hidden="false" customHeight="false" outlineLevel="0" collapsed="false"/>
    <row r="1047087" customFormat="false" ht="12.8" hidden="false" customHeight="false" outlineLevel="0" collapsed="false"/>
    <row r="1047088" customFormat="false" ht="12.8" hidden="false" customHeight="false" outlineLevel="0" collapsed="false"/>
    <row r="1047089" customFormat="false" ht="12.8" hidden="false" customHeight="false" outlineLevel="0" collapsed="false"/>
    <row r="1047090" customFormat="false" ht="12.8" hidden="false" customHeight="false" outlineLevel="0" collapsed="false"/>
    <row r="1047091" customFormat="false" ht="12.8" hidden="false" customHeight="false" outlineLevel="0" collapsed="false"/>
    <row r="1047092" customFormat="false" ht="12.8" hidden="false" customHeight="false" outlineLevel="0" collapsed="false"/>
    <row r="1047093" customFormat="false" ht="12.8" hidden="false" customHeight="false" outlineLevel="0" collapsed="false"/>
    <row r="1047094" customFormat="false" ht="12.8" hidden="false" customHeight="false" outlineLevel="0" collapsed="false"/>
    <row r="1047095" customFormat="false" ht="12.8" hidden="false" customHeight="false" outlineLevel="0" collapsed="false"/>
    <row r="1047096" customFormat="false" ht="12.8" hidden="false" customHeight="false" outlineLevel="0" collapsed="false"/>
    <row r="1047097" customFormat="false" ht="12.8" hidden="false" customHeight="false" outlineLevel="0" collapsed="false"/>
    <row r="1047098" customFormat="false" ht="12.8" hidden="false" customHeight="false" outlineLevel="0" collapsed="false"/>
    <row r="1047099" customFormat="false" ht="12.8" hidden="false" customHeight="false" outlineLevel="0" collapsed="false"/>
    <row r="1047100" customFormat="false" ht="12.8" hidden="false" customHeight="false" outlineLevel="0" collapsed="false"/>
    <row r="1047101" customFormat="false" ht="12.8" hidden="false" customHeight="false" outlineLevel="0" collapsed="false"/>
    <row r="1047102" customFormat="false" ht="12.8" hidden="false" customHeight="false" outlineLevel="0" collapsed="false"/>
    <row r="1047103" customFormat="false" ht="12.8" hidden="false" customHeight="false" outlineLevel="0" collapsed="false"/>
    <row r="1047104" customFormat="false" ht="12.8" hidden="false" customHeight="false" outlineLevel="0" collapsed="false"/>
    <row r="1047105" customFormat="false" ht="12.8" hidden="false" customHeight="false" outlineLevel="0" collapsed="false"/>
    <row r="1047106" customFormat="false" ht="12.8" hidden="false" customHeight="false" outlineLevel="0" collapsed="false"/>
    <row r="1047107" customFormat="false" ht="12.8" hidden="false" customHeight="false" outlineLevel="0" collapsed="false"/>
    <row r="1047108" customFormat="false" ht="12.8" hidden="false" customHeight="false" outlineLevel="0" collapsed="false"/>
    <row r="1047109" customFormat="false" ht="12.8" hidden="false" customHeight="false" outlineLevel="0" collapsed="false"/>
    <row r="1047110" customFormat="false" ht="12.8" hidden="false" customHeight="false" outlineLevel="0" collapsed="false"/>
    <row r="1047111" customFormat="false" ht="12.8" hidden="false" customHeight="false" outlineLevel="0" collapsed="false"/>
    <row r="1047112" customFormat="false" ht="12.8" hidden="false" customHeight="false" outlineLevel="0" collapsed="false"/>
    <row r="1047113" customFormat="false" ht="12.8" hidden="false" customHeight="false" outlineLevel="0" collapsed="false"/>
    <row r="1047114" customFormat="false" ht="12.8" hidden="false" customHeight="false" outlineLevel="0" collapsed="false"/>
    <row r="1047115" customFormat="false" ht="12.8" hidden="false" customHeight="false" outlineLevel="0" collapsed="false"/>
    <row r="1047116" customFormat="false" ht="12.8" hidden="false" customHeight="false" outlineLevel="0" collapsed="false"/>
    <row r="1047117" customFormat="false" ht="12.8" hidden="false" customHeight="false" outlineLevel="0" collapsed="false"/>
    <row r="1047118" customFormat="false" ht="12.8" hidden="false" customHeight="false" outlineLevel="0" collapsed="false"/>
    <row r="1047119" customFormat="false" ht="12.8" hidden="false" customHeight="false" outlineLevel="0" collapsed="false"/>
    <row r="1047120" customFormat="false" ht="12.8" hidden="false" customHeight="false" outlineLevel="0" collapsed="false"/>
    <row r="1047121" customFormat="false" ht="12.8" hidden="false" customHeight="false" outlineLevel="0" collapsed="false"/>
    <row r="1047122" customFormat="false" ht="12.8" hidden="false" customHeight="false" outlineLevel="0" collapsed="false"/>
    <row r="1047123" customFormat="false" ht="12.8" hidden="false" customHeight="false" outlineLevel="0" collapsed="false"/>
    <row r="1047124" customFormat="false" ht="12.8" hidden="false" customHeight="false" outlineLevel="0" collapsed="false"/>
    <row r="1047125" customFormat="false" ht="12.8" hidden="false" customHeight="false" outlineLevel="0" collapsed="false"/>
    <row r="1047126" customFormat="false" ht="12.8" hidden="false" customHeight="false" outlineLevel="0" collapsed="false"/>
    <row r="1047127" customFormat="false" ht="12.8" hidden="false" customHeight="false" outlineLevel="0" collapsed="false"/>
    <row r="1047128" customFormat="false" ht="12.8" hidden="false" customHeight="false" outlineLevel="0" collapsed="false"/>
    <row r="1047129" customFormat="false" ht="12.8" hidden="false" customHeight="false" outlineLevel="0" collapsed="false"/>
    <row r="1047130" customFormat="false" ht="12.8" hidden="false" customHeight="false" outlineLevel="0" collapsed="false"/>
    <row r="1047131" customFormat="false" ht="12.8" hidden="false" customHeight="false" outlineLevel="0" collapsed="false"/>
    <row r="1047132" customFormat="false" ht="12.8" hidden="false" customHeight="false" outlineLevel="0" collapsed="false"/>
    <row r="1047133" customFormat="false" ht="12.8" hidden="false" customHeight="false" outlineLevel="0" collapsed="false"/>
    <row r="1047134" customFormat="false" ht="12.8" hidden="false" customHeight="false" outlineLevel="0" collapsed="false"/>
    <row r="1047135" customFormat="false" ht="12.8" hidden="false" customHeight="false" outlineLevel="0" collapsed="false"/>
    <row r="1047136" customFormat="false" ht="12.8" hidden="false" customHeight="false" outlineLevel="0" collapsed="false"/>
    <row r="1047137" customFormat="false" ht="12.8" hidden="false" customHeight="false" outlineLevel="0" collapsed="false"/>
    <row r="1047138" customFormat="false" ht="12.8" hidden="false" customHeight="false" outlineLevel="0" collapsed="false"/>
    <row r="1047139" customFormat="false" ht="12.8" hidden="false" customHeight="false" outlineLevel="0" collapsed="false"/>
    <row r="1047140" customFormat="false" ht="12.8" hidden="false" customHeight="false" outlineLevel="0" collapsed="false"/>
    <row r="1047141" customFormat="false" ht="12.8" hidden="false" customHeight="false" outlineLevel="0" collapsed="false"/>
    <row r="1047142" customFormat="false" ht="12.8" hidden="false" customHeight="false" outlineLevel="0" collapsed="false"/>
    <row r="1047143" customFormat="false" ht="12.8" hidden="false" customHeight="false" outlineLevel="0" collapsed="false"/>
    <row r="1047144" customFormat="false" ht="12.8" hidden="false" customHeight="false" outlineLevel="0" collapsed="false"/>
    <row r="1047145" customFormat="false" ht="12.8" hidden="false" customHeight="false" outlineLevel="0" collapsed="false"/>
    <row r="1047146" customFormat="false" ht="12.8" hidden="false" customHeight="false" outlineLevel="0" collapsed="false"/>
    <row r="1047147" customFormat="false" ht="12.8" hidden="false" customHeight="false" outlineLevel="0" collapsed="false"/>
    <row r="1047148" customFormat="false" ht="12.8" hidden="false" customHeight="false" outlineLevel="0" collapsed="false"/>
    <row r="1047149" customFormat="false" ht="12.8" hidden="false" customHeight="false" outlineLevel="0" collapsed="false"/>
    <row r="1047150" customFormat="false" ht="12.8" hidden="false" customHeight="false" outlineLevel="0" collapsed="false"/>
    <row r="1047151" customFormat="false" ht="12.8" hidden="false" customHeight="false" outlineLevel="0" collapsed="false"/>
    <row r="1047152" customFormat="false" ht="12.8" hidden="false" customHeight="false" outlineLevel="0" collapsed="false"/>
    <row r="1047153" customFormat="false" ht="12.8" hidden="false" customHeight="false" outlineLevel="0" collapsed="false"/>
    <row r="1047154" customFormat="false" ht="12.8" hidden="false" customHeight="false" outlineLevel="0" collapsed="false"/>
    <row r="1047155" customFormat="false" ht="12.8" hidden="false" customHeight="false" outlineLevel="0" collapsed="false"/>
    <row r="1047156" customFormat="false" ht="12.8" hidden="false" customHeight="false" outlineLevel="0" collapsed="false"/>
    <row r="1047157" customFormat="false" ht="12.8" hidden="false" customHeight="false" outlineLevel="0" collapsed="false"/>
    <row r="1047158" customFormat="false" ht="12.8" hidden="false" customHeight="false" outlineLevel="0" collapsed="false"/>
    <row r="1047159" customFormat="false" ht="12.8" hidden="false" customHeight="false" outlineLevel="0" collapsed="false"/>
    <row r="1047160" customFormat="false" ht="12.8" hidden="false" customHeight="false" outlineLevel="0" collapsed="false"/>
    <row r="1047161" customFormat="false" ht="12.8" hidden="false" customHeight="false" outlineLevel="0" collapsed="false"/>
    <row r="1047162" customFormat="false" ht="12.8" hidden="false" customHeight="false" outlineLevel="0" collapsed="false"/>
    <row r="1047163" customFormat="false" ht="12.8" hidden="false" customHeight="false" outlineLevel="0" collapsed="false"/>
    <row r="1047164" customFormat="false" ht="12.8" hidden="false" customHeight="false" outlineLevel="0" collapsed="false"/>
    <row r="1047165" customFormat="false" ht="12.8" hidden="false" customHeight="false" outlineLevel="0" collapsed="false"/>
    <row r="1047166" customFormat="false" ht="12.8" hidden="false" customHeight="false" outlineLevel="0" collapsed="false"/>
    <row r="1047167" customFormat="false" ht="12.8" hidden="false" customHeight="false" outlineLevel="0" collapsed="false"/>
    <row r="1047168" customFormat="false" ht="12.8" hidden="false" customHeight="false" outlineLevel="0" collapsed="false"/>
    <row r="1047169" customFormat="false" ht="12.8" hidden="false" customHeight="false" outlineLevel="0" collapsed="false"/>
    <row r="1047170" customFormat="false" ht="12.8" hidden="false" customHeight="false" outlineLevel="0" collapsed="false"/>
    <row r="1047171" customFormat="false" ht="12.8" hidden="false" customHeight="false" outlineLevel="0" collapsed="false"/>
    <row r="1047172" customFormat="false" ht="12.8" hidden="false" customHeight="false" outlineLevel="0" collapsed="false"/>
    <row r="1047173" customFormat="false" ht="12.8" hidden="false" customHeight="false" outlineLevel="0" collapsed="false"/>
    <row r="1047174" customFormat="false" ht="12.8" hidden="false" customHeight="false" outlineLevel="0" collapsed="false"/>
    <row r="1047175" customFormat="false" ht="12.8" hidden="false" customHeight="false" outlineLevel="0" collapsed="false"/>
    <row r="1047176" customFormat="false" ht="12.8" hidden="false" customHeight="false" outlineLevel="0" collapsed="false"/>
    <row r="1047177" customFormat="false" ht="12.8" hidden="false" customHeight="false" outlineLevel="0" collapsed="false"/>
    <row r="1047178" customFormat="false" ht="12.8" hidden="false" customHeight="false" outlineLevel="0" collapsed="false"/>
    <row r="1047179" customFormat="false" ht="12.8" hidden="false" customHeight="false" outlineLevel="0" collapsed="false"/>
    <row r="1047180" customFormat="false" ht="12.8" hidden="false" customHeight="false" outlineLevel="0" collapsed="false"/>
    <row r="1047181" customFormat="false" ht="12.8" hidden="false" customHeight="false" outlineLevel="0" collapsed="false"/>
    <row r="1047182" customFormat="false" ht="12.8" hidden="false" customHeight="false" outlineLevel="0" collapsed="false"/>
    <row r="1047183" customFormat="false" ht="12.8" hidden="false" customHeight="false" outlineLevel="0" collapsed="false"/>
    <row r="1047184" customFormat="false" ht="12.8" hidden="false" customHeight="false" outlineLevel="0" collapsed="false"/>
    <row r="1047185" customFormat="false" ht="12.8" hidden="false" customHeight="false" outlineLevel="0" collapsed="false"/>
    <row r="1047186" customFormat="false" ht="12.8" hidden="false" customHeight="false" outlineLevel="0" collapsed="false"/>
    <row r="1047187" customFormat="false" ht="12.8" hidden="false" customHeight="false" outlineLevel="0" collapsed="false"/>
    <row r="1047188" customFormat="false" ht="12.8" hidden="false" customHeight="false" outlineLevel="0" collapsed="false"/>
    <row r="1047189" customFormat="false" ht="12.8" hidden="false" customHeight="false" outlineLevel="0" collapsed="false"/>
    <row r="1047190" customFormat="false" ht="12.8" hidden="false" customHeight="false" outlineLevel="0" collapsed="false"/>
    <row r="1047191" customFormat="false" ht="12.8" hidden="false" customHeight="false" outlineLevel="0" collapsed="false"/>
    <row r="1047192" customFormat="false" ht="12.8" hidden="false" customHeight="false" outlineLevel="0" collapsed="false"/>
    <row r="1047193" customFormat="false" ht="12.8" hidden="false" customHeight="false" outlineLevel="0" collapsed="false"/>
    <row r="1047194" customFormat="false" ht="12.8" hidden="false" customHeight="false" outlineLevel="0" collapsed="false"/>
    <row r="1047195" customFormat="false" ht="12.8" hidden="false" customHeight="false" outlineLevel="0" collapsed="false"/>
    <row r="1047196" customFormat="false" ht="12.8" hidden="false" customHeight="false" outlineLevel="0" collapsed="false"/>
    <row r="1047197" customFormat="false" ht="12.8" hidden="false" customHeight="false" outlineLevel="0" collapsed="false"/>
    <row r="1047198" customFormat="false" ht="12.8" hidden="false" customHeight="false" outlineLevel="0" collapsed="false"/>
    <row r="1047199" customFormat="false" ht="12.8" hidden="false" customHeight="false" outlineLevel="0" collapsed="false"/>
    <row r="1047200" customFormat="false" ht="12.8" hidden="false" customHeight="false" outlineLevel="0" collapsed="false"/>
    <row r="1047201" customFormat="false" ht="12.8" hidden="false" customHeight="false" outlineLevel="0" collapsed="false"/>
    <row r="1047202" customFormat="false" ht="12.8" hidden="false" customHeight="false" outlineLevel="0" collapsed="false"/>
    <row r="1047203" customFormat="false" ht="12.8" hidden="false" customHeight="false" outlineLevel="0" collapsed="false"/>
    <row r="1047204" customFormat="false" ht="12.8" hidden="false" customHeight="false" outlineLevel="0" collapsed="false"/>
    <row r="1047205" customFormat="false" ht="12.8" hidden="false" customHeight="false" outlineLevel="0" collapsed="false"/>
    <row r="1047206" customFormat="false" ht="12.8" hidden="false" customHeight="false" outlineLevel="0" collapsed="false"/>
    <row r="1047207" customFormat="false" ht="12.8" hidden="false" customHeight="false" outlineLevel="0" collapsed="false"/>
    <row r="1047208" customFormat="false" ht="12.8" hidden="false" customHeight="false" outlineLevel="0" collapsed="false"/>
    <row r="1047209" customFormat="false" ht="12.8" hidden="false" customHeight="false" outlineLevel="0" collapsed="false"/>
    <row r="1047210" customFormat="false" ht="12.8" hidden="false" customHeight="false" outlineLevel="0" collapsed="false"/>
    <row r="1047211" customFormat="false" ht="12.8" hidden="false" customHeight="false" outlineLevel="0" collapsed="false"/>
    <row r="1047212" customFormat="false" ht="12.8" hidden="false" customHeight="false" outlineLevel="0" collapsed="false"/>
    <row r="1047213" customFormat="false" ht="12.8" hidden="false" customHeight="false" outlineLevel="0" collapsed="false"/>
    <row r="1047214" customFormat="false" ht="12.8" hidden="false" customHeight="false" outlineLevel="0" collapsed="false"/>
    <row r="1047215" customFormat="false" ht="12.8" hidden="false" customHeight="false" outlineLevel="0" collapsed="false"/>
    <row r="1047216" customFormat="false" ht="12.8" hidden="false" customHeight="false" outlineLevel="0" collapsed="false"/>
    <row r="1047217" customFormat="false" ht="12.8" hidden="false" customHeight="false" outlineLevel="0" collapsed="false"/>
    <row r="1047218" customFormat="false" ht="12.8" hidden="false" customHeight="false" outlineLevel="0" collapsed="false"/>
    <row r="1047219" customFormat="false" ht="12.8" hidden="false" customHeight="false" outlineLevel="0" collapsed="false"/>
    <row r="1047220" customFormat="false" ht="12.8" hidden="false" customHeight="false" outlineLevel="0" collapsed="false"/>
    <row r="1047221" customFormat="false" ht="12.8" hidden="false" customHeight="false" outlineLevel="0" collapsed="false"/>
    <row r="1047222" customFormat="false" ht="12.8" hidden="false" customHeight="false" outlineLevel="0" collapsed="false"/>
    <row r="1047223" customFormat="false" ht="12.8" hidden="false" customHeight="false" outlineLevel="0" collapsed="false"/>
    <row r="1047224" customFormat="false" ht="12.8" hidden="false" customHeight="false" outlineLevel="0" collapsed="false"/>
    <row r="1047225" customFormat="false" ht="12.8" hidden="false" customHeight="false" outlineLevel="0" collapsed="false"/>
    <row r="1047226" customFormat="false" ht="12.8" hidden="false" customHeight="false" outlineLevel="0" collapsed="false"/>
    <row r="1047227" customFormat="false" ht="12.8" hidden="false" customHeight="false" outlineLevel="0" collapsed="false"/>
    <row r="1047228" customFormat="false" ht="12.8" hidden="false" customHeight="false" outlineLevel="0" collapsed="false"/>
    <row r="1047229" customFormat="false" ht="12.8" hidden="false" customHeight="false" outlineLevel="0" collapsed="false"/>
    <row r="1047230" customFormat="false" ht="12.8" hidden="false" customHeight="false" outlineLevel="0" collapsed="false"/>
    <row r="1047231" customFormat="false" ht="12.8" hidden="false" customHeight="false" outlineLevel="0" collapsed="false"/>
    <row r="1047232" customFormat="false" ht="12.8" hidden="false" customHeight="false" outlineLevel="0" collapsed="false"/>
    <row r="1047233" customFormat="false" ht="12.8" hidden="false" customHeight="false" outlineLevel="0" collapsed="false"/>
    <row r="1047234" customFormat="false" ht="12.8" hidden="false" customHeight="false" outlineLevel="0" collapsed="false"/>
    <row r="1047235" customFormat="false" ht="12.8" hidden="false" customHeight="false" outlineLevel="0" collapsed="false"/>
    <row r="1047236" customFormat="false" ht="12.8" hidden="false" customHeight="false" outlineLevel="0" collapsed="false"/>
    <row r="1047237" customFormat="false" ht="12.8" hidden="false" customHeight="false" outlineLevel="0" collapsed="false"/>
    <row r="1047238" customFormat="false" ht="12.8" hidden="false" customHeight="false" outlineLevel="0" collapsed="false"/>
    <row r="1047239" customFormat="false" ht="12.8" hidden="false" customHeight="false" outlineLevel="0" collapsed="false"/>
    <row r="1047240" customFormat="false" ht="12.8" hidden="false" customHeight="false" outlineLevel="0" collapsed="false"/>
    <row r="1047241" customFormat="false" ht="12.8" hidden="false" customHeight="false" outlineLevel="0" collapsed="false"/>
    <row r="1047242" customFormat="false" ht="12.8" hidden="false" customHeight="false" outlineLevel="0" collapsed="false"/>
    <row r="1047243" customFormat="false" ht="12.8" hidden="false" customHeight="false" outlineLevel="0" collapsed="false"/>
    <row r="1047244" customFormat="false" ht="12.8" hidden="false" customHeight="false" outlineLevel="0" collapsed="false"/>
    <row r="1047245" customFormat="false" ht="12.8" hidden="false" customHeight="false" outlineLevel="0" collapsed="false"/>
    <row r="1047246" customFormat="false" ht="12.8" hidden="false" customHeight="false" outlineLevel="0" collapsed="false"/>
    <row r="1047247" customFormat="false" ht="12.8" hidden="false" customHeight="false" outlineLevel="0" collapsed="false"/>
    <row r="1047248" customFormat="false" ht="12.8" hidden="false" customHeight="false" outlineLevel="0" collapsed="false"/>
    <row r="1047249" customFormat="false" ht="12.8" hidden="false" customHeight="false" outlineLevel="0" collapsed="false"/>
    <row r="1047250" customFormat="false" ht="12.8" hidden="false" customHeight="false" outlineLevel="0" collapsed="false"/>
    <row r="1047251" customFormat="false" ht="12.8" hidden="false" customHeight="false" outlineLevel="0" collapsed="false"/>
    <row r="1047252" customFormat="false" ht="12.8" hidden="false" customHeight="false" outlineLevel="0" collapsed="false"/>
    <row r="1047253" customFormat="false" ht="12.8" hidden="false" customHeight="false" outlineLevel="0" collapsed="false"/>
    <row r="1047254" customFormat="false" ht="12.8" hidden="false" customHeight="false" outlineLevel="0" collapsed="false"/>
    <row r="1047255" customFormat="false" ht="12.8" hidden="false" customHeight="false" outlineLevel="0" collapsed="false"/>
    <row r="1047256" customFormat="false" ht="12.8" hidden="false" customHeight="false" outlineLevel="0" collapsed="false"/>
    <row r="1047257" customFormat="false" ht="12.8" hidden="false" customHeight="false" outlineLevel="0" collapsed="false"/>
    <row r="1047258" customFormat="false" ht="12.8" hidden="false" customHeight="false" outlineLevel="0" collapsed="false"/>
    <row r="1047259" customFormat="false" ht="12.8" hidden="false" customHeight="false" outlineLevel="0" collapsed="false"/>
    <row r="1047260" customFormat="false" ht="12.8" hidden="false" customHeight="false" outlineLevel="0" collapsed="false"/>
    <row r="1047261" customFormat="false" ht="12.8" hidden="false" customHeight="false" outlineLevel="0" collapsed="false"/>
    <row r="1047262" customFormat="false" ht="12.8" hidden="false" customHeight="false" outlineLevel="0" collapsed="false"/>
    <row r="1047263" customFormat="false" ht="12.8" hidden="false" customHeight="false" outlineLevel="0" collapsed="false"/>
    <row r="1047264" customFormat="false" ht="12.8" hidden="false" customHeight="false" outlineLevel="0" collapsed="false"/>
    <row r="1047265" customFormat="false" ht="12.8" hidden="false" customHeight="false" outlineLevel="0" collapsed="false"/>
    <row r="1047266" customFormat="false" ht="12.8" hidden="false" customHeight="false" outlineLevel="0" collapsed="false"/>
    <row r="1047267" customFormat="false" ht="12.8" hidden="false" customHeight="false" outlineLevel="0" collapsed="false"/>
    <row r="1047268" customFormat="false" ht="12.8" hidden="false" customHeight="false" outlineLevel="0" collapsed="false"/>
    <row r="1047269" customFormat="false" ht="12.8" hidden="false" customHeight="false" outlineLevel="0" collapsed="false"/>
    <row r="1047270" customFormat="false" ht="12.8" hidden="false" customHeight="false" outlineLevel="0" collapsed="false"/>
    <row r="1047271" customFormat="false" ht="12.8" hidden="false" customHeight="false" outlineLevel="0" collapsed="false"/>
    <row r="1047272" customFormat="false" ht="12.8" hidden="false" customHeight="false" outlineLevel="0" collapsed="false"/>
    <row r="1047273" customFormat="false" ht="12.8" hidden="false" customHeight="false" outlineLevel="0" collapsed="false"/>
    <row r="1047274" customFormat="false" ht="12.8" hidden="false" customHeight="false" outlineLevel="0" collapsed="false"/>
    <row r="1047275" customFormat="false" ht="12.8" hidden="false" customHeight="false" outlineLevel="0" collapsed="false"/>
    <row r="1047276" customFormat="false" ht="12.8" hidden="false" customHeight="false" outlineLevel="0" collapsed="false"/>
    <row r="1047277" customFormat="false" ht="12.8" hidden="false" customHeight="false" outlineLevel="0" collapsed="false"/>
    <row r="1047278" customFormat="false" ht="12.8" hidden="false" customHeight="false" outlineLevel="0" collapsed="false"/>
    <row r="1047279" customFormat="false" ht="12.8" hidden="false" customHeight="false" outlineLevel="0" collapsed="false"/>
    <row r="1047280" customFormat="false" ht="12.8" hidden="false" customHeight="false" outlineLevel="0" collapsed="false"/>
    <row r="1047281" customFormat="false" ht="12.8" hidden="false" customHeight="false" outlineLevel="0" collapsed="false"/>
    <row r="1047282" customFormat="false" ht="12.8" hidden="false" customHeight="false" outlineLevel="0" collapsed="false"/>
    <row r="1047283" customFormat="false" ht="12.8" hidden="false" customHeight="false" outlineLevel="0" collapsed="false"/>
    <row r="1047284" customFormat="false" ht="12.8" hidden="false" customHeight="false" outlineLevel="0" collapsed="false"/>
    <row r="1047285" customFormat="false" ht="12.8" hidden="false" customHeight="false" outlineLevel="0" collapsed="false"/>
    <row r="1047286" customFormat="false" ht="12.8" hidden="false" customHeight="false" outlineLevel="0" collapsed="false"/>
    <row r="1047287" customFormat="false" ht="12.8" hidden="false" customHeight="false" outlineLevel="0" collapsed="false"/>
    <row r="1047288" customFormat="false" ht="12.8" hidden="false" customHeight="false" outlineLevel="0" collapsed="false"/>
    <row r="1047289" customFormat="false" ht="12.8" hidden="false" customHeight="false" outlineLevel="0" collapsed="false"/>
    <row r="1047290" customFormat="false" ht="12.8" hidden="false" customHeight="false" outlineLevel="0" collapsed="false"/>
    <row r="1047291" customFormat="false" ht="12.8" hidden="false" customHeight="false" outlineLevel="0" collapsed="false"/>
    <row r="1047292" customFormat="false" ht="12.8" hidden="false" customHeight="false" outlineLevel="0" collapsed="false"/>
    <row r="1047293" customFormat="false" ht="12.8" hidden="false" customHeight="false" outlineLevel="0" collapsed="false"/>
    <row r="1047294" customFormat="false" ht="12.8" hidden="false" customHeight="false" outlineLevel="0" collapsed="false"/>
    <row r="1047295" customFormat="false" ht="12.8" hidden="false" customHeight="false" outlineLevel="0" collapsed="false"/>
    <row r="1047296" customFormat="false" ht="12.8" hidden="false" customHeight="false" outlineLevel="0" collapsed="false"/>
    <row r="1047297" customFormat="false" ht="12.8" hidden="false" customHeight="false" outlineLevel="0" collapsed="false"/>
    <row r="1047298" customFormat="false" ht="12.8" hidden="false" customHeight="false" outlineLevel="0" collapsed="false"/>
    <row r="1047299" customFormat="false" ht="12.8" hidden="false" customHeight="false" outlineLevel="0" collapsed="false"/>
    <row r="1047300" customFormat="false" ht="12.8" hidden="false" customHeight="false" outlineLevel="0" collapsed="false"/>
    <row r="1047301" customFormat="false" ht="12.8" hidden="false" customHeight="false" outlineLevel="0" collapsed="false"/>
    <row r="1047302" customFormat="false" ht="12.8" hidden="false" customHeight="false" outlineLevel="0" collapsed="false"/>
    <row r="1047303" customFormat="false" ht="12.8" hidden="false" customHeight="false" outlineLevel="0" collapsed="false"/>
    <row r="1047304" customFormat="false" ht="12.8" hidden="false" customHeight="false" outlineLevel="0" collapsed="false"/>
    <row r="1047305" customFormat="false" ht="12.8" hidden="false" customHeight="false" outlineLevel="0" collapsed="false"/>
    <row r="1047306" customFormat="false" ht="12.8" hidden="false" customHeight="false" outlineLevel="0" collapsed="false"/>
    <row r="1047307" customFormat="false" ht="12.8" hidden="false" customHeight="false" outlineLevel="0" collapsed="false"/>
    <row r="1047308" customFormat="false" ht="12.8" hidden="false" customHeight="false" outlineLevel="0" collapsed="false"/>
    <row r="1047309" customFormat="false" ht="12.8" hidden="false" customHeight="false" outlineLevel="0" collapsed="false"/>
    <row r="1047310" customFormat="false" ht="12.8" hidden="false" customHeight="false" outlineLevel="0" collapsed="false"/>
    <row r="1047311" customFormat="false" ht="12.8" hidden="false" customHeight="false" outlineLevel="0" collapsed="false"/>
    <row r="1047312" customFormat="false" ht="12.8" hidden="false" customHeight="false" outlineLevel="0" collapsed="false"/>
    <row r="1047313" customFormat="false" ht="12.8" hidden="false" customHeight="false" outlineLevel="0" collapsed="false"/>
    <row r="1047314" customFormat="false" ht="12.8" hidden="false" customHeight="false" outlineLevel="0" collapsed="false"/>
    <row r="1047315" customFormat="false" ht="12.8" hidden="false" customHeight="false" outlineLevel="0" collapsed="false"/>
    <row r="1047316" customFormat="false" ht="12.8" hidden="false" customHeight="false" outlineLevel="0" collapsed="false"/>
    <row r="1047317" customFormat="false" ht="12.8" hidden="false" customHeight="false" outlineLevel="0" collapsed="false"/>
    <row r="1047318" customFormat="false" ht="12.8" hidden="false" customHeight="false" outlineLevel="0" collapsed="false"/>
    <row r="1047319" customFormat="false" ht="12.8" hidden="false" customHeight="false" outlineLevel="0" collapsed="false"/>
    <row r="1047320" customFormat="false" ht="12.8" hidden="false" customHeight="false" outlineLevel="0" collapsed="false"/>
    <row r="1047321" customFormat="false" ht="12.8" hidden="false" customHeight="false" outlineLevel="0" collapsed="false"/>
    <row r="1047322" customFormat="false" ht="12.8" hidden="false" customHeight="false" outlineLevel="0" collapsed="false"/>
    <row r="1047323" customFormat="false" ht="12.8" hidden="false" customHeight="false" outlineLevel="0" collapsed="false"/>
    <row r="1047324" customFormat="false" ht="12.8" hidden="false" customHeight="false" outlineLevel="0" collapsed="false"/>
    <row r="1047325" customFormat="false" ht="12.8" hidden="false" customHeight="false" outlineLevel="0" collapsed="false"/>
    <row r="1047326" customFormat="false" ht="12.8" hidden="false" customHeight="false" outlineLevel="0" collapsed="false"/>
    <row r="1047327" customFormat="false" ht="12.8" hidden="false" customHeight="false" outlineLevel="0" collapsed="false"/>
    <row r="1047328" customFormat="false" ht="12.8" hidden="false" customHeight="false" outlineLevel="0" collapsed="false"/>
    <row r="1047329" customFormat="false" ht="12.8" hidden="false" customHeight="false" outlineLevel="0" collapsed="false"/>
    <row r="1047330" customFormat="false" ht="12.8" hidden="false" customHeight="false" outlineLevel="0" collapsed="false"/>
    <row r="1047331" customFormat="false" ht="12.8" hidden="false" customHeight="false" outlineLevel="0" collapsed="false"/>
    <row r="1047332" customFormat="false" ht="12.8" hidden="false" customHeight="false" outlineLevel="0" collapsed="false"/>
    <row r="1047333" customFormat="false" ht="12.8" hidden="false" customHeight="false" outlineLevel="0" collapsed="false"/>
    <row r="1047334" customFormat="false" ht="12.8" hidden="false" customHeight="false" outlineLevel="0" collapsed="false"/>
    <row r="1047335" customFormat="false" ht="12.8" hidden="false" customHeight="false" outlineLevel="0" collapsed="false"/>
    <row r="1047336" customFormat="false" ht="12.8" hidden="false" customHeight="false" outlineLevel="0" collapsed="false"/>
    <row r="1047337" customFormat="false" ht="12.8" hidden="false" customHeight="false" outlineLevel="0" collapsed="false"/>
    <row r="1047338" customFormat="false" ht="12.8" hidden="false" customHeight="false" outlineLevel="0" collapsed="false"/>
    <row r="1047339" customFormat="false" ht="12.8" hidden="false" customHeight="false" outlineLevel="0" collapsed="false"/>
    <row r="1047340" customFormat="false" ht="12.8" hidden="false" customHeight="false" outlineLevel="0" collapsed="false"/>
    <row r="1047341" customFormat="false" ht="12.8" hidden="false" customHeight="false" outlineLevel="0" collapsed="false"/>
    <row r="1047342" customFormat="false" ht="12.8" hidden="false" customHeight="false" outlineLevel="0" collapsed="false"/>
    <row r="1047343" customFormat="false" ht="12.8" hidden="false" customHeight="false" outlineLevel="0" collapsed="false"/>
    <row r="1047344" customFormat="false" ht="12.8" hidden="false" customHeight="false" outlineLevel="0" collapsed="false"/>
    <row r="1047345" customFormat="false" ht="12.8" hidden="false" customHeight="false" outlineLevel="0" collapsed="false"/>
    <row r="1047346" customFormat="false" ht="12.8" hidden="false" customHeight="false" outlineLevel="0" collapsed="false"/>
    <row r="1047347" customFormat="false" ht="12.8" hidden="false" customHeight="false" outlineLevel="0" collapsed="false"/>
    <row r="1047348" customFormat="false" ht="12.8" hidden="false" customHeight="false" outlineLevel="0" collapsed="false"/>
    <row r="1047349" customFormat="false" ht="12.8" hidden="false" customHeight="false" outlineLevel="0" collapsed="false"/>
    <row r="1047350" customFormat="false" ht="12.8" hidden="false" customHeight="false" outlineLevel="0" collapsed="false"/>
    <row r="1047351" customFormat="false" ht="12.8" hidden="false" customHeight="false" outlineLevel="0" collapsed="false"/>
    <row r="1047352" customFormat="false" ht="12.8" hidden="false" customHeight="false" outlineLevel="0" collapsed="false"/>
    <row r="1047353" customFormat="false" ht="12.8" hidden="false" customHeight="false" outlineLevel="0" collapsed="false"/>
    <row r="1047354" customFormat="false" ht="12.8" hidden="false" customHeight="false" outlineLevel="0" collapsed="false"/>
    <row r="1047355" customFormat="false" ht="12.8" hidden="false" customHeight="false" outlineLevel="0" collapsed="false"/>
    <row r="1047356" customFormat="false" ht="12.8" hidden="false" customHeight="false" outlineLevel="0" collapsed="false"/>
    <row r="1047357" customFormat="false" ht="12.8" hidden="false" customHeight="false" outlineLevel="0" collapsed="false"/>
    <row r="1047358" customFormat="false" ht="12.8" hidden="false" customHeight="false" outlineLevel="0" collapsed="false"/>
    <row r="1047359" customFormat="false" ht="12.8" hidden="false" customHeight="false" outlineLevel="0" collapsed="false"/>
    <row r="1047360" customFormat="false" ht="12.8" hidden="false" customHeight="false" outlineLevel="0" collapsed="false"/>
    <row r="1047361" customFormat="false" ht="12.8" hidden="false" customHeight="false" outlineLevel="0" collapsed="false"/>
    <row r="1047362" customFormat="false" ht="12.8" hidden="false" customHeight="false" outlineLevel="0" collapsed="false"/>
    <row r="1047363" customFormat="false" ht="12.8" hidden="false" customHeight="false" outlineLevel="0" collapsed="false"/>
    <row r="1047364" customFormat="false" ht="12.8" hidden="false" customHeight="false" outlineLevel="0" collapsed="false"/>
    <row r="1047365" customFormat="false" ht="12.8" hidden="false" customHeight="false" outlineLevel="0" collapsed="false"/>
    <row r="1047366" customFormat="false" ht="12.8" hidden="false" customHeight="false" outlineLevel="0" collapsed="false"/>
    <row r="1047367" customFormat="false" ht="12.8" hidden="false" customHeight="false" outlineLevel="0" collapsed="false"/>
    <row r="1047368" customFormat="false" ht="12.8" hidden="false" customHeight="false" outlineLevel="0" collapsed="false"/>
    <row r="1047369" customFormat="false" ht="12.8" hidden="false" customHeight="false" outlineLevel="0" collapsed="false"/>
    <row r="1047370" customFormat="false" ht="12.8" hidden="false" customHeight="false" outlineLevel="0" collapsed="false"/>
    <row r="1047371" customFormat="false" ht="12.8" hidden="false" customHeight="false" outlineLevel="0" collapsed="false"/>
    <row r="1047372" customFormat="false" ht="12.8" hidden="false" customHeight="false" outlineLevel="0" collapsed="false"/>
    <row r="1047373" customFormat="false" ht="12.8" hidden="false" customHeight="false" outlineLevel="0" collapsed="false"/>
    <row r="1047374" customFormat="false" ht="12.8" hidden="false" customHeight="false" outlineLevel="0" collapsed="false"/>
    <row r="1047375" customFormat="false" ht="12.8" hidden="false" customHeight="false" outlineLevel="0" collapsed="false"/>
    <row r="1047376" customFormat="false" ht="12.8" hidden="false" customHeight="false" outlineLevel="0" collapsed="false"/>
    <row r="1047377" customFormat="false" ht="12.8" hidden="false" customHeight="false" outlineLevel="0" collapsed="false"/>
    <row r="1047378" customFormat="false" ht="12.8" hidden="false" customHeight="false" outlineLevel="0" collapsed="false"/>
    <row r="1047379" customFormat="false" ht="12.8" hidden="false" customHeight="false" outlineLevel="0" collapsed="false"/>
    <row r="1047380" customFormat="false" ht="12.8" hidden="false" customHeight="false" outlineLevel="0" collapsed="false"/>
    <row r="1047381" customFormat="false" ht="12.8" hidden="false" customHeight="false" outlineLevel="0" collapsed="false"/>
    <row r="1047382" customFormat="false" ht="12.8" hidden="false" customHeight="false" outlineLevel="0" collapsed="false"/>
    <row r="1047383" customFormat="false" ht="12.8" hidden="false" customHeight="false" outlineLevel="0" collapsed="false"/>
    <row r="1047384" customFormat="false" ht="12.8" hidden="false" customHeight="false" outlineLevel="0" collapsed="false"/>
    <row r="1047385" customFormat="false" ht="12.8" hidden="false" customHeight="false" outlineLevel="0" collapsed="false"/>
    <row r="1047386" customFormat="false" ht="12.8" hidden="false" customHeight="false" outlineLevel="0" collapsed="false"/>
    <row r="1047387" customFormat="false" ht="12.8" hidden="false" customHeight="false" outlineLevel="0" collapsed="false"/>
    <row r="1047388" customFormat="false" ht="12.8" hidden="false" customHeight="false" outlineLevel="0" collapsed="false"/>
    <row r="1047389" customFormat="false" ht="12.8" hidden="false" customHeight="false" outlineLevel="0" collapsed="false"/>
    <row r="1047390" customFormat="false" ht="12.8" hidden="false" customHeight="false" outlineLevel="0" collapsed="false"/>
    <row r="1047391" customFormat="false" ht="12.8" hidden="false" customHeight="false" outlineLevel="0" collapsed="false"/>
    <row r="1047392" customFormat="false" ht="12.8" hidden="false" customHeight="false" outlineLevel="0" collapsed="false"/>
    <row r="1047393" customFormat="false" ht="12.8" hidden="false" customHeight="false" outlineLevel="0" collapsed="false"/>
    <row r="1047394" customFormat="false" ht="12.8" hidden="false" customHeight="false" outlineLevel="0" collapsed="false"/>
    <row r="1047395" customFormat="false" ht="12.8" hidden="false" customHeight="false" outlineLevel="0" collapsed="false"/>
    <row r="1047396" customFormat="false" ht="12.8" hidden="false" customHeight="false" outlineLevel="0" collapsed="false"/>
    <row r="1047397" customFormat="false" ht="12.8" hidden="false" customHeight="false" outlineLevel="0" collapsed="false"/>
    <row r="1047398" customFormat="false" ht="12.8" hidden="false" customHeight="false" outlineLevel="0" collapsed="false"/>
    <row r="1047399" customFormat="false" ht="12.8" hidden="false" customHeight="false" outlineLevel="0" collapsed="false"/>
    <row r="1047400" customFormat="false" ht="12.8" hidden="false" customHeight="false" outlineLevel="0" collapsed="false"/>
    <row r="1047401" customFormat="false" ht="12.8" hidden="false" customHeight="false" outlineLevel="0" collapsed="false"/>
    <row r="1047402" customFormat="false" ht="12.8" hidden="false" customHeight="false" outlineLevel="0" collapsed="false"/>
    <row r="1047403" customFormat="false" ht="12.8" hidden="false" customHeight="false" outlineLevel="0" collapsed="false"/>
    <row r="1047404" customFormat="false" ht="12.8" hidden="false" customHeight="false" outlineLevel="0" collapsed="false"/>
    <row r="1047405" customFormat="false" ht="12.8" hidden="false" customHeight="false" outlineLevel="0" collapsed="false"/>
    <row r="1047406" customFormat="false" ht="12.8" hidden="false" customHeight="false" outlineLevel="0" collapsed="false"/>
    <row r="1047407" customFormat="false" ht="12.8" hidden="false" customHeight="false" outlineLevel="0" collapsed="false"/>
    <row r="1047408" customFormat="false" ht="12.8" hidden="false" customHeight="false" outlineLevel="0" collapsed="false"/>
    <row r="1047409" customFormat="false" ht="12.8" hidden="false" customHeight="false" outlineLevel="0" collapsed="false"/>
    <row r="1047410" customFormat="false" ht="12.8" hidden="false" customHeight="false" outlineLevel="0" collapsed="false"/>
    <row r="1047411" customFormat="false" ht="12.8" hidden="false" customHeight="false" outlineLevel="0" collapsed="false"/>
    <row r="1047412" customFormat="false" ht="12.8" hidden="false" customHeight="false" outlineLevel="0" collapsed="false"/>
    <row r="1047413" customFormat="false" ht="12.8" hidden="false" customHeight="false" outlineLevel="0" collapsed="false"/>
    <row r="1047414" customFormat="false" ht="12.8" hidden="false" customHeight="false" outlineLevel="0" collapsed="false"/>
    <row r="1047415" customFormat="false" ht="12.8" hidden="false" customHeight="false" outlineLevel="0" collapsed="false"/>
    <row r="1047416" customFormat="false" ht="12.8" hidden="false" customHeight="false" outlineLevel="0" collapsed="false"/>
    <row r="1047417" customFormat="false" ht="12.8" hidden="false" customHeight="false" outlineLevel="0" collapsed="false"/>
    <row r="1047418" customFormat="false" ht="12.8" hidden="false" customHeight="false" outlineLevel="0" collapsed="false"/>
    <row r="1047419" customFormat="false" ht="12.8" hidden="false" customHeight="false" outlineLevel="0" collapsed="false"/>
    <row r="1047420" customFormat="false" ht="12.8" hidden="false" customHeight="false" outlineLevel="0" collapsed="false"/>
    <row r="1047421" customFormat="false" ht="12.8" hidden="false" customHeight="false" outlineLevel="0" collapsed="false"/>
    <row r="1047422" customFormat="false" ht="12.8" hidden="false" customHeight="false" outlineLevel="0" collapsed="false"/>
    <row r="1047423" customFormat="false" ht="12.8" hidden="false" customHeight="false" outlineLevel="0" collapsed="false"/>
    <row r="1047424" customFormat="false" ht="12.8" hidden="false" customHeight="false" outlineLevel="0" collapsed="false"/>
    <row r="1047425" customFormat="false" ht="12.8" hidden="false" customHeight="false" outlineLevel="0" collapsed="false"/>
    <row r="1047426" customFormat="false" ht="12.8" hidden="false" customHeight="false" outlineLevel="0" collapsed="false"/>
    <row r="1047427" customFormat="false" ht="12.8" hidden="false" customHeight="false" outlineLevel="0" collapsed="false"/>
    <row r="1047428" customFormat="false" ht="12.8" hidden="false" customHeight="false" outlineLevel="0" collapsed="false"/>
    <row r="1047429" customFormat="false" ht="12.8" hidden="false" customHeight="false" outlineLevel="0" collapsed="false"/>
    <row r="1047430" customFormat="false" ht="12.8" hidden="false" customHeight="false" outlineLevel="0" collapsed="false"/>
    <row r="1047431" customFormat="false" ht="12.8" hidden="false" customHeight="false" outlineLevel="0" collapsed="false"/>
    <row r="1047432" customFormat="false" ht="12.8" hidden="false" customHeight="false" outlineLevel="0" collapsed="false"/>
    <row r="1047433" customFormat="false" ht="12.8" hidden="false" customHeight="false" outlineLevel="0" collapsed="false"/>
    <row r="1047434" customFormat="false" ht="12.8" hidden="false" customHeight="false" outlineLevel="0" collapsed="false"/>
    <row r="1047435" customFormat="false" ht="12.8" hidden="false" customHeight="false" outlineLevel="0" collapsed="false"/>
    <row r="1047436" customFormat="false" ht="12.8" hidden="false" customHeight="false" outlineLevel="0" collapsed="false"/>
    <row r="1047437" customFormat="false" ht="12.8" hidden="false" customHeight="false" outlineLevel="0" collapsed="false"/>
    <row r="1047438" customFormat="false" ht="12.8" hidden="false" customHeight="false" outlineLevel="0" collapsed="false"/>
    <row r="1047439" customFormat="false" ht="12.8" hidden="false" customHeight="false" outlineLevel="0" collapsed="false"/>
    <row r="1047440" customFormat="false" ht="12.8" hidden="false" customHeight="false" outlineLevel="0" collapsed="false"/>
    <row r="1047441" customFormat="false" ht="12.8" hidden="false" customHeight="false" outlineLevel="0" collapsed="false"/>
    <row r="1047442" customFormat="false" ht="12.8" hidden="false" customHeight="false" outlineLevel="0" collapsed="false"/>
    <row r="1047443" customFormat="false" ht="12.8" hidden="false" customHeight="false" outlineLevel="0" collapsed="false"/>
    <row r="1047444" customFormat="false" ht="12.8" hidden="false" customHeight="false" outlineLevel="0" collapsed="false"/>
    <row r="1047445" customFormat="false" ht="12.8" hidden="false" customHeight="false" outlineLevel="0" collapsed="false"/>
    <row r="1047446" customFormat="false" ht="12.8" hidden="false" customHeight="false" outlineLevel="0" collapsed="false"/>
    <row r="1047447" customFormat="false" ht="12.8" hidden="false" customHeight="false" outlineLevel="0" collapsed="false"/>
    <row r="1047448" customFormat="false" ht="12.8" hidden="false" customHeight="false" outlineLevel="0" collapsed="false"/>
    <row r="1047449" customFormat="false" ht="12.8" hidden="false" customHeight="false" outlineLevel="0" collapsed="false"/>
    <row r="1047450" customFormat="false" ht="12.8" hidden="false" customHeight="false" outlineLevel="0" collapsed="false"/>
    <row r="1047451" customFormat="false" ht="12.8" hidden="false" customHeight="false" outlineLevel="0" collapsed="false"/>
    <row r="1047452" customFormat="false" ht="12.8" hidden="false" customHeight="false" outlineLevel="0" collapsed="false"/>
    <row r="1047453" customFormat="false" ht="12.8" hidden="false" customHeight="false" outlineLevel="0" collapsed="false"/>
    <row r="1047454" customFormat="false" ht="12.8" hidden="false" customHeight="false" outlineLevel="0" collapsed="false"/>
    <row r="1047455" customFormat="false" ht="12.8" hidden="false" customHeight="false" outlineLevel="0" collapsed="false"/>
    <row r="1047456" customFormat="false" ht="12.8" hidden="false" customHeight="false" outlineLevel="0" collapsed="false"/>
    <row r="1047457" customFormat="false" ht="12.8" hidden="false" customHeight="false" outlineLevel="0" collapsed="false"/>
    <row r="1047458" customFormat="false" ht="12.8" hidden="false" customHeight="false" outlineLevel="0" collapsed="false"/>
    <row r="1047459" customFormat="false" ht="12.8" hidden="false" customHeight="false" outlineLevel="0" collapsed="false"/>
    <row r="1047460" customFormat="false" ht="12.8" hidden="false" customHeight="false" outlineLevel="0" collapsed="false"/>
    <row r="1047461" customFormat="false" ht="12.8" hidden="false" customHeight="false" outlineLevel="0" collapsed="false"/>
    <row r="1047462" customFormat="false" ht="12.8" hidden="false" customHeight="false" outlineLevel="0" collapsed="false"/>
    <row r="1047463" customFormat="false" ht="12.8" hidden="false" customHeight="false" outlineLevel="0" collapsed="false"/>
    <row r="1047464" customFormat="false" ht="12.8" hidden="false" customHeight="false" outlineLevel="0" collapsed="false"/>
    <row r="1047465" customFormat="false" ht="12.8" hidden="false" customHeight="false" outlineLevel="0" collapsed="false"/>
    <row r="1047466" customFormat="false" ht="12.8" hidden="false" customHeight="false" outlineLevel="0" collapsed="false"/>
    <row r="1047467" customFormat="false" ht="12.8" hidden="false" customHeight="false" outlineLevel="0" collapsed="false"/>
    <row r="1047468" customFormat="false" ht="12.8" hidden="false" customHeight="false" outlineLevel="0" collapsed="false"/>
    <row r="1047469" customFormat="false" ht="12.8" hidden="false" customHeight="false" outlineLevel="0" collapsed="false"/>
    <row r="1047470" customFormat="false" ht="12.8" hidden="false" customHeight="false" outlineLevel="0" collapsed="false"/>
    <row r="1047471" customFormat="false" ht="12.8" hidden="false" customHeight="false" outlineLevel="0" collapsed="false"/>
    <row r="1047472" customFormat="false" ht="12.8" hidden="false" customHeight="false" outlineLevel="0" collapsed="false"/>
    <row r="1047473" customFormat="false" ht="12.8" hidden="false" customHeight="false" outlineLevel="0" collapsed="false"/>
    <row r="1047474" customFormat="false" ht="12.8" hidden="false" customHeight="false" outlineLevel="0" collapsed="false"/>
    <row r="1047475" customFormat="false" ht="12.8" hidden="false" customHeight="false" outlineLevel="0" collapsed="false"/>
    <row r="1047476" customFormat="false" ht="12.8" hidden="false" customHeight="false" outlineLevel="0" collapsed="false"/>
    <row r="1047477" customFormat="false" ht="12.8" hidden="false" customHeight="false" outlineLevel="0" collapsed="false"/>
    <row r="1047478" customFormat="false" ht="12.8" hidden="false" customHeight="false" outlineLevel="0" collapsed="false"/>
    <row r="1047479" customFormat="false" ht="12.8" hidden="false" customHeight="false" outlineLevel="0" collapsed="false"/>
    <row r="1047480" customFormat="false" ht="12.8" hidden="false" customHeight="false" outlineLevel="0" collapsed="false"/>
    <row r="1047481" customFormat="false" ht="12.8" hidden="false" customHeight="false" outlineLevel="0" collapsed="false"/>
    <row r="1047482" customFormat="false" ht="12.8" hidden="false" customHeight="false" outlineLevel="0" collapsed="false"/>
    <row r="1047483" customFormat="false" ht="12.8" hidden="false" customHeight="false" outlineLevel="0" collapsed="false"/>
    <row r="1047484" customFormat="false" ht="12.8" hidden="false" customHeight="false" outlineLevel="0" collapsed="false"/>
    <row r="1047485" customFormat="false" ht="12.8" hidden="false" customHeight="false" outlineLevel="0" collapsed="false"/>
    <row r="1047486" customFormat="false" ht="12.8" hidden="false" customHeight="false" outlineLevel="0" collapsed="false"/>
    <row r="1047487" customFormat="false" ht="12.8" hidden="false" customHeight="false" outlineLevel="0" collapsed="false"/>
    <row r="1047488" customFormat="false" ht="12.8" hidden="false" customHeight="false" outlineLevel="0" collapsed="false"/>
    <row r="1047489" customFormat="false" ht="12.8" hidden="false" customHeight="false" outlineLevel="0" collapsed="false"/>
    <row r="1047490" customFormat="false" ht="12.8" hidden="false" customHeight="false" outlineLevel="0" collapsed="false"/>
    <row r="1047491" customFormat="false" ht="12.8" hidden="false" customHeight="false" outlineLevel="0" collapsed="false"/>
    <row r="1047492" customFormat="false" ht="12.8" hidden="false" customHeight="false" outlineLevel="0" collapsed="false"/>
    <row r="1047493" customFormat="false" ht="12.8" hidden="false" customHeight="false" outlineLevel="0" collapsed="false"/>
    <row r="1047494" customFormat="false" ht="12.8" hidden="false" customHeight="false" outlineLevel="0" collapsed="false"/>
    <row r="1047495" customFormat="false" ht="12.8" hidden="false" customHeight="false" outlineLevel="0" collapsed="false"/>
    <row r="1047496" customFormat="false" ht="12.8" hidden="false" customHeight="false" outlineLevel="0" collapsed="false"/>
    <row r="1047497" customFormat="false" ht="12.8" hidden="false" customHeight="false" outlineLevel="0" collapsed="false"/>
    <row r="1047498" customFormat="false" ht="12.8" hidden="false" customHeight="false" outlineLevel="0" collapsed="false"/>
    <row r="1047499" customFormat="false" ht="12.8" hidden="false" customHeight="false" outlineLevel="0" collapsed="false"/>
    <row r="1047500" customFormat="false" ht="12.8" hidden="false" customHeight="false" outlineLevel="0" collapsed="false"/>
    <row r="1047501" customFormat="false" ht="12.8" hidden="false" customHeight="false" outlineLevel="0" collapsed="false"/>
    <row r="1047502" customFormat="false" ht="12.8" hidden="false" customHeight="false" outlineLevel="0" collapsed="false"/>
    <row r="1047503" customFormat="false" ht="12.8" hidden="false" customHeight="false" outlineLevel="0" collapsed="false"/>
    <row r="1047504" customFormat="false" ht="12.8" hidden="false" customHeight="false" outlineLevel="0" collapsed="false"/>
    <row r="1047505" customFormat="false" ht="12.8" hidden="false" customHeight="false" outlineLevel="0" collapsed="false"/>
    <row r="1047506" customFormat="false" ht="12.8" hidden="false" customHeight="false" outlineLevel="0" collapsed="false"/>
    <row r="1047507" customFormat="false" ht="12.8" hidden="false" customHeight="false" outlineLevel="0" collapsed="false"/>
    <row r="1047508" customFormat="false" ht="12.8" hidden="false" customHeight="false" outlineLevel="0" collapsed="false"/>
    <row r="1047509" customFormat="false" ht="12.8" hidden="false" customHeight="false" outlineLevel="0" collapsed="false"/>
    <row r="1047510" customFormat="false" ht="12.8" hidden="false" customHeight="false" outlineLevel="0" collapsed="false"/>
    <row r="1047511" customFormat="false" ht="12.8" hidden="false" customHeight="false" outlineLevel="0" collapsed="false"/>
    <row r="1047512" customFormat="false" ht="12.8" hidden="false" customHeight="false" outlineLevel="0" collapsed="false"/>
    <row r="1047513" customFormat="false" ht="12.8" hidden="false" customHeight="false" outlineLevel="0" collapsed="false"/>
    <row r="1047514" customFormat="false" ht="12.8" hidden="false" customHeight="false" outlineLevel="0" collapsed="false"/>
    <row r="1047515" customFormat="false" ht="12.8" hidden="false" customHeight="false" outlineLevel="0" collapsed="false"/>
    <row r="1047516" customFormat="false" ht="12.8" hidden="false" customHeight="false" outlineLevel="0" collapsed="false"/>
    <row r="1047517" customFormat="false" ht="12.8" hidden="false" customHeight="false" outlineLevel="0" collapsed="false"/>
    <row r="1047518" customFormat="false" ht="12.8" hidden="false" customHeight="false" outlineLevel="0" collapsed="false"/>
    <row r="1047519" customFormat="false" ht="12.8" hidden="false" customHeight="false" outlineLevel="0" collapsed="false"/>
    <row r="1047520" customFormat="false" ht="12.8" hidden="false" customHeight="false" outlineLevel="0" collapsed="false"/>
    <row r="1047521" customFormat="false" ht="12.8" hidden="false" customHeight="false" outlineLevel="0" collapsed="false"/>
    <row r="1047522" customFormat="false" ht="12.8" hidden="false" customHeight="false" outlineLevel="0" collapsed="false"/>
    <row r="1047523" customFormat="false" ht="12.8" hidden="false" customHeight="false" outlineLevel="0" collapsed="false"/>
    <row r="1047524" customFormat="false" ht="12.8" hidden="false" customHeight="false" outlineLevel="0" collapsed="false"/>
    <row r="1047525" customFormat="false" ht="12.8" hidden="false" customHeight="false" outlineLevel="0" collapsed="false"/>
    <row r="1047526" customFormat="false" ht="12.8" hidden="false" customHeight="false" outlineLevel="0" collapsed="false"/>
    <row r="1047527" customFormat="false" ht="12.8" hidden="false" customHeight="false" outlineLevel="0" collapsed="false"/>
    <row r="1047528" customFormat="false" ht="12.8" hidden="false" customHeight="false" outlineLevel="0" collapsed="false"/>
    <row r="1047529" customFormat="false" ht="12.8" hidden="false" customHeight="false" outlineLevel="0" collapsed="false"/>
    <row r="1047530" customFormat="false" ht="12.8" hidden="false" customHeight="false" outlineLevel="0" collapsed="false"/>
    <row r="1047531" customFormat="false" ht="12.8" hidden="false" customHeight="false" outlineLevel="0" collapsed="false"/>
    <row r="1047532" customFormat="false" ht="12.8" hidden="false" customHeight="false" outlineLevel="0" collapsed="false"/>
    <row r="1047533" customFormat="false" ht="12.8" hidden="false" customHeight="false" outlineLevel="0" collapsed="false"/>
    <row r="1047534" customFormat="false" ht="12.8" hidden="false" customHeight="false" outlineLevel="0" collapsed="false"/>
    <row r="1047535" customFormat="false" ht="12.8" hidden="false" customHeight="false" outlineLevel="0" collapsed="false"/>
    <row r="1047536" customFormat="false" ht="12.8" hidden="false" customHeight="false" outlineLevel="0" collapsed="false"/>
    <row r="1047537" customFormat="false" ht="12.8" hidden="false" customHeight="false" outlineLevel="0" collapsed="false"/>
    <row r="1047538" customFormat="false" ht="12.8" hidden="false" customHeight="false" outlineLevel="0" collapsed="false"/>
    <row r="1047539" customFormat="false" ht="12.8" hidden="false" customHeight="false" outlineLevel="0" collapsed="false"/>
    <row r="1047540" customFormat="false" ht="12.8" hidden="false" customHeight="false" outlineLevel="0" collapsed="false"/>
    <row r="1047541" customFormat="false" ht="12.8" hidden="false" customHeight="false" outlineLevel="0" collapsed="false"/>
    <row r="1047542" customFormat="false" ht="12.8" hidden="false" customHeight="false" outlineLevel="0" collapsed="false"/>
    <row r="1047543" customFormat="false" ht="12.8" hidden="false" customHeight="false" outlineLevel="0" collapsed="false"/>
    <row r="1047544" customFormat="false" ht="12.8" hidden="false" customHeight="false" outlineLevel="0" collapsed="false"/>
    <row r="1047545" customFormat="false" ht="12.8" hidden="false" customHeight="false" outlineLevel="0" collapsed="false"/>
    <row r="1047546" customFormat="false" ht="12.8" hidden="false" customHeight="false" outlineLevel="0" collapsed="false"/>
    <row r="1047547" customFormat="false" ht="12.8" hidden="false" customHeight="false" outlineLevel="0" collapsed="false"/>
    <row r="1047548" customFormat="false" ht="12.8" hidden="false" customHeight="false" outlineLevel="0" collapsed="false"/>
    <row r="1047549" customFormat="false" ht="12.8" hidden="false" customHeight="false" outlineLevel="0" collapsed="false"/>
    <row r="1047550" customFormat="false" ht="12.8" hidden="false" customHeight="false" outlineLevel="0" collapsed="false"/>
    <row r="1047551" customFormat="false" ht="12.8" hidden="false" customHeight="false" outlineLevel="0" collapsed="false"/>
    <row r="1047552" customFormat="false" ht="12.8" hidden="false" customHeight="false" outlineLevel="0" collapsed="false"/>
    <row r="1047553" customFormat="false" ht="12.8" hidden="false" customHeight="false" outlineLevel="0" collapsed="false"/>
    <row r="1047554" customFormat="false" ht="12.8" hidden="false" customHeight="false" outlineLevel="0" collapsed="false"/>
    <row r="1047555" customFormat="false" ht="12.8" hidden="false" customHeight="false" outlineLevel="0" collapsed="false"/>
    <row r="1047556" customFormat="false" ht="12.8" hidden="false" customHeight="false" outlineLevel="0" collapsed="false"/>
    <row r="1047557" customFormat="false" ht="12.8" hidden="false" customHeight="false" outlineLevel="0" collapsed="false"/>
    <row r="1047558" customFormat="false" ht="12.8" hidden="false" customHeight="false" outlineLevel="0" collapsed="false"/>
    <row r="1047559" customFormat="false" ht="12.8" hidden="false" customHeight="false" outlineLevel="0" collapsed="false"/>
    <row r="1047560" customFormat="false" ht="12.8" hidden="false" customHeight="false" outlineLevel="0" collapsed="false"/>
    <row r="1047561" customFormat="false" ht="12.8" hidden="false" customHeight="false" outlineLevel="0" collapsed="false"/>
    <row r="1047562" customFormat="false" ht="12.8" hidden="false" customHeight="false" outlineLevel="0" collapsed="false"/>
    <row r="1047563" customFormat="false" ht="12.8" hidden="false" customHeight="false" outlineLevel="0" collapsed="false"/>
    <row r="1047564" customFormat="false" ht="12.8" hidden="false" customHeight="false" outlineLevel="0" collapsed="false"/>
    <row r="1047565" customFormat="false" ht="12.8" hidden="false" customHeight="false" outlineLevel="0" collapsed="false"/>
    <row r="1047566" customFormat="false" ht="12.8" hidden="false" customHeight="false" outlineLevel="0" collapsed="false"/>
    <row r="1047567" customFormat="false" ht="12.8" hidden="false" customHeight="false" outlineLevel="0" collapsed="false"/>
    <row r="1047568" customFormat="false" ht="12.8" hidden="false" customHeight="false" outlineLevel="0" collapsed="false"/>
    <row r="1047569" customFormat="false" ht="12.8" hidden="false" customHeight="false" outlineLevel="0" collapsed="false"/>
    <row r="1047570" customFormat="false" ht="12.8" hidden="false" customHeight="false" outlineLevel="0" collapsed="false"/>
    <row r="1047571" customFormat="false" ht="12.8" hidden="false" customHeight="false" outlineLevel="0" collapsed="false"/>
    <row r="1047572" customFormat="false" ht="12.8" hidden="false" customHeight="false" outlineLevel="0" collapsed="false"/>
    <row r="1047573" customFormat="false" ht="12.8" hidden="false" customHeight="false" outlineLevel="0" collapsed="false"/>
    <row r="1047574" customFormat="false" ht="12.8" hidden="false" customHeight="false" outlineLevel="0" collapsed="false"/>
    <row r="1047575" customFormat="false" ht="12.8" hidden="false" customHeight="false" outlineLevel="0" collapsed="false"/>
    <row r="1047576" customFormat="false" ht="12.8" hidden="false" customHeight="false" outlineLevel="0" collapsed="false"/>
    <row r="1047577" customFormat="false" ht="12.8" hidden="false" customHeight="false" outlineLevel="0" collapsed="false"/>
    <row r="1047578" customFormat="false" ht="12.8" hidden="false" customHeight="false" outlineLevel="0" collapsed="false"/>
    <row r="1047579" customFormat="false" ht="12.8" hidden="false" customHeight="false" outlineLevel="0" collapsed="false"/>
    <row r="1047580" customFormat="false" ht="12.8" hidden="false" customHeight="false" outlineLevel="0" collapsed="false"/>
    <row r="1047581" customFormat="false" ht="12.8" hidden="false" customHeight="false" outlineLevel="0" collapsed="false"/>
    <row r="1047582" customFormat="false" ht="12.8" hidden="false" customHeight="false" outlineLevel="0" collapsed="false"/>
    <row r="1047583" customFormat="false" ht="12.8" hidden="false" customHeight="false" outlineLevel="0" collapsed="false"/>
    <row r="1047584" customFormat="false" ht="12.8" hidden="false" customHeight="false" outlineLevel="0" collapsed="false"/>
    <row r="1047585" customFormat="false" ht="12.8" hidden="false" customHeight="false" outlineLevel="0" collapsed="false"/>
    <row r="1047586" customFormat="false" ht="12.8" hidden="false" customHeight="false" outlineLevel="0" collapsed="false"/>
    <row r="1047587" customFormat="false" ht="12.8" hidden="false" customHeight="false" outlineLevel="0" collapsed="false"/>
    <row r="1047588" customFormat="false" ht="12.8" hidden="false" customHeight="false" outlineLevel="0" collapsed="false"/>
    <row r="1047589" customFormat="false" ht="12.8" hidden="false" customHeight="false" outlineLevel="0" collapsed="false"/>
    <row r="1047590" customFormat="false" ht="12.8" hidden="false" customHeight="false" outlineLevel="0" collapsed="false"/>
    <row r="1047591" customFormat="false" ht="12.8" hidden="false" customHeight="false" outlineLevel="0" collapsed="false"/>
    <row r="1047592" customFormat="false" ht="12.8" hidden="false" customHeight="false" outlineLevel="0" collapsed="false"/>
    <row r="1047593" customFormat="false" ht="12.8" hidden="false" customHeight="false" outlineLevel="0" collapsed="false"/>
    <row r="1047594" customFormat="false" ht="12.8" hidden="false" customHeight="false" outlineLevel="0" collapsed="false"/>
    <row r="1047595" customFormat="false" ht="12.8" hidden="false" customHeight="false" outlineLevel="0" collapsed="false"/>
    <row r="1047596" customFormat="false" ht="12.8" hidden="false" customHeight="false" outlineLevel="0" collapsed="false"/>
    <row r="1047597" customFormat="false" ht="12.8" hidden="false" customHeight="false" outlineLevel="0" collapsed="false"/>
    <row r="1047598" customFormat="false" ht="12.8" hidden="false" customHeight="false" outlineLevel="0" collapsed="false"/>
    <row r="1047599" customFormat="false" ht="12.8" hidden="false" customHeight="false" outlineLevel="0" collapsed="false"/>
    <row r="1047600" customFormat="false" ht="12.8" hidden="false" customHeight="false" outlineLevel="0" collapsed="false"/>
    <row r="1047601" customFormat="false" ht="12.8" hidden="false" customHeight="false" outlineLevel="0" collapsed="false"/>
    <row r="1047602" customFormat="false" ht="12.8" hidden="false" customHeight="false" outlineLevel="0" collapsed="false"/>
    <row r="1047603" customFormat="false" ht="12.8" hidden="false" customHeight="false" outlineLevel="0" collapsed="false"/>
    <row r="1047604" customFormat="false" ht="12.8" hidden="false" customHeight="false" outlineLevel="0" collapsed="false"/>
    <row r="1047605" customFormat="false" ht="12.8" hidden="false" customHeight="false" outlineLevel="0" collapsed="false"/>
    <row r="1047606" customFormat="false" ht="12.8" hidden="false" customHeight="false" outlineLevel="0" collapsed="false"/>
    <row r="1047607" customFormat="false" ht="12.8" hidden="false" customHeight="false" outlineLevel="0" collapsed="false"/>
    <row r="1047608" customFormat="false" ht="12.8" hidden="false" customHeight="false" outlineLevel="0" collapsed="false"/>
    <row r="1047609" customFormat="false" ht="12.8" hidden="false" customHeight="false" outlineLevel="0" collapsed="false"/>
    <row r="1047610" customFormat="false" ht="12.8" hidden="false" customHeight="false" outlineLevel="0" collapsed="false"/>
    <row r="1047611" customFormat="false" ht="12.8" hidden="false" customHeight="false" outlineLevel="0" collapsed="false"/>
    <row r="1047612" customFormat="false" ht="12.8" hidden="false" customHeight="false" outlineLevel="0" collapsed="false"/>
    <row r="1047613" customFormat="false" ht="12.8" hidden="false" customHeight="false" outlineLevel="0" collapsed="false"/>
    <row r="1047614" customFormat="false" ht="12.8" hidden="false" customHeight="false" outlineLevel="0" collapsed="false"/>
    <row r="1047615" customFormat="false" ht="12.8" hidden="false" customHeight="false" outlineLevel="0" collapsed="false"/>
    <row r="1047616" customFormat="false" ht="12.8" hidden="false" customHeight="false" outlineLevel="0" collapsed="false"/>
    <row r="1047617" customFormat="false" ht="12.8" hidden="false" customHeight="false" outlineLevel="0" collapsed="false"/>
    <row r="1047618" customFormat="false" ht="12.8" hidden="false" customHeight="false" outlineLevel="0" collapsed="false"/>
    <row r="1047619" customFormat="false" ht="12.8" hidden="false" customHeight="false" outlineLevel="0" collapsed="false"/>
    <row r="1047620" customFormat="false" ht="12.8" hidden="false" customHeight="false" outlineLevel="0" collapsed="false"/>
    <row r="1047621" customFormat="false" ht="12.8" hidden="false" customHeight="false" outlineLevel="0" collapsed="false"/>
    <row r="1047622" customFormat="false" ht="12.8" hidden="false" customHeight="false" outlineLevel="0" collapsed="false"/>
    <row r="1047623" customFormat="false" ht="12.8" hidden="false" customHeight="false" outlineLevel="0" collapsed="false"/>
    <row r="1047624" customFormat="false" ht="12.8" hidden="false" customHeight="false" outlineLevel="0" collapsed="false"/>
    <row r="1047625" customFormat="false" ht="12.8" hidden="false" customHeight="false" outlineLevel="0" collapsed="false"/>
    <row r="1047626" customFormat="false" ht="12.8" hidden="false" customHeight="false" outlineLevel="0" collapsed="false"/>
    <row r="1047627" customFormat="false" ht="12.8" hidden="false" customHeight="false" outlineLevel="0" collapsed="false"/>
    <row r="1047628" customFormat="false" ht="12.8" hidden="false" customHeight="false" outlineLevel="0" collapsed="false"/>
    <row r="1047629" customFormat="false" ht="12.8" hidden="false" customHeight="false" outlineLevel="0" collapsed="false"/>
    <row r="1047630" customFormat="false" ht="12.8" hidden="false" customHeight="false" outlineLevel="0" collapsed="false"/>
    <row r="1047631" customFormat="false" ht="12.8" hidden="false" customHeight="false" outlineLevel="0" collapsed="false"/>
    <row r="1047632" customFormat="false" ht="12.8" hidden="false" customHeight="false" outlineLevel="0" collapsed="false"/>
    <row r="1047633" customFormat="false" ht="12.8" hidden="false" customHeight="false" outlineLevel="0" collapsed="false"/>
    <row r="1047634" customFormat="false" ht="12.8" hidden="false" customHeight="false" outlineLevel="0" collapsed="false"/>
    <row r="1047635" customFormat="false" ht="12.8" hidden="false" customHeight="false" outlineLevel="0" collapsed="false"/>
    <row r="1047636" customFormat="false" ht="12.8" hidden="false" customHeight="false" outlineLevel="0" collapsed="false"/>
    <row r="1047637" customFormat="false" ht="12.8" hidden="false" customHeight="false" outlineLevel="0" collapsed="false"/>
    <row r="1047638" customFormat="false" ht="12.8" hidden="false" customHeight="false" outlineLevel="0" collapsed="false"/>
    <row r="1047639" customFormat="false" ht="12.8" hidden="false" customHeight="false" outlineLevel="0" collapsed="false"/>
    <row r="1047640" customFormat="false" ht="12.8" hidden="false" customHeight="false" outlineLevel="0" collapsed="false"/>
    <row r="1047641" customFormat="false" ht="12.8" hidden="false" customHeight="false" outlineLevel="0" collapsed="false"/>
    <row r="1047642" customFormat="false" ht="12.8" hidden="false" customHeight="false" outlineLevel="0" collapsed="false"/>
    <row r="1047643" customFormat="false" ht="12.8" hidden="false" customHeight="false" outlineLevel="0" collapsed="false"/>
    <row r="1047644" customFormat="false" ht="12.8" hidden="false" customHeight="false" outlineLevel="0" collapsed="false"/>
    <row r="1047645" customFormat="false" ht="12.8" hidden="false" customHeight="false" outlineLevel="0" collapsed="false"/>
    <row r="1047646" customFormat="false" ht="12.8" hidden="false" customHeight="false" outlineLevel="0" collapsed="false"/>
    <row r="1047647" customFormat="false" ht="12.8" hidden="false" customHeight="false" outlineLevel="0" collapsed="false"/>
    <row r="1047648" customFormat="false" ht="12.8" hidden="false" customHeight="false" outlineLevel="0" collapsed="false"/>
    <row r="1047649" customFormat="false" ht="12.8" hidden="false" customHeight="false" outlineLevel="0" collapsed="false"/>
    <row r="1047650" customFormat="false" ht="12.8" hidden="false" customHeight="false" outlineLevel="0" collapsed="false"/>
    <row r="1047651" customFormat="false" ht="12.8" hidden="false" customHeight="false" outlineLevel="0" collapsed="false"/>
    <row r="1047652" customFormat="false" ht="12.8" hidden="false" customHeight="false" outlineLevel="0" collapsed="false"/>
    <row r="1047653" customFormat="false" ht="12.8" hidden="false" customHeight="false" outlineLevel="0" collapsed="false"/>
    <row r="1047654" customFormat="false" ht="12.8" hidden="false" customHeight="false" outlineLevel="0" collapsed="false"/>
    <row r="1047655" customFormat="false" ht="12.8" hidden="false" customHeight="false" outlineLevel="0" collapsed="false"/>
    <row r="1047656" customFormat="false" ht="12.8" hidden="false" customHeight="false" outlineLevel="0" collapsed="false"/>
    <row r="1047657" customFormat="false" ht="12.8" hidden="false" customHeight="false" outlineLevel="0" collapsed="false"/>
    <row r="1047658" customFormat="false" ht="12.8" hidden="false" customHeight="false" outlineLevel="0" collapsed="false"/>
    <row r="1047659" customFormat="false" ht="12.8" hidden="false" customHeight="false" outlineLevel="0" collapsed="false"/>
    <row r="1047660" customFormat="false" ht="12.8" hidden="false" customHeight="false" outlineLevel="0" collapsed="false"/>
    <row r="1047661" customFormat="false" ht="12.8" hidden="false" customHeight="false" outlineLevel="0" collapsed="false"/>
    <row r="1047662" customFormat="false" ht="12.8" hidden="false" customHeight="false" outlineLevel="0" collapsed="false"/>
    <row r="1047663" customFormat="false" ht="12.8" hidden="false" customHeight="false" outlineLevel="0" collapsed="false"/>
    <row r="1047664" customFormat="false" ht="12.8" hidden="false" customHeight="false" outlineLevel="0" collapsed="false"/>
    <row r="1047665" customFormat="false" ht="12.8" hidden="false" customHeight="false" outlineLevel="0" collapsed="false"/>
    <row r="1047666" customFormat="false" ht="12.8" hidden="false" customHeight="false" outlineLevel="0" collapsed="false"/>
    <row r="1047667" customFormat="false" ht="12.8" hidden="false" customHeight="false" outlineLevel="0" collapsed="false"/>
    <row r="1047668" customFormat="false" ht="12.8" hidden="false" customHeight="false" outlineLevel="0" collapsed="false"/>
    <row r="1047669" customFormat="false" ht="12.8" hidden="false" customHeight="false" outlineLevel="0" collapsed="false"/>
    <row r="1047670" customFormat="false" ht="12.8" hidden="false" customHeight="false" outlineLevel="0" collapsed="false"/>
    <row r="1047671" customFormat="false" ht="12.8" hidden="false" customHeight="false" outlineLevel="0" collapsed="false"/>
    <row r="1047672" customFormat="false" ht="12.8" hidden="false" customHeight="false" outlineLevel="0" collapsed="false"/>
    <row r="1047673" customFormat="false" ht="12.8" hidden="false" customHeight="false" outlineLevel="0" collapsed="false"/>
    <row r="1047674" customFormat="false" ht="12.8" hidden="false" customHeight="false" outlineLevel="0" collapsed="false"/>
    <row r="1047675" customFormat="false" ht="12.8" hidden="false" customHeight="false" outlineLevel="0" collapsed="false"/>
    <row r="1047676" customFormat="false" ht="12.8" hidden="false" customHeight="false" outlineLevel="0" collapsed="false"/>
    <row r="1047677" customFormat="false" ht="12.8" hidden="false" customHeight="false" outlineLevel="0" collapsed="false"/>
    <row r="1047678" customFormat="false" ht="12.8" hidden="false" customHeight="false" outlineLevel="0" collapsed="false"/>
    <row r="1047679" customFormat="false" ht="12.8" hidden="false" customHeight="false" outlineLevel="0" collapsed="false"/>
    <row r="1047680" customFormat="false" ht="12.8" hidden="false" customHeight="false" outlineLevel="0" collapsed="false"/>
    <row r="1047681" customFormat="false" ht="12.8" hidden="false" customHeight="false" outlineLevel="0" collapsed="false"/>
    <row r="1047682" customFormat="false" ht="12.8" hidden="false" customHeight="false" outlineLevel="0" collapsed="false"/>
    <row r="1047683" customFormat="false" ht="12.8" hidden="false" customHeight="false" outlineLevel="0" collapsed="false"/>
    <row r="1047684" customFormat="false" ht="12.8" hidden="false" customHeight="false" outlineLevel="0" collapsed="false"/>
    <row r="1047685" customFormat="false" ht="12.8" hidden="false" customHeight="false" outlineLevel="0" collapsed="false"/>
    <row r="1047686" customFormat="false" ht="12.8" hidden="false" customHeight="false" outlineLevel="0" collapsed="false"/>
    <row r="1047687" customFormat="false" ht="12.8" hidden="false" customHeight="false" outlineLevel="0" collapsed="false"/>
    <row r="1047688" customFormat="false" ht="12.8" hidden="false" customHeight="false" outlineLevel="0" collapsed="false"/>
    <row r="1047689" customFormat="false" ht="12.8" hidden="false" customHeight="false" outlineLevel="0" collapsed="false"/>
    <row r="1047690" customFormat="false" ht="12.8" hidden="false" customHeight="false" outlineLevel="0" collapsed="false"/>
    <row r="1047691" customFormat="false" ht="12.8" hidden="false" customHeight="false" outlineLevel="0" collapsed="false"/>
    <row r="1047692" customFormat="false" ht="12.8" hidden="false" customHeight="false" outlineLevel="0" collapsed="false"/>
    <row r="1047693" customFormat="false" ht="12.8" hidden="false" customHeight="false" outlineLevel="0" collapsed="false"/>
    <row r="1047694" customFormat="false" ht="12.8" hidden="false" customHeight="false" outlineLevel="0" collapsed="false"/>
    <row r="1047695" customFormat="false" ht="12.8" hidden="false" customHeight="false" outlineLevel="0" collapsed="false"/>
    <row r="1047696" customFormat="false" ht="12.8" hidden="false" customHeight="false" outlineLevel="0" collapsed="false"/>
    <row r="1047697" customFormat="false" ht="12.8" hidden="false" customHeight="false" outlineLevel="0" collapsed="false"/>
    <row r="1047698" customFormat="false" ht="12.8" hidden="false" customHeight="false" outlineLevel="0" collapsed="false"/>
    <row r="1047699" customFormat="false" ht="12.8" hidden="false" customHeight="false" outlineLevel="0" collapsed="false"/>
    <row r="1047700" customFormat="false" ht="12.8" hidden="false" customHeight="false" outlineLevel="0" collapsed="false"/>
    <row r="1047701" customFormat="false" ht="12.8" hidden="false" customHeight="false" outlineLevel="0" collapsed="false"/>
    <row r="1047702" customFormat="false" ht="12.8" hidden="false" customHeight="false" outlineLevel="0" collapsed="false"/>
    <row r="1047703" customFormat="false" ht="12.8" hidden="false" customHeight="false" outlineLevel="0" collapsed="false"/>
    <row r="1047704" customFormat="false" ht="12.8" hidden="false" customHeight="false" outlineLevel="0" collapsed="false"/>
    <row r="1047705" customFormat="false" ht="12.8" hidden="false" customHeight="false" outlineLevel="0" collapsed="false"/>
    <row r="1047706" customFormat="false" ht="12.8" hidden="false" customHeight="false" outlineLevel="0" collapsed="false"/>
    <row r="1047707" customFormat="false" ht="12.8" hidden="false" customHeight="false" outlineLevel="0" collapsed="false"/>
    <row r="1047708" customFormat="false" ht="12.8" hidden="false" customHeight="false" outlineLevel="0" collapsed="false"/>
    <row r="1047709" customFormat="false" ht="12.8" hidden="false" customHeight="false" outlineLevel="0" collapsed="false"/>
    <row r="1047710" customFormat="false" ht="12.8" hidden="false" customHeight="false" outlineLevel="0" collapsed="false"/>
    <row r="1047711" customFormat="false" ht="12.8" hidden="false" customHeight="false" outlineLevel="0" collapsed="false"/>
    <row r="1047712" customFormat="false" ht="12.8" hidden="false" customHeight="false" outlineLevel="0" collapsed="false"/>
    <row r="1047713" customFormat="false" ht="12.8" hidden="false" customHeight="false" outlineLevel="0" collapsed="false"/>
    <row r="1047714" customFormat="false" ht="12.8" hidden="false" customHeight="false" outlineLevel="0" collapsed="false"/>
    <row r="1047715" customFormat="false" ht="12.8" hidden="false" customHeight="false" outlineLevel="0" collapsed="false"/>
    <row r="1047716" customFormat="false" ht="12.8" hidden="false" customHeight="false" outlineLevel="0" collapsed="false"/>
    <row r="1047717" customFormat="false" ht="12.8" hidden="false" customHeight="false" outlineLevel="0" collapsed="false"/>
    <row r="1047718" customFormat="false" ht="12.8" hidden="false" customHeight="false" outlineLevel="0" collapsed="false"/>
    <row r="1047719" customFormat="false" ht="12.8" hidden="false" customHeight="false" outlineLevel="0" collapsed="false"/>
    <row r="1047720" customFormat="false" ht="12.8" hidden="false" customHeight="false" outlineLevel="0" collapsed="false"/>
    <row r="1047721" customFormat="false" ht="12.8" hidden="false" customHeight="false" outlineLevel="0" collapsed="false"/>
    <row r="1047722" customFormat="false" ht="12.8" hidden="false" customHeight="false" outlineLevel="0" collapsed="false"/>
    <row r="1047723" customFormat="false" ht="12.8" hidden="false" customHeight="false" outlineLevel="0" collapsed="false"/>
    <row r="1047724" customFormat="false" ht="12.8" hidden="false" customHeight="false" outlineLevel="0" collapsed="false"/>
    <row r="1047725" customFormat="false" ht="12.8" hidden="false" customHeight="false" outlineLevel="0" collapsed="false"/>
    <row r="1047726" customFormat="false" ht="12.8" hidden="false" customHeight="false" outlineLevel="0" collapsed="false"/>
    <row r="1047727" customFormat="false" ht="12.8" hidden="false" customHeight="false" outlineLevel="0" collapsed="false"/>
    <row r="1047728" customFormat="false" ht="12.8" hidden="false" customHeight="false" outlineLevel="0" collapsed="false"/>
    <row r="1047729" customFormat="false" ht="12.8" hidden="false" customHeight="false" outlineLevel="0" collapsed="false"/>
    <row r="1047730" customFormat="false" ht="12.8" hidden="false" customHeight="false" outlineLevel="0" collapsed="false"/>
    <row r="1047731" customFormat="false" ht="12.8" hidden="false" customHeight="false" outlineLevel="0" collapsed="false"/>
    <row r="1047732" customFormat="false" ht="12.8" hidden="false" customHeight="false" outlineLevel="0" collapsed="false"/>
    <row r="1047733" customFormat="false" ht="12.8" hidden="false" customHeight="false" outlineLevel="0" collapsed="false"/>
    <row r="1047734" customFormat="false" ht="12.8" hidden="false" customHeight="false" outlineLevel="0" collapsed="false"/>
    <row r="1047735" customFormat="false" ht="12.8" hidden="false" customHeight="false" outlineLevel="0" collapsed="false"/>
    <row r="1047736" customFormat="false" ht="12.8" hidden="false" customHeight="false" outlineLevel="0" collapsed="false"/>
    <row r="1047737" customFormat="false" ht="12.8" hidden="false" customHeight="false" outlineLevel="0" collapsed="false"/>
    <row r="1047738" customFormat="false" ht="12.8" hidden="false" customHeight="false" outlineLevel="0" collapsed="false"/>
    <row r="1047739" customFormat="false" ht="12.8" hidden="false" customHeight="false" outlineLevel="0" collapsed="false"/>
    <row r="1047740" customFormat="false" ht="12.8" hidden="false" customHeight="false" outlineLevel="0" collapsed="false"/>
    <row r="1047741" customFormat="false" ht="12.8" hidden="false" customHeight="false" outlineLevel="0" collapsed="false"/>
    <row r="1047742" customFormat="false" ht="12.8" hidden="false" customHeight="false" outlineLevel="0" collapsed="false"/>
    <row r="1047743" customFormat="false" ht="12.8" hidden="false" customHeight="false" outlineLevel="0" collapsed="false"/>
    <row r="1047744" customFormat="false" ht="12.8" hidden="false" customHeight="false" outlineLevel="0" collapsed="false"/>
    <row r="1047745" customFormat="false" ht="12.8" hidden="false" customHeight="false" outlineLevel="0" collapsed="false"/>
    <row r="1047746" customFormat="false" ht="12.8" hidden="false" customHeight="false" outlineLevel="0" collapsed="false"/>
    <row r="1047747" customFormat="false" ht="12.8" hidden="false" customHeight="false" outlineLevel="0" collapsed="false"/>
    <row r="1047748" customFormat="false" ht="12.8" hidden="false" customHeight="false" outlineLevel="0" collapsed="false"/>
    <row r="1047749" customFormat="false" ht="12.8" hidden="false" customHeight="false" outlineLevel="0" collapsed="false"/>
    <row r="1047750" customFormat="false" ht="12.8" hidden="false" customHeight="false" outlineLevel="0" collapsed="false"/>
    <row r="1047751" customFormat="false" ht="12.8" hidden="false" customHeight="false" outlineLevel="0" collapsed="false"/>
    <row r="1047752" customFormat="false" ht="12.8" hidden="false" customHeight="false" outlineLevel="0" collapsed="false"/>
    <row r="1047753" customFormat="false" ht="12.8" hidden="false" customHeight="false" outlineLevel="0" collapsed="false"/>
    <row r="1047754" customFormat="false" ht="12.8" hidden="false" customHeight="false" outlineLevel="0" collapsed="false"/>
    <row r="1047755" customFormat="false" ht="12.8" hidden="false" customHeight="false" outlineLevel="0" collapsed="false"/>
    <row r="1047756" customFormat="false" ht="12.8" hidden="false" customHeight="false" outlineLevel="0" collapsed="false"/>
    <row r="1047757" customFormat="false" ht="12.8" hidden="false" customHeight="false" outlineLevel="0" collapsed="false"/>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c5c5" objects="true" scenarios="true" selectLockedCells="true"/>
  <mergeCells count="1523">
    <mergeCell ref="A1:R1"/>
    <mergeCell ref="S1:T1"/>
    <mergeCell ref="A2:I2"/>
    <mergeCell ref="J2:N2"/>
    <mergeCell ref="O2:O5"/>
    <mergeCell ref="P2:P5"/>
    <mergeCell ref="Q2:Q5"/>
    <mergeCell ref="R2:R5"/>
    <mergeCell ref="S2:S5"/>
    <mergeCell ref="T2:T5"/>
    <mergeCell ref="B3:D3"/>
    <mergeCell ref="E3:H3"/>
    <mergeCell ref="I3:I5"/>
    <mergeCell ref="J3:J5"/>
    <mergeCell ref="K3:N3"/>
    <mergeCell ref="A4:A5"/>
    <mergeCell ref="B4:B5"/>
    <mergeCell ref="C4:C5"/>
    <mergeCell ref="D4:D5"/>
    <mergeCell ref="E4:E5"/>
    <mergeCell ref="F4:H5"/>
    <mergeCell ref="M4:N4"/>
    <mergeCell ref="M5:N5"/>
    <mergeCell ref="A6:A12"/>
    <mergeCell ref="B6:B12"/>
    <mergeCell ref="C6:C12"/>
    <mergeCell ref="D6:D12"/>
    <mergeCell ref="E6:E12"/>
    <mergeCell ref="F6:F12"/>
    <mergeCell ref="G6:G12"/>
    <mergeCell ref="I6:I12"/>
    <mergeCell ref="J6:J12"/>
    <mergeCell ref="O6:O12"/>
    <mergeCell ref="P6:P12"/>
    <mergeCell ref="Q6:Q12"/>
    <mergeCell ref="R6:R12"/>
    <mergeCell ref="S6:S12"/>
    <mergeCell ref="T6:T12"/>
    <mergeCell ref="A13:A19"/>
    <mergeCell ref="B13:B19"/>
    <mergeCell ref="C13:C19"/>
    <mergeCell ref="D13:D19"/>
    <mergeCell ref="E13:E19"/>
    <mergeCell ref="F13:F19"/>
    <mergeCell ref="G13:G19"/>
    <mergeCell ref="I13:I19"/>
    <mergeCell ref="J13:J19"/>
    <mergeCell ref="O13:O19"/>
    <mergeCell ref="P13:P19"/>
    <mergeCell ref="Q13:Q19"/>
    <mergeCell ref="R13:R19"/>
    <mergeCell ref="S13:S19"/>
    <mergeCell ref="T13:T19"/>
    <mergeCell ref="A20:A26"/>
    <mergeCell ref="B20:B26"/>
    <mergeCell ref="C20:C26"/>
    <mergeCell ref="D20:D26"/>
    <mergeCell ref="E20:E26"/>
    <mergeCell ref="F20:F26"/>
    <mergeCell ref="G20:G26"/>
    <mergeCell ref="I20:I26"/>
    <mergeCell ref="J20:J26"/>
    <mergeCell ref="O20:O26"/>
    <mergeCell ref="P20:P26"/>
    <mergeCell ref="Q20:Q26"/>
    <mergeCell ref="R20:R26"/>
    <mergeCell ref="S20:S26"/>
    <mergeCell ref="T20:T26"/>
    <mergeCell ref="A27:A33"/>
    <mergeCell ref="B27:B33"/>
    <mergeCell ref="C27:C33"/>
    <mergeCell ref="D27:D33"/>
    <mergeCell ref="E27:E33"/>
    <mergeCell ref="F27:F33"/>
    <mergeCell ref="G27:G33"/>
    <mergeCell ref="I27:I33"/>
    <mergeCell ref="J27:J33"/>
    <mergeCell ref="O27:O33"/>
    <mergeCell ref="P27:P33"/>
    <mergeCell ref="Q27:Q33"/>
    <mergeCell ref="R27:R33"/>
    <mergeCell ref="S27:S33"/>
    <mergeCell ref="T27:T33"/>
    <mergeCell ref="A34:A40"/>
    <mergeCell ref="B34:B40"/>
    <mergeCell ref="C34:C40"/>
    <mergeCell ref="D34:D40"/>
    <mergeCell ref="E34:E40"/>
    <mergeCell ref="F34:F40"/>
    <mergeCell ref="G34:G40"/>
    <mergeCell ref="I34:I40"/>
    <mergeCell ref="J34:J40"/>
    <mergeCell ref="O34:O40"/>
    <mergeCell ref="P34:P40"/>
    <mergeCell ref="Q34:Q40"/>
    <mergeCell ref="R34:R40"/>
    <mergeCell ref="S34:S40"/>
    <mergeCell ref="T34:T40"/>
    <mergeCell ref="A41:A47"/>
    <mergeCell ref="B41:B47"/>
    <mergeCell ref="C41:C47"/>
    <mergeCell ref="D41:D47"/>
    <mergeCell ref="E41:E47"/>
    <mergeCell ref="F41:F47"/>
    <mergeCell ref="G41:G47"/>
    <mergeCell ref="I41:I47"/>
    <mergeCell ref="J41:J47"/>
    <mergeCell ref="O41:O47"/>
    <mergeCell ref="P41:P47"/>
    <mergeCell ref="Q41:Q47"/>
    <mergeCell ref="R41:R47"/>
    <mergeCell ref="S41:S47"/>
    <mergeCell ref="T41:T47"/>
    <mergeCell ref="A48:A54"/>
    <mergeCell ref="B48:B54"/>
    <mergeCell ref="C48:C54"/>
    <mergeCell ref="D48:D54"/>
    <mergeCell ref="E48:E54"/>
    <mergeCell ref="F48:F54"/>
    <mergeCell ref="G48:G54"/>
    <mergeCell ref="I48:I54"/>
    <mergeCell ref="J48:J54"/>
    <mergeCell ref="O48:O54"/>
    <mergeCell ref="P48:P54"/>
    <mergeCell ref="Q48:Q54"/>
    <mergeCell ref="R48:R54"/>
    <mergeCell ref="S48:S54"/>
    <mergeCell ref="T48:T54"/>
    <mergeCell ref="A55:A61"/>
    <mergeCell ref="B55:B61"/>
    <mergeCell ref="C55:C61"/>
    <mergeCell ref="D55:D61"/>
    <mergeCell ref="E55:E61"/>
    <mergeCell ref="F55:F61"/>
    <mergeCell ref="G55:G61"/>
    <mergeCell ref="I55:I61"/>
    <mergeCell ref="J55:J61"/>
    <mergeCell ref="O55:O61"/>
    <mergeCell ref="P55:P61"/>
    <mergeCell ref="Q55:Q61"/>
    <mergeCell ref="R55:R61"/>
    <mergeCell ref="S55:S61"/>
    <mergeCell ref="T55:T61"/>
    <mergeCell ref="A62:A68"/>
    <mergeCell ref="B62:B68"/>
    <mergeCell ref="C62:C68"/>
    <mergeCell ref="D62:D68"/>
    <mergeCell ref="E62:E68"/>
    <mergeCell ref="F62:F68"/>
    <mergeCell ref="G62:G68"/>
    <mergeCell ref="I62:I68"/>
    <mergeCell ref="J62:J68"/>
    <mergeCell ref="O62:O68"/>
    <mergeCell ref="P62:P68"/>
    <mergeCell ref="Q62:Q68"/>
    <mergeCell ref="R62:R68"/>
    <mergeCell ref="S62:S68"/>
    <mergeCell ref="T62:T68"/>
    <mergeCell ref="A69:A75"/>
    <mergeCell ref="B69:B75"/>
    <mergeCell ref="C69:C75"/>
    <mergeCell ref="D69:D75"/>
    <mergeCell ref="E69:E75"/>
    <mergeCell ref="F69:F75"/>
    <mergeCell ref="G69:G75"/>
    <mergeCell ref="I69:I75"/>
    <mergeCell ref="J69:J75"/>
    <mergeCell ref="O69:O75"/>
    <mergeCell ref="P69:P75"/>
    <mergeCell ref="Q69:Q75"/>
    <mergeCell ref="R69:R75"/>
    <mergeCell ref="S69:S75"/>
    <mergeCell ref="T69:T75"/>
    <mergeCell ref="A76:A82"/>
    <mergeCell ref="B76:B82"/>
    <mergeCell ref="C76:C82"/>
    <mergeCell ref="D76:D82"/>
    <mergeCell ref="E76:E82"/>
    <mergeCell ref="F76:F82"/>
    <mergeCell ref="G76:G82"/>
    <mergeCell ref="I76:I82"/>
    <mergeCell ref="J76:J82"/>
    <mergeCell ref="O76:O82"/>
    <mergeCell ref="P76:P82"/>
    <mergeCell ref="Q76:Q82"/>
    <mergeCell ref="R76:R82"/>
    <mergeCell ref="S76:S82"/>
    <mergeCell ref="T76:T82"/>
    <mergeCell ref="A83:A89"/>
    <mergeCell ref="B83:B89"/>
    <mergeCell ref="C83:C89"/>
    <mergeCell ref="D83:D89"/>
    <mergeCell ref="E83:E89"/>
    <mergeCell ref="F83:F89"/>
    <mergeCell ref="G83:G89"/>
    <mergeCell ref="I83:I89"/>
    <mergeCell ref="J83:J89"/>
    <mergeCell ref="O83:O89"/>
    <mergeCell ref="P83:P89"/>
    <mergeCell ref="Q83:Q89"/>
    <mergeCell ref="R83:R89"/>
    <mergeCell ref="S83:S89"/>
    <mergeCell ref="T83:T89"/>
    <mergeCell ref="A90:A96"/>
    <mergeCell ref="B90:B96"/>
    <mergeCell ref="C90:C96"/>
    <mergeCell ref="D90:D96"/>
    <mergeCell ref="E90:E96"/>
    <mergeCell ref="F90:F96"/>
    <mergeCell ref="G90:G96"/>
    <mergeCell ref="I90:I96"/>
    <mergeCell ref="J90:J96"/>
    <mergeCell ref="O90:O96"/>
    <mergeCell ref="P90:P96"/>
    <mergeCell ref="Q90:Q96"/>
    <mergeCell ref="R90:R96"/>
    <mergeCell ref="S90:S96"/>
    <mergeCell ref="T90:T96"/>
    <mergeCell ref="A97:A103"/>
    <mergeCell ref="B97:B103"/>
    <mergeCell ref="C97:C103"/>
    <mergeCell ref="D97:D103"/>
    <mergeCell ref="E97:E103"/>
    <mergeCell ref="F97:F103"/>
    <mergeCell ref="G97:G103"/>
    <mergeCell ref="I97:I103"/>
    <mergeCell ref="J97:J103"/>
    <mergeCell ref="O97:O103"/>
    <mergeCell ref="P97:P103"/>
    <mergeCell ref="Q97:Q103"/>
    <mergeCell ref="R97:R103"/>
    <mergeCell ref="S97:S103"/>
    <mergeCell ref="T97:T103"/>
    <mergeCell ref="A104:A110"/>
    <mergeCell ref="B104:B110"/>
    <mergeCell ref="C104:C110"/>
    <mergeCell ref="D104:D110"/>
    <mergeCell ref="E104:E110"/>
    <mergeCell ref="F104:F110"/>
    <mergeCell ref="G104:G110"/>
    <mergeCell ref="I104:I110"/>
    <mergeCell ref="J104:J110"/>
    <mergeCell ref="O104:O110"/>
    <mergeCell ref="P104:P110"/>
    <mergeCell ref="Q104:Q110"/>
    <mergeCell ref="R104:R110"/>
    <mergeCell ref="S104:S110"/>
    <mergeCell ref="T104:T110"/>
    <mergeCell ref="A111:A117"/>
    <mergeCell ref="B111:B117"/>
    <mergeCell ref="C111:C117"/>
    <mergeCell ref="D111:D117"/>
    <mergeCell ref="E111:E117"/>
    <mergeCell ref="F111:F117"/>
    <mergeCell ref="G111:G117"/>
    <mergeCell ref="I111:I117"/>
    <mergeCell ref="J111:J117"/>
    <mergeCell ref="O111:O117"/>
    <mergeCell ref="P111:P117"/>
    <mergeCell ref="Q111:Q117"/>
    <mergeCell ref="R111:R117"/>
    <mergeCell ref="S111:S117"/>
    <mergeCell ref="T111:T117"/>
    <mergeCell ref="A118:A124"/>
    <mergeCell ref="B118:B124"/>
    <mergeCell ref="C118:C124"/>
    <mergeCell ref="D118:D124"/>
    <mergeCell ref="E118:E124"/>
    <mergeCell ref="F118:F124"/>
    <mergeCell ref="G118:G124"/>
    <mergeCell ref="I118:I124"/>
    <mergeCell ref="J118:J124"/>
    <mergeCell ref="O118:O124"/>
    <mergeCell ref="P118:P124"/>
    <mergeCell ref="Q118:Q124"/>
    <mergeCell ref="R118:R124"/>
    <mergeCell ref="S118:S124"/>
    <mergeCell ref="T118:T124"/>
    <mergeCell ref="A125:A131"/>
    <mergeCell ref="B125:B131"/>
    <mergeCell ref="C125:C131"/>
    <mergeCell ref="D125:D131"/>
    <mergeCell ref="E125:E131"/>
    <mergeCell ref="F125:F131"/>
    <mergeCell ref="G125:G131"/>
    <mergeCell ref="I125:I131"/>
    <mergeCell ref="J125:J131"/>
    <mergeCell ref="O125:O131"/>
    <mergeCell ref="P125:P131"/>
    <mergeCell ref="Q125:Q131"/>
    <mergeCell ref="R125:R131"/>
    <mergeCell ref="S125:S131"/>
    <mergeCell ref="T125:T131"/>
    <mergeCell ref="A132:A138"/>
    <mergeCell ref="B132:B138"/>
    <mergeCell ref="C132:C138"/>
    <mergeCell ref="D132:D138"/>
    <mergeCell ref="E132:E138"/>
    <mergeCell ref="F132:F138"/>
    <mergeCell ref="G132:G138"/>
    <mergeCell ref="I132:I138"/>
    <mergeCell ref="J132:J138"/>
    <mergeCell ref="O132:O138"/>
    <mergeCell ref="P132:P138"/>
    <mergeCell ref="Q132:Q138"/>
    <mergeCell ref="R132:R138"/>
    <mergeCell ref="S132:S138"/>
    <mergeCell ref="T132:T138"/>
    <mergeCell ref="A139:A145"/>
    <mergeCell ref="B139:B145"/>
    <mergeCell ref="C139:C145"/>
    <mergeCell ref="D139:D145"/>
    <mergeCell ref="E139:E145"/>
    <mergeCell ref="F139:F145"/>
    <mergeCell ref="G139:G145"/>
    <mergeCell ref="I139:I145"/>
    <mergeCell ref="J139:J145"/>
    <mergeCell ref="O139:O145"/>
    <mergeCell ref="P139:P145"/>
    <mergeCell ref="Q139:Q145"/>
    <mergeCell ref="R139:R145"/>
    <mergeCell ref="S139:S145"/>
    <mergeCell ref="T139:T145"/>
    <mergeCell ref="A146:A152"/>
    <mergeCell ref="B146:B152"/>
    <mergeCell ref="C146:C152"/>
    <mergeCell ref="D146:D152"/>
    <mergeCell ref="E146:E152"/>
    <mergeCell ref="F146:F152"/>
    <mergeCell ref="G146:G152"/>
    <mergeCell ref="I146:I152"/>
    <mergeCell ref="J146:J152"/>
    <mergeCell ref="O146:O152"/>
    <mergeCell ref="P146:P152"/>
    <mergeCell ref="Q146:Q152"/>
    <mergeCell ref="R146:R152"/>
    <mergeCell ref="S146:S152"/>
    <mergeCell ref="T146:T152"/>
    <mergeCell ref="A153:A159"/>
    <mergeCell ref="B153:B159"/>
    <mergeCell ref="C153:C159"/>
    <mergeCell ref="D153:D159"/>
    <mergeCell ref="E153:E159"/>
    <mergeCell ref="F153:F159"/>
    <mergeCell ref="G153:G159"/>
    <mergeCell ref="I153:I159"/>
    <mergeCell ref="J153:J159"/>
    <mergeCell ref="O153:O159"/>
    <mergeCell ref="P153:P159"/>
    <mergeCell ref="Q153:Q159"/>
    <mergeCell ref="R153:R159"/>
    <mergeCell ref="S153:S159"/>
    <mergeCell ref="T153:T159"/>
    <mergeCell ref="A160:A166"/>
    <mergeCell ref="B160:B166"/>
    <mergeCell ref="C160:C166"/>
    <mergeCell ref="D160:D166"/>
    <mergeCell ref="E160:E166"/>
    <mergeCell ref="F160:F166"/>
    <mergeCell ref="G160:G166"/>
    <mergeCell ref="I160:I166"/>
    <mergeCell ref="J160:J166"/>
    <mergeCell ref="O160:O166"/>
    <mergeCell ref="P160:P166"/>
    <mergeCell ref="Q160:Q166"/>
    <mergeCell ref="R160:R166"/>
    <mergeCell ref="S160:S166"/>
    <mergeCell ref="T160:T166"/>
    <mergeCell ref="A167:A173"/>
    <mergeCell ref="B167:B173"/>
    <mergeCell ref="C167:C173"/>
    <mergeCell ref="D167:D173"/>
    <mergeCell ref="E167:E173"/>
    <mergeCell ref="F167:F173"/>
    <mergeCell ref="G167:G173"/>
    <mergeCell ref="I167:I173"/>
    <mergeCell ref="J167:J173"/>
    <mergeCell ref="O167:O173"/>
    <mergeCell ref="P167:P173"/>
    <mergeCell ref="Q167:Q173"/>
    <mergeCell ref="R167:R173"/>
    <mergeCell ref="S167:S173"/>
    <mergeCell ref="T167:T173"/>
    <mergeCell ref="A174:A180"/>
    <mergeCell ref="B174:B180"/>
    <mergeCell ref="C174:C180"/>
    <mergeCell ref="D174:D180"/>
    <mergeCell ref="E174:E180"/>
    <mergeCell ref="F174:F180"/>
    <mergeCell ref="G174:G180"/>
    <mergeCell ref="I174:I180"/>
    <mergeCell ref="J174:J180"/>
    <mergeCell ref="O174:O180"/>
    <mergeCell ref="P174:P180"/>
    <mergeCell ref="Q174:Q180"/>
    <mergeCell ref="R174:R180"/>
    <mergeCell ref="S174:S180"/>
    <mergeCell ref="T174:T180"/>
    <mergeCell ref="A181:A187"/>
    <mergeCell ref="B181:B187"/>
    <mergeCell ref="C181:C187"/>
    <mergeCell ref="D181:D187"/>
    <mergeCell ref="E181:E187"/>
    <mergeCell ref="F181:F187"/>
    <mergeCell ref="G181:G187"/>
    <mergeCell ref="I181:I187"/>
    <mergeCell ref="J181:J187"/>
    <mergeCell ref="O181:O187"/>
    <mergeCell ref="P181:P187"/>
    <mergeCell ref="Q181:Q187"/>
    <mergeCell ref="R181:R187"/>
    <mergeCell ref="S181:S187"/>
    <mergeCell ref="T181:T187"/>
    <mergeCell ref="A188:A194"/>
    <mergeCell ref="B188:B194"/>
    <mergeCell ref="C188:C194"/>
    <mergeCell ref="D188:D194"/>
    <mergeCell ref="E188:E194"/>
    <mergeCell ref="F188:F194"/>
    <mergeCell ref="G188:G194"/>
    <mergeCell ref="I188:I194"/>
    <mergeCell ref="J188:J194"/>
    <mergeCell ref="O188:O194"/>
    <mergeCell ref="P188:P194"/>
    <mergeCell ref="Q188:Q194"/>
    <mergeCell ref="R188:R194"/>
    <mergeCell ref="S188:S194"/>
    <mergeCell ref="T188:T194"/>
    <mergeCell ref="A195:A201"/>
    <mergeCell ref="B195:B201"/>
    <mergeCell ref="C195:C201"/>
    <mergeCell ref="D195:D201"/>
    <mergeCell ref="E195:E201"/>
    <mergeCell ref="F195:F201"/>
    <mergeCell ref="G195:G201"/>
    <mergeCell ref="I195:I201"/>
    <mergeCell ref="J195:J201"/>
    <mergeCell ref="O195:O201"/>
    <mergeCell ref="P195:P201"/>
    <mergeCell ref="Q195:Q201"/>
    <mergeCell ref="R195:R201"/>
    <mergeCell ref="S195:S201"/>
    <mergeCell ref="T195:T201"/>
    <mergeCell ref="A202:A208"/>
    <mergeCell ref="B202:B208"/>
    <mergeCell ref="C202:C208"/>
    <mergeCell ref="D202:D208"/>
    <mergeCell ref="E202:E208"/>
    <mergeCell ref="F202:F208"/>
    <mergeCell ref="G202:G208"/>
    <mergeCell ref="I202:I208"/>
    <mergeCell ref="J202:J208"/>
    <mergeCell ref="O202:O208"/>
    <mergeCell ref="P202:P208"/>
    <mergeCell ref="Q202:Q208"/>
    <mergeCell ref="R202:R208"/>
    <mergeCell ref="S202:S208"/>
    <mergeCell ref="T202:T208"/>
    <mergeCell ref="A209:A215"/>
    <mergeCell ref="B209:B215"/>
    <mergeCell ref="C209:C215"/>
    <mergeCell ref="D209:D215"/>
    <mergeCell ref="E209:E215"/>
    <mergeCell ref="F209:F215"/>
    <mergeCell ref="G209:G215"/>
    <mergeCell ref="I209:I215"/>
    <mergeCell ref="J209:J215"/>
    <mergeCell ref="O209:O215"/>
    <mergeCell ref="P209:P215"/>
    <mergeCell ref="Q209:Q215"/>
    <mergeCell ref="R209:R215"/>
    <mergeCell ref="S209:S215"/>
    <mergeCell ref="T209:T215"/>
    <mergeCell ref="A216:A222"/>
    <mergeCell ref="B216:B222"/>
    <mergeCell ref="C216:C222"/>
    <mergeCell ref="D216:D222"/>
    <mergeCell ref="E216:E222"/>
    <mergeCell ref="F216:F222"/>
    <mergeCell ref="G216:G222"/>
    <mergeCell ref="I216:I222"/>
    <mergeCell ref="J216:J222"/>
    <mergeCell ref="O216:O222"/>
    <mergeCell ref="P216:P222"/>
    <mergeCell ref="Q216:Q222"/>
    <mergeCell ref="R216:R222"/>
    <mergeCell ref="S216:S222"/>
    <mergeCell ref="T216:T222"/>
    <mergeCell ref="A223:A229"/>
    <mergeCell ref="B223:B229"/>
    <mergeCell ref="C223:C229"/>
    <mergeCell ref="D223:D229"/>
    <mergeCell ref="E223:E229"/>
    <mergeCell ref="F223:F229"/>
    <mergeCell ref="G223:G229"/>
    <mergeCell ref="I223:I229"/>
    <mergeCell ref="J223:J229"/>
    <mergeCell ref="O223:O229"/>
    <mergeCell ref="P223:P229"/>
    <mergeCell ref="Q223:Q229"/>
    <mergeCell ref="R223:R229"/>
    <mergeCell ref="S223:S229"/>
    <mergeCell ref="T223:T229"/>
    <mergeCell ref="A230:A236"/>
    <mergeCell ref="B230:B236"/>
    <mergeCell ref="C230:C236"/>
    <mergeCell ref="D230:D236"/>
    <mergeCell ref="E230:E236"/>
    <mergeCell ref="F230:F236"/>
    <mergeCell ref="G230:G236"/>
    <mergeCell ref="I230:I236"/>
    <mergeCell ref="J230:J236"/>
    <mergeCell ref="O230:O236"/>
    <mergeCell ref="P230:P236"/>
    <mergeCell ref="Q230:Q236"/>
    <mergeCell ref="R230:R236"/>
    <mergeCell ref="S230:S236"/>
    <mergeCell ref="T230:T236"/>
    <mergeCell ref="A237:A243"/>
    <mergeCell ref="B237:B243"/>
    <mergeCell ref="C237:C243"/>
    <mergeCell ref="D237:D243"/>
    <mergeCell ref="E237:E243"/>
    <mergeCell ref="F237:F243"/>
    <mergeCell ref="G237:G243"/>
    <mergeCell ref="I237:I243"/>
    <mergeCell ref="J237:J243"/>
    <mergeCell ref="O237:O243"/>
    <mergeCell ref="P237:P243"/>
    <mergeCell ref="Q237:Q243"/>
    <mergeCell ref="R237:R243"/>
    <mergeCell ref="S237:S243"/>
    <mergeCell ref="T237:T243"/>
    <mergeCell ref="A244:A250"/>
    <mergeCell ref="B244:B250"/>
    <mergeCell ref="C244:C250"/>
    <mergeCell ref="D244:D250"/>
    <mergeCell ref="E244:E250"/>
    <mergeCell ref="F244:F250"/>
    <mergeCell ref="G244:G250"/>
    <mergeCell ref="I244:I250"/>
    <mergeCell ref="J244:J250"/>
    <mergeCell ref="O244:O250"/>
    <mergeCell ref="P244:P250"/>
    <mergeCell ref="Q244:Q250"/>
    <mergeCell ref="R244:R250"/>
    <mergeCell ref="S244:S250"/>
    <mergeCell ref="T244:T250"/>
    <mergeCell ref="A251:A257"/>
    <mergeCell ref="B251:B257"/>
    <mergeCell ref="C251:C257"/>
    <mergeCell ref="D251:D257"/>
    <mergeCell ref="E251:E257"/>
    <mergeCell ref="F251:F257"/>
    <mergeCell ref="G251:G257"/>
    <mergeCell ref="I251:I257"/>
    <mergeCell ref="J251:J257"/>
    <mergeCell ref="O251:O257"/>
    <mergeCell ref="P251:P257"/>
    <mergeCell ref="Q251:Q257"/>
    <mergeCell ref="R251:R257"/>
    <mergeCell ref="S251:S257"/>
    <mergeCell ref="T251:T257"/>
    <mergeCell ref="A258:A264"/>
    <mergeCell ref="B258:B264"/>
    <mergeCell ref="C258:C264"/>
    <mergeCell ref="D258:D264"/>
    <mergeCell ref="E258:E264"/>
    <mergeCell ref="F258:F264"/>
    <mergeCell ref="G258:G264"/>
    <mergeCell ref="I258:I264"/>
    <mergeCell ref="J258:J264"/>
    <mergeCell ref="O258:O264"/>
    <mergeCell ref="P258:P264"/>
    <mergeCell ref="Q258:Q264"/>
    <mergeCell ref="R258:R264"/>
    <mergeCell ref="S258:S264"/>
    <mergeCell ref="T258:T264"/>
    <mergeCell ref="A265:A271"/>
    <mergeCell ref="B265:B271"/>
    <mergeCell ref="C265:C271"/>
    <mergeCell ref="D265:D271"/>
    <mergeCell ref="E265:E271"/>
    <mergeCell ref="F265:F271"/>
    <mergeCell ref="G265:G271"/>
    <mergeCell ref="I265:I271"/>
    <mergeCell ref="J265:J271"/>
    <mergeCell ref="O265:O271"/>
    <mergeCell ref="P265:P271"/>
    <mergeCell ref="Q265:Q271"/>
    <mergeCell ref="R265:R271"/>
    <mergeCell ref="S265:S271"/>
    <mergeCell ref="T265:T271"/>
    <mergeCell ref="A272:A278"/>
    <mergeCell ref="B272:B278"/>
    <mergeCell ref="C272:C278"/>
    <mergeCell ref="D272:D278"/>
    <mergeCell ref="E272:E278"/>
    <mergeCell ref="F272:F278"/>
    <mergeCell ref="G272:G278"/>
    <mergeCell ref="I272:I278"/>
    <mergeCell ref="J272:J278"/>
    <mergeCell ref="O272:O278"/>
    <mergeCell ref="P272:P278"/>
    <mergeCell ref="Q272:Q278"/>
    <mergeCell ref="R272:R278"/>
    <mergeCell ref="S272:S278"/>
    <mergeCell ref="T272:T278"/>
    <mergeCell ref="A279:A285"/>
    <mergeCell ref="B279:B285"/>
    <mergeCell ref="C279:C285"/>
    <mergeCell ref="D279:D285"/>
    <mergeCell ref="E279:E285"/>
    <mergeCell ref="F279:F285"/>
    <mergeCell ref="G279:G285"/>
    <mergeCell ref="I279:I285"/>
    <mergeCell ref="J279:J285"/>
    <mergeCell ref="O279:O285"/>
    <mergeCell ref="P279:P285"/>
    <mergeCell ref="Q279:Q285"/>
    <mergeCell ref="R279:R285"/>
    <mergeCell ref="S279:S285"/>
    <mergeCell ref="T279:T285"/>
    <mergeCell ref="A286:A292"/>
    <mergeCell ref="B286:B292"/>
    <mergeCell ref="C286:C292"/>
    <mergeCell ref="D286:D292"/>
    <mergeCell ref="E286:E292"/>
    <mergeCell ref="F286:F292"/>
    <mergeCell ref="G286:G292"/>
    <mergeCell ref="I286:I292"/>
    <mergeCell ref="J286:J292"/>
    <mergeCell ref="O286:O292"/>
    <mergeCell ref="P286:P292"/>
    <mergeCell ref="Q286:Q292"/>
    <mergeCell ref="R286:R292"/>
    <mergeCell ref="S286:S292"/>
    <mergeCell ref="T286:T292"/>
    <mergeCell ref="A293:A299"/>
    <mergeCell ref="B293:B299"/>
    <mergeCell ref="C293:C299"/>
    <mergeCell ref="D293:D299"/>
    <mergeCell ref="E293:E299"/>
    <mergeCell ref="F293:F299"/>
    <mergeCell ref="G293:G299"/>
    <mergeCell ref="I293:I299"/>
    <mergeCell ref="J293:J299"/>
    <mergeCell ref="O293:O299"/>
    <mergeCell ref="P293:P299"/>
    <mergeCell ref="Q293:Q299"/>
    <mergeCell ref="R293:R299"/>
    <mergeCell ref="S293:S299"/>
    <mergeCell ref="T293:T299"/>
    <mergeCell ref="A300:A306"/>
    <mergeCell ref="B300:B306"/>
    <mergeCell ref="C300:C306"/>
    <mergeCell ref="D300:D306"/>
    <mergeCell ref="E300:E306"/>
    <mergeCell ref="F300:F306"/>
    <mergeCell ref="G300:G306"/>
    <mergeCell ref="I300:I306"/>
    <mergeCell ref="J300:J306"/>
    <mergeCell ref="O300:O306"/>
    <mergeCell ref="P300:P306"/>
    <mergeCell ref="Q300:Q306"/>
    <mergeCell ref="R300:R306"/>
    <mergeCell ref="S300:S306"/>
    <mergeCell ref="T300:T306"/>
    <mergeCell ref="A307:A313"/>
    <mergeCell ref="B307:B313"/>
    <mergeCell ref="C307:C313"/>
    <mergeCell ref="D307:D313"/>
    <mergeCell ref="E307:E313"/>
    <mergeCell ref="F307:F313"/>
    <mergeCell ref="G307:G313"/>
    <mergeCell ref="I307:I313"/>
    <mergeCell ref="J307:J313"/>
    <mergeCell ref="O307:O313"/>
    <mergeCell ref="P307:P313"/>
    <mergeCell ref="Q307:Q313"/>
    <mergeCell ref="R307:R313"/>
    <mergeCell ref="S307:S313"/>
    <mergeCell ref="T307:T313"/>
    <mergeCell ref="A314:A320"/>
    <mergeCell ref="B314:B320"/>
    <mergeCell ref="C314:C320"/>
    <mergeCell ref="D314:D320"/>
    <mergeCell ref="E314:E320"/>
    <mergeCell ref="F314:F320"/>
    <mergeCell ref="G314:G320"/>
    <mergeCell ref="I314:I320"/>
    <mergeCell ref="J314:J320"/>
    <mergeCell ref="O314:O320"/>
    <mergeCell ref="P314:P320"/>
    <mergeCell ref="Q314:Q320"/>
    <mergeCell ref="R314:R320"/>
    <mergeCell ref="S314:S320"/>
    <mergeCell ref="T314:T320"/>
    <mergeCell ref="A321:A327"/>
    <mergeCell ref="B321:B327"/>
    <mergeCell ref="C321:C327"/>
    <mergeCell ref="D321:D327"/>
    <mergeCell ref="E321:E327"/>
    <mergeCell ref="F321:F327"/>
    <mergeCell ref="G321:G327"/>
    <mergeCell ref="I321:I327"/>
    <mergeCell ref="J321:J327"/>
    <mergeCell ref="O321:O327"/>
    <mergeCell ref="P321:P327"/>
    <mergeCell ref="Q321:Q327"/>
    <mergeCell ref="R321:R327"/>
    <mergeCell ref="S321:S327"/>
    <mergeCell ref="T321:T327"/>
    <mergeCell ref="A328:A334"/>
    <mergeCell ref="B328:B334"/>
    <mergeCell ref="C328:C334"/>
    <mergeCell ref="D328:D334"/>
    <mergeCell ref="E328:E334"/>
    <mergeCell ref="F328:F334"/>
    <mergeCell ref="G328:G334"/>
    <mergeCell ref="I328:I334"/>
    <mergeCell ref="J328:J334"/>
    <mergeCell ref="O328:O334"/>
    <mergeCell ref="P328:P334"/>
    <mergeCell ref="Q328:Q334"/>
    <mergeCell ref="R328:R334"/>
    <mergeCell ref="S328:S334"/>
    <mergeCell ref="T328:T334"/>
    <mergeCell ref="A335:A341"/>
    <mergeCell ref="B335:B341"/>
    <mergeCell ref="C335:C341"/>
    <mergeCell ref="D335:D341"/>
    <mergeCell ref="E335:E341"/>
    <mergeCell ref="F335:F341"/>
    <mergeCell ref="G335:G341"/>
    <mergeCell ref="I335:I341"/>
    <mergeCell ref="J335:J341"/>
    <mergeCell ref="O335:O341"/>
    <mergeCell ref="P335:P341"/>
    <mergeCell ref="Q335:Q341"/>
    <mergeCell ref="R335:R341"/>
    <mergeCell ref="S335:S341"/>
    <mergeCell ref="T335:T341"/>
    <mergeCell ref="A342:A348"/>
    <mergeCell ref="B342:B348"/>
    <mergeCell ref="C342:C348"/>
    <mergeCell ref="D342:D348"/>
    <mergeCell ref="E342:E348"/>
    <mergeCell ref="F342:F348"/>
    <mergeCell ref="G342:G348"/>
    <mergeCell ref="I342:I348"/>
    <mergeCell ref="J342:J348"/>
    <mergeCell ref="O342:O348"/>
    <mergeCell ref="P342:P348"/>
    <mergeCell ref="Q342:Q348"/>
    <mergeCell ref="R342:R348"/>
    <mergeCell ref="S342:S348"/>
    <mergeCell ref="T342:T348"/>
    <mergeCell ref="A349:A355"/>
    <mergeCell ref="B349:B355"/>
    <mergeCell ref="C349:C355"/>
    <mergeCell ref="D349:D355"/>
    <mergeCell ref="E349:E355"/>
    <mergeCell ref="F349:F355"/>
    <mergeCell ref="G349:G355"/>
    <mergeCell ref="I349:I355"/>
    <mergeCell ref="J349:J355"/>
    <mergeCell ref="O349:O355"/>
    <mergeCell ref="P349:P355"/>
    <mergeCell ref="Q349:Q355"/>
    <mergeCell ref="R349:R355"/>
    <mergeCell ref="S349:S355"/>
    <mergeCell ref="T349:T355"/>
    <mergeCell ref="A356:A362"/>
    <mergeCell ref="B356:B362"/>
    <mergeCell ref="C356:C362"/>
    <mergeCell ref="D356:D362"/>
    <mergeCell ref="E356:E362"/>
    <mergeCell ref="F356:F362"/>
    <mergeCell ref="G356:G362"/>
    <mergeCell ref="I356:I362"/>
    <mergeCell ref="J356:J362"/>
    <mergeCell ref="O356:O362"/>
    <mergeCell ref="P356:P362"/>
    <mergeCell ref="Q356:Q362"/>
    <mergeCell ref="R356:R362"/>
    <mergeCell ref="S356:S362"/>
    <mergeCell ref="T356:T362"/>
    <mergeCell ref="A363:A369"/>
    <mergeCell ref="B363:B369"/>
    <mergeCell ref="C363:C369"/>
    <mergeCell ref="D363:D369"/>
    <mergeCell ref="E363:E369"/>
    <mergeCell ref="F363:F369"/>
    <mergeCell ref="G363:G369"/>
    <mergeCell ref="I363:I369"/>
    <mergeCell ref="J363:J369"/>
    <mergeCell ref="O363:O369"/>
    <mergeCell ref="P363:P369"/>
    <mergeCell ref="Q363:Q369"/>
    <mergeCell ref="R363:R369"/>
    <mergeCell ref="S363:S369"/>
    <mergeCell ref="T363:T369"/>
    <mergeCell ref="A370:A376"/>
    <mergeCell ref="B370:B376"/>
    <mergeCell ref="C370:C376"/>
    <mergeCell ref="D370:D376"/>
    <mergeCell ref="E370:E376"/>
    <mergeCell ref="F370:F376"/>
    <mergeCell ref="G370:G376"/>
    <mergeCell ref="I370:I376"/>
    <mergeCell ref="J370:J376"/>
    <mergeCell ref="O370:O376"/>
    <mergeCell ref="P370:P376"/>
    <mergeCell ref="Q370:Q376"/>
    <mergeCell ref="R370:R376"/>
    <mergeCell ref="S370:S376"/>
    <mergeCell ref="T370:T376"/>
    <mergeCell ref="A377:A383"/>
    <mergeCell ref="B377:B383"/>
    <mergeCell ref="C377:C383"/>
    <mergeCell ref="D377:D383"/>
    <mergeCell ref="E377:E383"/>
    <mergeCell ref="F377:F383"/>
    <mergeCell ref="G377:G383"/>
    <mergeCell ref="I377:I383"/>
    <mergeCell ref="J377:J383"/>
    <mergeCell ref="O377:O383"/>
    <mergeCell ref="P377:P383"/>
    <mergeCell ref="Q377:Q383"/>
    <mergeCell ref="R377:R383"/>
    <mergeCell ref="S377:S383"/>
    <mergeCell ref="T377:T383"/>
    <mergeCell ref="A384:A390"/>
    <mergeCell ref="B384:B390"/>
    <mergeCell ref="C384:C390"/>
    <mergeCell ref="D384:D390"/>
    <mergeCell ref="E384:E390"/>
    <mergeCell ref="F384:F390"/>
    <mergeCell ref="G384:G390"/>
    <mergeCell ref="I384:I390"/>
    <mergeCell ref="J384:J390"/>
    <mergeCell ref="O384:O390"/>
    <mergeCell ref="P384:P390"/>
    <mergeCell ref="Q384:Q390"/>
    <mergeCell ref="R384:R390"/>
    <mergeCell ref="S384:S390"/>
    <mergeCell ref="T384:T390"/>
    <mergeCell ref="A391:A397"/>
    <mergeCell ref="B391:B397"/>
    <mergeCell ref="C391:C397"/>
    <mergeCell ref="D391:D397"/>
    <mergeCell ref="E391:E397"/>
    <mergeCell ref="F391:F397"/>
    <mergeCell ref="G391:G397"/>
    <mergeCell ref="I391:I397"/>
    <mergeCell ref="J391:J397"/>
    <mergeCell ref="O391:O397"/>
    <mergeCell ref="P391:P397"/>
    <mergeCell ref="Q391:Q397"/>
    <mergeCell ref="R391:R397"/>
    <mergeCell ref="S391:S397"/>
    <mergeCell ref="T391:T397"/>
    <mergeCell ref="A398:A404"/>
    <mergeCell ref="B398:B404"/>
    <mergeCell ref="C398:C404"/>
    <mergeCell ref="D398:D404"/>
    <mergeCell ref="E398:E404"/>
    <mergeCell ref="F398:F404"/>
    <mergeCell ref="G398:G404"/>
    <mergeCell ref="I398:I404"/>
    <mergeCell ref="J398:J404"/>
    <mergeCell ref="O398:O404"/>
    <mergeCell ref="P398:P404"/>
    <mergeCell ref="Q398:Q404"/>
    <mergeCell ref="R398:R404"/>
    <mergeCell ref="S398:S404"/>
    <mergeCell ref="T398:T404"/>
    <mergeCell ref="A405:A411"/>
    <mergeCell ref="B405:B411"/>
    <mergeCell ref="C405:C411"/>
    <mergeCell ref="D405:D411"/>
    <mergeCell ref="E405:E411"/>
    <mergeCell ref="F405:F411"/>
    <mergeCell ref="G405:G411"/>
    <mergeCell ref="I405:I411"/>
    <mergeCell ref="J405:J411"/>
    <mergeCell ref="O405:O411"/>
    <mergeCell ref="P405:P411"/>
    <mergeCell ref="Q405:Q411"/>
    <mergeCell ref="R405:R411"/>
    <mergeCell ref="S405:S411"/>
    <mergeCell ref="T405:T411"/>
    <mergeCell ref="A412:A418"/>
    <mergeCell ref="B412:B418"/>
    <mergeCell ref="C412:C418"/>
    <mergeCell ref="D412:D418"/>
    <mergeCell ref="E412:E418"/>
    <mergeCell ref="F412:F418"/>
    <mergeCell ref="G412:G418"/>
    <mergeCell ref="I412:I418"/>
    <mergeCell ref="J412:J418"/>
    <mergeCell ref="O412:O418"/>
    <mergeCell ref="P412:P418"/>
    <mergeCell ref="Q412:Q418"/>
    <mergeCell ref="R412:R418"/>
    <mergeCell ref="S412:S418"/>
    <mergeCell ref="T412:T418"/>
    <mergeCell ref="A419:A425"/>
    <mergeCell ref="B419:B425"/>
    <mergeCell ref="C419:C425"/>
    <mergeCell ref="D419:D425"/>
    <mergeCell ref="E419:E425"/>
    <mergeCell ref="F419:F425"/>
    <mergeCell ref="G419:G425"/>
    <mergeCell ref="I419:I425"/>
    <mergeCell ref="J419:J425"/>
    <mergeCell ref="O419:O425"/>
    <mergeCell ref="P419:P425"/>
    <mergeCell ref="Q419:Q425"/>
    <mergeCell ref="R419:R425"/>
    <mergeCell ref="S419:S425"/>
    <mergeCell ref="T419:T425"/>
    <mergeCell ref="A426:A432"/>
    <mergeCell ref="B426:B432"/>
    <mergeCell ref="C426:C432"/>
    <mergeCell ref="D426:D432"/>
    <mergeCell ref="E426:E432"/>
    <mergeCell ref="F426:F432"/>
    <mergeCell ref="G426:G432"/>
    <mergeCell ref="I426:I432"/>
    <mergeCell ref="J426:J432"/>
    <mergeCell ref="O426:O432"/>
    <mergeCell ref="P426:P432"/>
    <mergeCell ref="Q426:Q432"/>
    <mergeCell ref="R426:R432"/>
    <mergeCell ref="S426:S432"/>
    <mergeCell ref="T426:T432"/>
    <mergeCell ref="A433:A439"/>
    <mergeCell ref="B433:B439"/>
    <mergeCell ref="C433:C439"/>
    <mergeCell ref="D433:D439"/>
    <mergeCell ref="E433:E439"/>
    <mergeCell ref="F433:F439"/>
    <mergeCell ref="G433:G439"/>
    <mergeCell ref="I433:I439"/>
    <mergeCell ref="J433:J439"/>
    <mergeCell ref="O433:O439"/>
    <mergeCell ref="P433:P439"/>
    <mergeCell ref="Q433:Q439"/>
    <mergeCell ref="R433:R439"/>
    <mergeCell ref="S433:S439"/>
    <mergeCell ref="T433:T439"/>
    <mergeCell ref="A440:A446"/>
    <mergeCell ref="B440:B446"/>
    <mergeCell ref="C440:C446"/>
    <mergeCell ref="D440:D446"/>
    <mergeCell ref="E440:E446"/>
    <mergeCell ref="F440:F446"/>
    <mergeCell ref="G440:G446"/>
    <mergeCell ref="I440:I446"/>
    <mergeCell ref="J440:J446"/>
    <mergeCell ref="O440:O446"/>
    <mergeCell ref="P440:P446"/>
    <mergeCell ref="Q440:Q446"/>
    <mergeCell ref="R440:R446"/>
    <mergeCell ref="S440:S446"/>
    <mergeCell ref="T440:T446"/>
    <mergeCell ref="A447:A453"/>
    <mergeCell ref="B447:B453"/>
    <mergeCell ref="C447:C453"/>
    <mergeCell ref="D447:D453"/>
    <mergeCell ref="E447:E453"/>
    <mergeCell ref="F447:F453"/>
    <mergeCell ref="G447:G453"/>
    <mergeCell ref="I447:I453"/>
    <mergeCell ref="J447:J453"/>
    <mergeCell ref="O447:O453"/>
    <mergeCell ref="P447:P453"/>
    <mergeCell ref="Q447:Q453"/>
    <mergeCell ref="R447:R453"/>
    <mergeCell ref="S447:S453"/>
    <mergeCell ref="T447:T453"/>
    <mergeCell ref="A454:A460"/>
    <mergeCell ref="B454:B460"/>
    <mergeCell ref="C454:C460"/>
    <mergeCell ref="D454:D460"/>
    <mergeCell ref="E454:E460"/>
    <mergeCell ref="F454:F460"/>
    <mergeCell ref="G454:G460"/>
    <mergeCell ref="I454:I460"/>
    <mergeCell ref="J454:J460"/>
    <mergeCell ref="O454:O460"/>
    <mergeCell ref="P454:P460"/>
    <mergeCell ref="Q454:Q460"/>
    <mergeCell ref="R454:R460"/>
    <mergeCell ref="S454:S460"/>
    <mergeCell ref="T454:T460"/>
    <mergeCell ref="A461:A467"/>
    <mergeCell ref="B461:B467"/>
    <mergeCell ref="C461:C467"/>
    <mergeCell ref="D461:D467"/>
    <mergeCell ref="E461:E467"/>
    <mergeCell ref="F461:F467"/>
    <mergeCell ref="G461:G467"/>
    <mergeCell ref="I461:I467"/>
    <mergeCell ref="J461:J467"/>
    <mergeCell ref="O461:O467"/>
    <mergeCell ref="P461:P467"/>
    <mergeCell ref="Q461:Q467"/>
    <mergeCell ref="R461:R467"/>
    <mergeCell ref="S461:S467"/>
    <mergeCell ref="T461:T467"/>
    <mergeCell ref="A468:A474"/>
    <mergeCell ref="B468:B474"/>
    <mergeCell ref="C468:C474"/>
    <mergeCell ref="D468:D474"/>
    <mergeCell ref="E468:E474"/>
    <mergeCell ref="F468:F474"/>
    <mergeCell ref="G468:G474"/>
    <mergeCell ref="I468:I474"/>
    <mergeCell ref="J468:J474"/>
    <mergeCell ref="O468:O474"/>
    <mergeCell ref="P468:P474"/>
    <mergeCell ref="Q468:Q474"/>
    <mergeCell ref="R468:R474"/>
    <mergeCell ref="S468:S474"/>
    <mergeCell ref="T468:T474"/>
    <mergeCell ref="A475:A481"/>
    <mergeCell ref="B475:B481"/>
    <mergeCell ref="C475:C481"/>
    <mergeCell ref="D475:D481"/>
    <mergeCell ref="E475:E481"/>
    <mergeCell ref="F475:F481"/>
    <mergeCell ref="G475:G481"/>
    <mergeCell ref="I475:I481"/>
    <mergeCell ref="J475:J481"/>
    <mergeCell ref="O475:O481"/>
    <mergeCell ref="P475:P481"/>
    <mergeCell ref="Q475:Q481"/>
    <mergeCell ref="R475:R481"/>
    <mergeCell ref="S475:S481"/>
    <mergeCell ref="T475:T481"/>
    <mergeCell ref="A482:A488"/>
    <mergeCell ref="B482:B488"/>
    <mergeCell ref="C482:C488"/>
    <mergeCell ref="D482:D488"/>
    <mergeCell ref="E482:E488"/>
    <mergeCell ref="F482:F488"/>
    <mergeCell ref="G482:G488"/>
    <mergeCell ref="I482:I488"/>
    <mergeCell ref="J482:J488"/>
    <mergeCell ref="O482:O488"/>
    <mergeCell ref="P482:P488"/>
    <mergeCell ref="Q482:Q488"/>
    <mergeCell ref="R482:R488"/>
    <mergeCell ref="S482:S488"/>
    <mergeCell ref="T482:T488"/>
    <mergeCell ref="A489:A495"/>
    <mergeCell ref="B489:B495"/>
    <mergeCell ref="C489:C495"/>
    <mergeCell ref="D489:D495"/>
    <mergeCell ref="E489:E495"/>
    <mergeCell ref="F489:F495"/>
    <mergeCell ref="G489:G495"/>
    <mergeCell ref="I489:I495"/>
    <mergeCell ref="J489:J495"/>
    <mergeCell ref="O489:O495"/>
    <mergeCell ref="P489:P495"/>
    <mergeCell ref="Q489:Q495"/>
    <mergeCell ref="R489:R495"/>
    <mergeCell ref="S489:S495"/>
    <mergeCell ref="T489:T495"/>
    <mergeCell ref="A496:A502"/>
    <mergeCell ref="B496:B502"/>
    <mergeCell ref="C496:C502"/>
    <mergeCell ref="D496:D502"/>
    <mergeCell ref="E496:E502"/>
    <mergeCell ref="F496:F502"/>
    <mergeCell ref="G496:G502"/>
    <mergeCell ref="I496:I502"/>
    <mergeCell ref="J496:J502"/>
    <mergeCell ref="O496:O502"/>
    <mergeCell ref="P496:P502"/>
    <mergeCell ref="Q496:Q502"/>
    <mergeCell ref="R496:R502"/>
    <mergeCell ref="S496:S502"/>
    <mergeCell ref="T496:T502"/>
    <mergeCell ref="A503:A509"/>
    <mergeCell ref="B503:B509"/>
    <mergeCell ref="C503:C509"/>
    <mergeCell ref="D503:D509"/>
    <mergeCell ref="E503:E509"/>
    <mergeCell ref="F503:F509"/>
    <mergeCell ref="G503:G509"/>
    <mergeCell ref="I503:I509"/>
    <mergeCell ref="J503:J509"/>
    <mergeCell ref="O503:O509"/>
    <mergeCell ref="P503:P509"/>
    <mergeCell ref="Q503:Q509"/>
    <mergeCell ref="R503:R509"/>
    <mergeCell ref="S503:S509"/>
    <mergeCell ref="T503:T509"/>
    <mergeCell ref="A510:A516"/>
    <mergeCell ref="B510:B516"/>
    <mergeCell ref="C510:C516"/>
    <mergeCell ref="D510:D516"/>
    <mergeCell ref="E510:E516"/>
    <mergeCell ref="F510:F516"/>
    <mergeCell ref="G510:G516"/>
    <mergeCell ref="I510:I516"/>
    <mergeCell ref="J510:J516"/>
    <mergeCell ref="O510:O516"/>
    <mergeCell ref="P510:P516"/>
    <mergeCell ref="Q510:Q516"/>
    <mergeCell ref="R510:R516"/>
    <mergeCell ref="S510:S516"/>
    <mergeCell ref="T510:T516"/>
    <mergeCell ref="A517:A523"/>
    <mergeCell ref="B517:B523"/>
    <mergeCell ref="C517:C523"/>
    <mergeCell ref="D517:D523"/>
    <mergeCell ref="E517:E523"/>
    <mergeCell ref="F517:F523"/>
    <mergeCell ref="G517:G523"/>
    <mergeCell ref="I517:I523"/>
    <mergeCell ref="J517:J523"/>
    <mergeCell ref="O517:O523"/>
    <mergeCell ref="P517:P523"/>
    <mergeCell ref="Q517:Q523"/>
    <mergeCell ref="R517:R523"/>
    <mergeCell ref="S517:S523"/>
    <mergeCell ref="T517:T523"/>
    <mergeCell ref="A524:A530"/>
    <mergeCell ref="B524:B530"/>
    <mergeCell ref="C524:C530"/>
    <mergeCell ref="D524:D530"/>
    <mergeCell ref="E524:E530"/>
    <mergeCell ref="F524:F530"/>
    <mergeCell ref="G524:G530"/>
    <mergeCell ref="I524:I530"/>
    <mergeCell ref="J524:J530"/>
    <mergeCell ref="O524:O530"/>
    <mergeCell ref="P524:P530"/>
    <mergeCell ref="Q524:Q530"/>
    <mergeCell ref="R524:R530"/>
    <mergeCell ref="S524:S530"/>
    <mergeCell ref="T524:T530"/>
    <mergeCell ref="A531:A537"/>
    <mergeCell ref="B531:B537"/>
    <mergeCell ref="C531:C537"/>
    <mergeCell ref="D531:D537"/>
    <mergeCell ref="E531:E537"/>
    <mergeCell ref="F531:F537"/>
    <mergeCell ref="G531:G537"/>
    <mergeCell ref="I531:I537"/>
    <mergeCell ref="J531:J537"/>
    <mergeCell ref="O531:O537"/>
    <mergeCell ref="P531:P537"/>
    <mergeCell ref="Q531:Q537"/>
    <mergeCell ref="R531:R537"/>
    <mergeCell ref="S531:S537"/>
    <mergeCell ref="T531:T537"/>
    <mergeCell ref="A538:A544"/>
    <mergeCell ref="B538:B544"/>
    <mergeCell ref="C538:C544"/>
    <mergeCell ref="D538:D544"/>
    <mergeCell ref="E538:E544"/>
    <mergeCell ref="F538:F544"/>
    <mergeCell ref="G538:G544"/>
    <mergeCell ref="I538:I544"/>
    <mergeCell ref="J538:J544"/>
    <mergeCell ref="O538:O544"/>
    <mergeCell ref="P538:P544"/>
    <mergeCell ref="Q538:Q544"/>
    <mergeCell ref="R538:R544"/>
    <mergeCell ref="S538:S544"/>
    <mergeCell ref="T538:T544"/>
    <mergeCell ref="A545:A551"/>
    <mergeCell ref="B545:B551"/>
    <mergeCell ref="C545:C551"/>
    <mergeCell ref="D545:D551"/>
    <mergeCell ref="E545:E551"/>
    <mergeCell ref="F545:F551"/>
    <mergeCell ref="G545:G551"/>
    <mergeCell ref="I545:I551"/>
    <mergeCell ref="J545:J551"/>
    <mergeCell ref="O545:O551"/>
    <mergeCell ref="P545:P551"/>
    <mergeCell ref="Q545:Q551"/>
    <mergeCell ref="R545:R551"/>
    <mergeCell ref="S545:S551"/>
    <mergeCell ref="T545:T551"/>
    <mergeCell ref="A552:A558"/>
    <mergeCell ref="B552:B558"/>
    <mergeCell ref="C552:C558"/>
    <mergeCell ref="D552:D558"/>
    <mergeCell ref="E552:E558"/>
    <mergeCell ref="F552:F558"/>
    <mergeCell ref="G552:G558"/>
    <mergeCell ref="I552:I558"/>
    <mergeCell ref="J552:J558"/>
    <mergeCell ref="O552:O558"/>
    <mergeCell ref="P552:P558"/>
    <mergeCell ref="Q552:Q558"/>
    <mergeCell ref="R552:R558"/>
    <mergeCell ref="S552:S558"/>
    <mergeCell ref="T552:T558"/>
    <mergeCell ref="A559:A565"/>
    <mergeCell ref="B559:B565"/>
    <mergeCell ref="C559:C565"/>
    <mergeCell ref="D559:D565"/>
    <mergeCell ref="E559:E565"/>
    <mergeCell ref="F559:F565"/>
    <mergeCell ref="G559:G565"/>
    <mergeCell ref="I559:I565"/>
    <mergeCell ref="J559:J565"/>
    <mergeCell ref="O559:O565"/>
    <mergeCell ref="P559:P565"/>
    <mergeCell ref="Q559:Q565"/>
    <mergeCell ref="R559:R565"/>
    <mergeCell ref="S559:S565"/>
    <mergeCell ref="T559:T565"/>
    <mergeCell ref="A566:A572"/>
    <mergeCell ref="B566:B572"/>
    <mergeCell ref="C566:C572"/>
    <mergeCell ref="D566:D572"/>
    <mergeCell ref="E566:E572"/>
    <mergeCell ref="F566:F572"/>
    <mergeCell ref="G566:G572"/>
    <mergeCell ref="I566:I572"/>
    <mergeCell ref="J566:J572"/>
    <mergeCell ref="O566:O572"/>
    <mergeCell ref="P566:P572"/>
    <mergeCell ref="Q566:Q572"/>
    <mergeCell ref="R566:R572"/>
    <mergeCell ref="S566:S572"/>
    <mergeCell ref="T566:T572"/>
    <mergeCell ref="A573:A579"/>
    <mergeCell ref="B573:B579"/>
    <mergeCell ref="C573:C579"/>
    <mergeCell ref="D573:D579"/>
    <mergeCell ref="E573:E579"/>
    <mergeCell ref="F573:F579"/>
    <mergeCell ref="G573:G579"/>
    <mergeCell ref="I573:I579"/>
    <mergeCell ref="J573:J579"/>
    <mergeCell ref="O573:O579"/>
    <mergeCell ref="P573:P579"/>
    <mergeCell ref="Q573:Q579"/>
    <mergeCell ref="R573:R579"/>
    <mergeCell ref="S573:S579"/>
    <mergeCell ref="T573:T579"/>
    <mergeCell ref="A580:A586"/>
    <mergeCell ref="B580:B586"/>
    <mergeCell ref="C580:C586"/>
    <mergeCell ref="D580:D586"/>
    <mergeCell ref="E580:E586"/>
    <mergeCell ref="F580:F586"/>
    <mergeCell ref="G580:G586"/>
    <mergeCell ref="I580:I586"/>
    <mergeCell ref="J580:J586"/>
    <mergeCell ref="O580:O586"/>
    <mergeCell ref="P580:P586"/>
    <mergeCell ref="Q580:Q586"/>
    <mergeCell ref="R580:R586"/>
    <mergeCell ref="S580:S586"/>
    <mergeCell ref="T580:T586"/>
    <mergeCell ref="A587:A593"/>
    <mergeCell ref="B587:B593"/>
    <mergeCell ref="C587:C593"/>
    <mergeCell ref="D587:D593"/>
    <mergeCell ref="E587:E593"/>
    <mergeCell ref="F587:F593"/>
    <mergeCell ref="G587:G593"/>
    <mergeCell ref="I587:I593"/>
    <mergeCell ref="J587:J593"/>
    <mergeCell ref="O587:O593"/>
    <mergeCell ref="P587:P593"/>
    <mergeCell ref="Q587:Q593"/>
    <mergeCell ref="R587:R593"/>
    <mergeCell ref="S587:S593"/>
    <mergeCell ref="T587:T593"/>
    <mergeCell ref="A594:A600"/>
    <mergeCell ref="B594:B600"/>
    <mergeCell ref="C594:C600"/>
    <mergeCell ref="D594:D600"/>
    <mergeCell ref="E594:E600"/>
    <mergeCell ref="F594:F600"/>
    <mergeCell ref="G594:G600"/>
    <mergeCell ref="I594:I600"/>
    <mergeCell ref="J594:J600"/>
    <mergeCell ref="O594:O600"/>
    <mergeCell ref="P594:P600"/>
    <mergeCell ref="Q594:Q600"/>
    <mergeCell ref="R594:R600"/>
    <mergeCell ref="S594:S600"/>
    <mergeCell ref="T594:T600"/>
    <mergeCell ref="A601:A607"/>
    <mergeCell ref="B601:B607"/>
    <mergeCell ref="C601:C607"/>
    <mergeCell ref="D601:D607"/>
    <mergeCell ref="E601:E607"/>
    <mergeCell ref="F601:F607"/>
    <mergeCell ref="G601:G607"/>
    <mergeCell ref="I601:I607"/>
    <mergeCell ref="J601:J607"/>
    <mergeCell ref="O601:O607"/>
    <mergeCell ref="P601:P607"/>
    <mergeCell ref="Q601:Q607"/>
    <mergeCell ref="R601:R607"/>
    <mergeCell ref="S601:S607"/>
    <mergeCell ref="T601:T607"/>
    <mergeCell ref="A608:A614"/>
    <mergeCell ref="B608:B614"/>
    <mergeCell ref="C608:C614"/>
    <mergeCell ref="D608:D614"/>
    <mergeCell ref="E608:E614"/>
    <mergeCell ref="F608:F614"/>
    <mergeCell ref="G608:G614"/>
    <mergeCell ref="I608:I614"/>
    <mergeCell ref="J608:J614"/>
    <mergeCell ref="O608:O614"/>
    <mergeCell ref="P608:P614"/>
    <mergeCell ref="Q608:Q614"/>
    <mergeCell ref="R608:R614"/>
    <mergeCell ref="S608:S614"/>
    <mergeCell ref="T608:T614"/>
    <mergeCell ref="A615:A621"/>
    <mergeCell ref="B615:B621"/>
    <mergeCell ref="C615:C621"/>
    <mergeCell ref="D615:D621"/>
    <mergeCell ref="E615:E621"/>
    <mergeCell ref="F615:F621"/>
    <mergeCell ref="G615:G621"/>
    <mergeCell ref="I615:I621"/>
    <mergeCell ref="J615:J621"/>
    <mergeCell ref="O615:O621"/>
    <mergeCell ref="P615:P621"/>
    <mergeCell ref="Q615:Q621"/>
    <mergeCell ref="R615:R621"/>
    <mergeCell ref="S615:S621"/>
    <mergeCell ref="T615:T621"/>
    <mergeCell ref="A622:A628"/>
    <mergeCell ref="B622:B628"/>
    <mergeCell ref="C622:C628"/>
    <mergeCell ref="D622:D628"/>
    <mergeCell ref="E622:E628"/>
    <mergeCell ref="F622:F628"/>
    <mergeCell ref="G622:G628"/>
    <mergeCell ref="I622:I628"/>
    <mergeCell ref="J622:J628"/>
    <mergeCell ref="O622:O628"/>
    <mergeCell ref="P622:P628"/>
    <mergeCell ref="Q622:Q628"/>
    <mergeCell ref="R622:R628"/>
    <mergeCell ref="S622:S628"/>
    <mergeCell ref="T622:T628"/>
    <mergeCell ref="A629:A635"/>
    <mergeCell ref="B629:B635"/>
    <mergeCell ref="C629:C635"/>
    <mergeCell ref="D629:D635"/>
    <mergeCell ref="E629:E635"/>
    <mergeCell ref="F629:F635"/>
    <mergeCell ref="G629:G635"/>
    <mergeCell ref="I629:I635"/>
    <mergeCell ref="J629:J635"/>
    <mergeCell ref="O629:O635"/>
    <mergeCell ref="P629:P635"/>
    <mergeCell ref="Q629:Q635"/>
    <mergeCell ref="R629:R635"/>
    <mergeCell ref="S629:S635"/>
    <mergeCell ref="T629:T635"/>
    <mergeCell ref="A636:A642"/>
    <mergeCell ref="B636:B642"/>
    <mergeCell ref="C636:C642"/>
    <mergeCell ref="D636:D642"/>
    <mergeCell ref="E636:E642"/>
    <mergeCell ref="F636:F642"/>
    <mergeCell ref="G636:G642"/>
    <mergeCell ref="I636:I642"/>
    <mergeCell ref="J636:J642"/>
    <mergeCell ref="O636:O642"/>
    <mergeCell ref="P636:P642"/>
    <mergeCell ref="Q636:Q642"/>
    <mergeCell ref="R636:R642"/>
    <mergeCell ref="S636:S642"/>
    <mergeCell ref="T636:T642"/>
    <mergeCell ref="A643:A649"/>
    <mergeCell ref="B643:B649"/>
    <mergeCell ref="C643:C649"/>
    <mergeCell ref="D643:D649"/>
    <mergeCell ref="E643:E649"/>
    <mergeCell ref="F643:F649"/>
    <mergeCell ref="G643:G649"/>
    <mergeCell ref="I643:I649"/>
    <mergeCell ref="J643:J649"/>
    <mergeCell ref="O643:O649"/>
    <mergeCell ref="P643:P649"/>
    <mergeCell ref="Q643:Q649"/>
    <mergeCell ref="R643:R649"/>
    <mergeCell ref="S643:S649"/>
    <mergeCell ref="T643:T649"/>
    <mergeCell ref="A650:A656"/>
    <mergeCell ref="B650:B656"/>
    <mergeCell ref="C650:C656"/>
    <mergeCell ref="D650:D656"/>
    <mergeCell ref="E650:E656"/>
    <mergeCell ref="F650:F656"/>
    <mergeCell ref="G650:G656"/>
    <mergeCell ref="I650:I656"/>
    <mergeCell ref="J650:J656"/>
    <mergeCell ref="O650:O656"/>
    <mergeCell ref="P650:P656"/>
    <mergeCell ref="Q650:Q656"/>
    <mergeCell ref="R650:R656"/>
    <mergeCell ref="S650:S656"/>
    <mergeCell ref="T650:T656"/>
    <mergeCell ref="A657:A663"/>
    <mergeCell ref="B657:B663"/>
    <mergeCell ref="C657:C663"/>
    <mergeCell ref="D657:D663"/>
    <mergeCell ref="E657:E663"/>
    <mergeCell ref="F657:F663"/>
    <mergeCell ref="G657:G663"/>
    <mergeCell ref="I657:I663"/>
    <mergeCell ref="J657:J663"/>
    <mergeCell ref="O657:O663"/>
    <mergeCell ref="P657:P663"/>
    <mergeCell ref="Q657:Q663"/>
    <mergeCell ref="R657:R663"/>
    <mergeCell ref="S657:S663"/>
    <mergeCell ref="T657:T663"/>
    <mergeCell ref="A664:A670"/>
    <mergeCell ref="B664:B670"/>
    <mergeCell ref="C664:C670"/>
    <mergeCell ref="D664:D670"/>
    <mergeCell ref="E664:E670"/>
    <mergeCell ref="F664:F670"/>
    <mergeCell ref="G664:G670"/>
    <mergeCell ref="I664:I670"/>
    <mergeCell ref="J664:J670"/>
    <mergeCell ref="O664:O670"/>
    <mergeCell ref="P664:P670"/>
    <mergeCell ref="Q664:Q670"/>
    <mergeCell ref="R664:R670"/>
    <mergeCell ref="S664:S670"/>
    <mergeCell ref="T664:T670"/>
    <mergeCell ref="A671:A677"/>
    <mergeCell ref="B671:B677"/>
    <mergeCell ref="C671:C677"/>
    <mergeCell ref="D671:D677"/>
    <mergeCell ref="E671:E677"/>
    <mergeCell ref="F671:F677"/>
    <mergeCell ref="G671:G677"/>
    <mergeCell ref="I671:I677"/>
    <mergeCell ref="J671:J677"/>
    <mergeCell ref="O671:O677"/>
    <mergeCell ref="P671:P677"/>
    <mergeCell ref="Q671:Q677"/>
    <mergeCell ref="R671:R677"/>
    <mergeCell ref="S671:S677"/>
    <mergeCell ref="T671:T677"/>
    <mergeCell ref="A678:A684"/>
    <mergeCell ref="B678:B684"/>
    <mergeCell ref="C678:C684"/>
    <mergeCell ref="D678:D684"/>
    <mergeCell ref="E678:E684"/>
    <mergeCell ref="F678:F684"/>
    <mergeCell ref="G678:G684"/>
    <mergeCell ref="I678:I684"/>
    <mergeCell ref="J678:J684"/>
    <mergeCell ref="O678:O684"/>
    <mergeCell ref="P678:P684"/>
    <mergeCell ref="Q678:Q684"/>
    <mergeCell ref="R678:R684"/>
    <mergeCell ref="S678:S684"/>
    <mergeCell ref="T678:T684"/>
    <mergeCell ref="A685:A691"/>
    <mergeCell ref="B685:B691"/>
    <mergeCell ref="C685:C691"/>
    <mergeCell ref="D685:D691"/>
    <mergeCell ref="E685:E691"/>
    <mergeCell ref="F685:F691"/>
    <mergeCell ref="G685:G691"/>
    <mergeCell ref="I685:I691"/>
    <mergeCell ref="J685:J691"/>
    <mergeCell ref="O685:O691"/>
    <mergeCell ref="P685:P691"/>
    <mergeCell ref="Q685:Q691"/>
    <mergeCell ref="R685:R691"/>
    <mergeCell ref="S685:S691"/>
    <mergeCell ref="T685:T691"/>
    <mergeCell ref="A692:A698"/>
    <mergeCell ref="B692:B698"/>
    <mergeCell ref="C692:C698"/>
    <mergeCell ref="D692:D698"/>
    <mergeCell ref="E692:E698"/>
    <mergeCell ref="F692:F698"/>
    <mergeCell ref="G692:G698"/>
    <mergeCell ref="I692:I698"/>
    <mergeCell ref="J692:J698"/>
    <mergeCell ref="O692:O698"/>
    <mergeCell ref="P692:P698"/>
    <mergeCell ref="Q692:Q698"/>
    <mergeCell ref="R692:R698"/>
    <mergeCell ref="S692:S698"/>
    <mergeCell ref="T692:T698"/>
    <mergeCell ref="A699:A705"/>
    <mergeCell ref="B699:B705"/>
    <mergeCell ref="C699:C705"/>
    <mergeCell ref="D699:D705"/>
    <mergeCell ref="E699:E705"/>
    <mergeCell ref="F699:F705"/>
    <mergeCell ref="G699:G705"/>
    <mergeCell ref="I699:I705"/>
    <mergeCell ref="J699:J705"/>
    <mergeCell ref="O699:O705"/>
    <mergeCell ref="P699:P705"/>
    <mergeCell ref="Q699:Q705"/>
    <mergeCell ref="R699:R705"/>
    <mergeCell ref="S699:S705"/>
    <mergeCell ref="T699:T705"/>
  </mergeCells>
  <conditionalFormatting sqref="H6:H47">
    <cfRule type="cellIs" priority="2" operator="notEqual" aboveAverage="0" equalAverage="0" bottom="0" percent="0" rank="0" text="" dxfId="0">
      <formula>""</formula>
    </cfRule>
    <cfRule type="cellIs" priority="3" operator="equal" aboveAverage="0" equalAverage="0" bottom="0" percent="0" rank="0" text="" dxfId="1">
      <formula>0</formula>
    </cfRule>
  </conditionalFormatting>
  <conditionalFormatting sqref="H48:H54">
    <cfRule type="cellIs" priority="4" operator="notEqual" aboveAverage="0" equalAverage="0" bottom="0" percent="0" rank="0" text="" dxfId="2">
      <formula>""</formula>
    </cfRule>
    <cfRule type="cellIs" priority="5" operator="equal" aboveAverage="0" equalAverage="0" bottom="0" percent="0" rank="0" text="" dxfId="3">
      <formula>0</formula>
    </cfRule>
  </conditionalFormatting>
  <conditionalFormatting sqref="H55:H61">
    <cfRule type="cellIs" priority="6" operator="notEqual" aboveAverage="0" equalAverage="0" bottom="0" percent="0" rank="0" text="" dxfId="4">
      <formula>""</formula>
    </cfRule>
    <cfRule type="cellIs" priority="7" operator="equal" aboveAverage="0" equalAverage="0" bottom="0" percent="0" rank="0" text="" dxfId="5">
      <formula>0</formula>
    </cfRule>
  </conditionalFormatting>
  <conditionalFormatting sqref="H62:H68">
    <cfRule type="cellIs" priority="8" operator="notEqual" aboveAverage="0" equalAverage="0" bottom="0" percent="0" rank="0" text="" dxfId="6">
      <formula>""</formula>
    </cfRule>
    <cfRule type="cellIs" priority="9" operator="equal" aboveAverage="0" equalAverage="0" bottom="0" percent="0" rank="0" text="" dxfId="7">
      <formula>0</formula>
    </cfRule>
  </conditionalFormatting>
  <conditionalFormatting sqref="H69:H75">
    <cfRule type="cellIs" priority="10" operator="notEqual" aboveAverage="0" equalAverage="0" bottom="0" percent="0" rank="0" text="" dxfId="8">
      <formula>""</formula>
    </cfRule>
    <cfRule type="cellIs" priority="11" operator="equal" aboveAverage="0" equalAverage="0" bottom="0" percent="0" rank="0" text="" dxfId="9">
      <formula>0</formula>
    </cfRule>
  </conditionalFormatting>
  <conditionalFormatting sqref="H76:H82">
    <cfRule type="cellIs" priority="12" operator="notEqual" aboveAverage="0" equalAverage="0" bottom="0" percent="0" rank="0" text="" dxfId="10">
      <formula>""</formula>
    </cfRule>
    <cfRule type="cellIs" priority="13" operator="equal" aboveAverage="0" equalAverage="0" bottom="0" percent="0" rank="0" text="" dxfId="11">
      <formula>0</formula>
    </cfRule>
  </conditionalFormatting>
  <conditionalFormatting sqref="H83:H89">
    <cfRule type="cellIs" priority="14" operator="notEqual" aboveAverage="0" equalAverage="0" bottom="0" percent="0" rank="0" text="" dxfId="12">
      <formula>""</formula>
    </cfRule>
    <cfRule type="cellIs" priority="15" operator="equal" aboveAverage="0" equalAverage="0" bottom="0" percent="0" rank="0" text="" dxfId="13">
      <formula>0</formula>
    </cfRule>
  </conditionalFormatting>
  <conditionalFormatting sqref="H90:H96">
    <cfRule type="cellIs" priority="16" operator="notEqual" aboveAverage="0" equalAverage="0" bottom="0" percent="0" rank="0" text="" dxfId="14">
      <formula>""</formula>
    </cfRule>
    <cfRule type="cellIs" priority="17" operator="equal" aboveAverage="0" equalAverage="0" bottom="0" percent="0" rank="0" text="" dxfId="15">
      <formula>0</formula>
    </cfRule>
  </conditionalFormatting>
  <conditionalFormatting sqref="H97:H103">
    <cfRule type="cellIs" priority="18" operator="notEqual" aboveAverage="0" equalAverage="0" bottom="0" percent="0" rank="0" text="" dxfId="16">
      <formula>""</formula>
    </cfRule>
    <cfRule type="cellIs" priority="19" operator="equal" aboveAverage="0" equalAverage="0" bottom="0" percent="0" rank="0" text="" dxfId="17">
      <formula>0</formula>
    </cfRule>
  </conditionalFormatting>
  <conditionalFormatting sqref="H104:H110">
    <cfRule type="cellIs" priority="20" operator="notEqual" aboveAverage="0" equalAverage="0" bottom="0" percent="0" rank="0" text="" dxfId="18">
      <formula>""</formula>
    </cfRule>
    <cfRule type="cellIs" priority="21" operator="equal" aboveAverage="0" equalAverage="0" bottom="0" percent="0" rank="0" text="" dxfId="19">
      <formula>0</formula>
    </cfRule>
  </conditionalFormatting>
  <conditionalFormatting sqref="H111:H117">
    <cfRule type="cellIs" priority="22" operator="notEqual" aboveAverage="0" equalAverage="0" bottom="0" percent="0" rank="0" text="" dxfId="20">
      <formula>""</formula>
    </cfRule>
    <cfRule type="cellIs" priority="23" operator="equal" aboveAverage="0" equalAverage="0" bottom="0" percent="0" rank="0" text="" dxfId="21">
      <formula>0</formula>
    </cfRule>
  </conditionalFormatting>
  <conditionalFormatting sqref="H118:H124">
    <cfRule type="cellIs" priority="24" operator="notEqual" aboveAverage="0" equalAverage="0" bottom="0" percent="0" rank="0" text="" dxfId="22">
      <formula>""</formula>
    </cfRule>
    <cfRule type="cellIs" priority="25" operator="equal" aboveAverage="0" equalAverage="0" bottom="0" percent="0" rank="0" text="" dxfId="23">
      <formula>0</formula>
    </cfRule>
  </conditionalFormatting>
  <conditionalFormatting sqref="H125:H131">
    <cfRule type="cellIs" priority="26" operator="notEqual" aboveAverage="0" equalAverage="0" bottom="0" percent="0" rank="0" text="" dxfId="24">
      <formula>""</formula>
    </cfRule>
    <cfRule type="cellIs" priority="27" operator="equal" aboveAverage="0" equalAverage="0" bottom="0" percent="0" rank="0" text="" dxfId="25">
      <formula>0</formula>
    </cfRule>
  </conditionalFormatting>
  <conditionalFormatting sqref="H132:H138">
    <cfRule type="cellIs" priority="28" operator="notEqual" aboveAverage="0" equalAverage="0" bottom="0" percent="0" rank="0" text="" dxfId="26">
      <formula>""</formula>
    </cfRule>
    <cfRule type="cellIs" priority="29" operator="equal" aboveAverage="0" equalAverage="0" bottom="0" percent="0" rank="0" text="" dxfId="27">
      <formula>0</formula>
    </cfRule>
  </conditionalFormatting>
  <conditionalFormatting sqref="H139:H145">
    <cfRule type="cellIs" priority="30" operator="notEqual" aboveAverage="0" equalAverage="0" bottom="0" percent="0" rank="0" text="" dxfId="28">
      <formula>""</formula>
    </cfRule>
    <cfRule type="cellIs" priority="31" operator="equal" aboveAverage="0" equalAverage="0" bottom="0" percent="0" rank="0" text="" dxfId="29">
      <formula>0</formula>
    </cfRule>
  </conditionalFormatting>
  <conditionalFormatting sqref="H146:H152">
    <cfRule type="cellIs" priority="32" operator="notEqual" aboveAverage="0" equalAverage="0" bottom="0" percent="0" rank="0" text="" dxfId="30">
      <formula>""</formula>
    </cfRule>
    <cfRule type="cellIs" priority="33" operator="equal" aboveAverage="0" equalAverage="0" bottom="0" percent="0" rank="0" text="" dxfId="31">
      <formula>0</formula>
    </cfRule>
  </conditionalFormatting>
  <conditionalFormatting sqref="H153:H159">
    <cfRule type="cellIs" priority="34" operator="notEqual" aboveAverage="0" equalAverage="0" bottom="0" percent="0" rank="0" text="" dxfId="32">
      <formula>""</formula>
    </cfRule>
    <cfRule type="cellIs" priority="35" operator="equal" aboveAverage="0" equalAverage="0" bottom="0" percent="0" rank="0" text="" dxfId="33">
      <formula>0</formula>
    </cfRule>
  </conditionalFormatting>
  <conditionalFormatting sqref="H160:H166">
    <cfRule type="cellIs" priority="36" operator="notEqual" aboveAverage="0" equalAverage="0" bottom="0" percent="0" rank="0" text="" dxfId="34">
      <formula>""</formula>
    </cfRule>
    <cfRule type="cellIs" priority="37" operator="equal" aboveAverage="0" equalAverage="0" bottom="0" percent="0" rank="0" text="" dxfId="35">
      <formula>0</formula>
    </cfRule>
  </conditionalFormatting>
  <conditionalFormatting sqref="H167:H173">
    <cfRule type="cellIs" priority="38" operator="notEqual" aboveAverage="0" equalAverage="0" bottom="0" percent="0" rank="0" text="" dxfId="36">
      <formula>""</formula>
    </cfRule>
    <cfRule type="cellIs" priority="39" operator="equal" aboveAverage="0" equalAverage="0" bottom="0" percent="0" rank="0" text="" dxfId="37">
      <formula>0</formula>
    </cfRule>
  </conditionalFormatting>
  <conditionalFormatting sqref="H174:H180">
    <cfRule type="cellIs" priority="40" operator="notEqual" aboveAverage="0" equalAverage="0" bottom="0" percent="0" rank="0" text="" dxfId="38">
      <formula>""</formula>
    </cfRule>
    <cfRule type="cellIs" priority="41" operator="equal" aboveAverage="0" equalAverage="0" bottom="0" percent="0" rank="0" text="" dxfId="39">
      <formula>0</formula>
    </cfRule>
  </conditionalFormatting>
  <conditionalFormatting sqref="H181:H187">
    <cfRule type="cellIs" priority="42" operator="notEqual" aboveAverage="0" equalAverage="0" bottom="0" percent="0" rank="0" text="" dxfId="40">
      <formula>""</formula>
    </cfRule>
    <cfRule type="cellIs" priority="43" operator="equal" aboveAverage="0" equalAverage="0" bottom="0" percent="0" rank="0" text="" dxfId="41">
      <formula>0</formula>
    </cfRule>
  </conditionalFormatting>
  <conditionalFormatting sqref="H188:H194">
    <cfRule type="cellIs" priority="44" operator="notEqual" aboveAverage="0" equalAverage="0" bottom="0" percent="0" rank="0" text="" dxfId="42">
      <formula>""</formula>
    </cfRule>
    <cfRule type="cellIs" priority="45" operator="equal" aboveAverage="0" equalAverage="0" bottom="0" percent="0" rank="0" text="" dxfId="43">
      <formula>0</formula>
    </cfRule>
  </conditionalFormatting>
  <conditionalFormatting sqref="H195:H201">
    <cfRule type="cellIs" priority="46" operator="notEqual" aboveAverage="0" equalAverage="0" bottom="0" percent="0" rank="0" text="" dxfId="44">
      <formula>""</formula>
    </cfRule>
    <cfRule type="cellIs" priority="47" operator="equal" aboveAverage="0" equalAverage="0" bottom="0" percent="0" rank="0" text="" dxfId="45">
      <formula>0</formula>
    </cfRule>
  </conditionalFormatting>
  <conditionalFormatting sqref="H202:H208">
    <cfRule type="cellIs" priority="48" operator="notEqual" aboveAverage="0" equalAverage="0" bottom="0" percent="0" rank="0" text="" dxfId="46">
      <formula>""</formula>
    </cfRule>
    <cfRule type="cellIs" priority="49" operator="equal" aboveAverage="0" equalAverage="0" bottom="0" percent="0" rank="0" text="" dxfId="47">
      <formula>0</formula>
    </cfRule>
  </conditionalFormatting>
  <conditionalFormatting sqref="H209:H215">
    <cfRule type="cellIs" priority="50" operator="notEqual" aboveAverage="0" equalAverage="0" bottom="0" percent="0" rank="0" text="" dxfId="48">
      <formula>""</formula>
    </cfRule>
    <cfRule type="cellIs" priority="51" operator="equal" aboveAverage="0" equalAverage="0" bottom="0" percent="0" rank="0" text="" dxfId="49">
      <formula>0</formula>
    </cfRule>
  </conditionalFormatting>
  <conditionalFormatting sqref="H216:H222">
    <cfRule type="cellIs" priority="52" operator="notEqual" aboveAverage="0" equalAverage="0" bottom="0" percent="0" rank="0" text="" dxfId="50">
      <formula>""</formula>
    </cfRule>
    <cfRule type="cellIs" priority="53" operator="equal" aboveAverage="0" equalAverage="0" bottom="0" percent="0" rank="0" text="" dxfId="51">
      <formula>0</formula>
    </cfRule>
  </conditionalFormatting>
  <conditionalFormatting sqref="H223:H229">
    <cfRule type="cellIs" priority="54" operator="notEqual" aboveAverage="0" equalAverage="0" bottom="0" percent="0" rank="0" text="" dxfId="52">
      <formula>""</formula>
    </cfRule>
    <cfRule type="cellIs" priority="55" operator="equal" aboveAverage="0" equalAverage="0" bottom="0" percent="0" rank="0" text="" dxfId="53">
      <formula>0</formula>
    </cfRule>
  </conditionalFormatting>
  <conditionalFormatting sqref="H230:H236">
    <cfRule type="cellIs" priority="56" operator="notEqual" aboveAverage="0" equalAverage="0" bottom="0" percent="0" rank="0" text="" dxfId="54">
      <formula>""</formula>
    </cfRule>
    <cfRule type="cellIs" priority="57" operator="equal" aboveAverage="0" equalAverage="0" bottom="0" percent="0" rank="0" text="" dxfId="55">
      <formula>0</formula>
    </cfRule>
  </conditionalFormatting>
  <conditionalFormatting sqref="H237:H243">
    <cfRule type="cellIs" priority="58" operator="notEqual" aboveAverage="0" equalAverage="0" bottom="0" percent="0" rank="0" text="" dxfId="56">
      <formula>""</formula>
    </cfRule>
    <cfRule type="cellIs" priority="59" operator="equal" aboveAverage="0" equalAverage="0" bottom="0" percent="0" rank="0" text="" dxfId="57">
      <formula>0</formula>
    </cfRule>
  </conditionalFormatting>
  <conditionalFormatting sqref="H244:H250">
    <cfRule type="cellIs" priority="60" operator="notEqual" aboveAverage="0" equalAverage="0" bottom="0" percent="0" rank="0" text="" dxfId="58">
      <formula>""</formula>
    </cfRule>
    <cfRule type="cellIs" priority="61" operator="equal" aboveAverage="0" equalAverage="0" bottom="0" percent="0" rank="0" text="" dxfId="59">
      <formula>0</formula>
    </cfRule>
  </conditionalFormatting>
  <conditionalFormatting sqref="H251:H257">
    <cfRule type="cellIs" priority="62" operator="notEqual" aboveAverage="0" equalAverage="0" bottom="0" percent="0" rank="0" text="" dxfId="60">
      <formula>""</formula>
    </cfRule>
    <cfRule type="cellIs" priority="63" operator="equal" aboveAverage="0" equalAverage="0" bottom="0" percent="0" rank="0" text="" dxfId="61">
      <formula>0</formula>
    </cfRule>
  </conditionalFormatting>
  <conditionalFormatting sqref="H258:H264">
    <cfRule type="cellIs" priority="64" operator="notEqual" aboveAverage="0" equalAverage="0" bottom="0" percent="0" rank="0" text="" dxfId="62">
      <formula>""</formula>
    </cfRule>
    <cfRule type="cellIs" priority="65" operator="equal" aboveAverage="0" equalAverage="0" bottom="0" percent="0" rank="0" text="" dxfId="63">
      <formula>0</formula>
    </cfRule>
  </conditionalFormatting>
  <conditionalFormatting sqref="H265:H271">
    <cfRule type="cellIs" priority="66" operator="notEqual" aboveAverage="0" equalAverage="0" bottom="0" percent="0" rank="0" text="" dxfId="64">
      <formula>""</formula>
    </cfRule>
    <cfRule type="cellIs" priority="67" operator="equal" aboveAverage="0" equalAverage="0" bottom="0" percent="0" rank="0" text="" dxfId="65">
      <formula>0</formula>
    </cfRule>
  </conditionalFormatting>
  <conditionalFormatting sqref="H272:H278">
    <cfRule type="cellIs" priority="68" operator="notEqual" aboveAverage="0" equalAverage="0" bottom="0" percent="0" rank="0" text="" dxfId="66">
      <formula>""</formula>
    </cfRule>
    <cfRule type="cellIs" priority="69" operator="equal" aboveAverage="0" equalAverage="0" bottom="0" percent="0" rank="0" text="" dxfId="67">
      <formula>0</formula>
    </cfRule>
  </conditionalFormatting>
  <conditionalFormatting sqref="H279:H285">
    <cfRule type="cellIs" priority="70" operator="notEqual" aboveAverage="0" equalAverage="0" bottom="0" percent="0" rank="0" text="" dxfId="68">
      <formula>""</formula>
    </cfRule>
    <cfRule type="cellIs" priority="71" operator="equal" aboveAverage="0" equalAverage="0" bottom="0" percent="0" rank="0" text="" dxfId="69">
      <formula>0</formula>
    </cfRule>
  </conditionalFormatting>
  <conditionalFormatting sqref="H286:H292">
    <cfRule type="cellIs" priority="72" operator="notEqual" aboveAverage="0" equalAverage="0" bottom="0" percent="0" rank="0" text="" dxfId="70">
      <formula>""</formula>
    </cfRule>
    <cfRule type="cellIs" priority="73" operator="equal" aboveAverage="0" equalAverage="0" bottom="0" percent="0" rank="0" text="" dxfId="71">
      <formula>0</formula>
    </cfRule>
  </conditionalFormatting>
  <conditionalFormatting sqref="H293:H299">
    <cfRule type="cellIs" priority="74" operator="notEqual" aboveAverage="0" equalAverage="0" bottom="0" percent="0" rank="0" text="" dxfId="72">
      <formula>""</formula>
    </cfRule>
    <cfRule type="cellIs" priority="75" operator="equal" aboveAverage="0" equalAverage="0" bottom="0" percent="0" rank="0" text="" dxfId="73">
      <formula>0</formula>
    </cfRule>
  </conditionalFormatting>
  <conditionalFormatting sqref="H300:H306">
    <cfRule type="cellIs" priority="76" operator="notEqual" aboveAverage="0" equalAverage="0" bottom="0" percent="0" rank="0" text="" dxfId="74">
      <formula>""</formula>
    </cfRule>
    <cfRule type="cellIs" priority="77" operator="equal" aboveAverage="0" equalAverage="0" bottom="0" percent="0" rank="0" text="" dxfId="75">
      <formula>0</formula>
    </cfRule>
  </conditionalFormatting>
  <conditionalFormatting sqref="H307:H313">
    <cfRule type="cellIs" priority="78" operator="notEqual" aboveAverage="0" equalAverage="0" bottom="0" percent="0" rank="0" text="" dxfId="76">
      <formula>""</formula>
    </cfRule>
    <cfRule type="cellIs" priority="79" operator="equal" aboveAverage="0" equalAverage="0" bottom="0" percent="0" rank="0" text="" dxfId="77">
      <formula>0</formula>
    </cfRule>
  </conditionalFormatting>
  <conditionalFormatting sqref="H314:H320">
    <cfRule type="cellIs" priority="80" operator="notEqual" aboveAverage="0" equalAverage="0" bottom="0" percent="0" rank="0" text="" dxfId="78">
      <formula>""</formula>
    </cfRule>
    <cfRule type="cellIs" priority="81" operator="equal" aboveAverage="0" equalAverage="0" bottom="0" percent="0" rank="0" text="" dxfId="79">
      <formula>0</formula>
    </cfRule>
  </conditionalFormatting>
  <conditionalFormatting sqref="H321:H327">
    <cfRule type="cellIs" priority="82" operator="notEqual" aboveAverage="0" equalAverage="0" bottom="0" percent="0" rank="0" text="" dxfId="80">
      <formula>""</formula>
    </cfRule>
    <cfRule type="cellIs" priority="83" operator="equal" aboveAverage="0" equalAverage="0" bottom="0" percent="0" rank="0" text="" dxfId="81">
      <formula>0</formula>
    </cfRule>
  </conditionalFormatting>
  <conditionalFormatting sqref="H328:H334">
    <cfRule type="cellIs" priority="84" operator="notEqual" aboveAverage="0" equalAverage="0" bottom="0" percent="0" rank="0" text="" dxfId="82">
      <formula>""</formula>
    </cfRule>
    <cfRule type="cellIs" priority="85" operator="equal" aboveAverage="0" equalAverage="0" bottom="0" percent="0" rank="0" text="" dxfId="83">
      <formula>0</formula>
    </cfRule>
  </conditionalFormatting>
  <conditionalFormatting sqref="H335:H341">
    <cfRule type="cellIs" priority="86" operator="notEqual" aboveAverage="0" equalAverage="0" bottom="0" percent="0" rank="0" text="" dxfId="84">
      <formula>""</formula>
    </cfRule>
    <cfRule type="cellIs" priority="87" operator="equal" aboveAverage="0" equalAverage="0" bottom="0" percent="0" rank="0" text="" dxfId="85">
      <formula>0</formula>
    </cfRule>
  </conditionalFormatting>
  <conditionalFormatting sqref="H342:H348">
    <cfRule type="cellIs" priority="88" operator="notEqual" aboveAverage="0" equalAverage="0" bottom="0" percent="0" rank="0" text="" dxfId="86">
      <formula>""</formula>
    </cfRule>
    <cfRule type="cellIs" priority="89" operator="equal" aboveAverage="0" equalAverage="0" bottom="0" percent="0" rank="0" text="" dxfId="87">
      <formula>0</formula>
    </cfRule>
  </conditionalFormatting>
  <conditionalFormatting sqref="H349:H355">
    <cfRule type="cellIs" priority="90" operator="notEqual" aboveAverage="0" equalAverage="0" bottom="0" percent="0" rank="0" text="" dxfId="88">
      <formula>""</formula>
    </cfRule>
    <cfRule type="cellIs" priority="91" operator="equal" aboveAverage="0" equalAverage="0" bottom="0" percent="0" rank="0" text="" dxfId="89">
      <formula>0</formula>
    </cfRule>
  </conditionalFormatting>
  <conditionalFormatting sqref="H356:H362">
    <cfRule type="cellIs" priority="92" operator="notEqual" aboveAverage="0" equalAverage="0" bottom="0" percent="0" rank="0" text="" dxfId="90">
      <formula>""</formula>
    </cfRule>
    <cfRule type="cellIs" priority="93" operator="equal" aboveAverage="0" equalAverage="0" bottom="0" percent="0" rank="0" text="" dxfId="91">
      <formula>0</formula>
    </cfRule>
  </conditionalFormatting>
  <conditionalFormatting sqref="H363:H369">
    <cfRule type="cellIs" priority="94" operator="notEqual" aboveAverage="0" equalAverage="0" bottom="0" percent="0" rank="0" text="" dxfId="92">
      <formula>""</formula>
    </cfRule>
    <cfRule type="cellIs" priority="95" operator="equal" aboveAverage="0" equalAverage="0" bottom="0" percent="0" rank="0" text="" dxfId="93">
      <formula>0</formula>
    </cfRule>
  </conditionalFormatting>
  <conditionalFormatting sqref="H370:H376">
    <cfRule type="cellIs" priority="96" operator="notEqual" aboveAverage="0" equalAverage="0" bottom="0" percent="0" rank="0" text="" dxfId="94">
      <formula>""</formula>
    </cfRule>
    <cfRule type="cellIs" priority="97" operator="equal" aboveAverage="0" equalAverage="0" bottom="0" percent="0" rank="0" text="" dxfId="95">
      <formula>0</formula>
    </cfRule>
  </conditionalFormatting>
  <conditionalFormatting sqref="H377:H383">
    <cfRule type="cellIs" priority="98" operator="notEqual" aboveAverage="0" equalAverage="0" bottom="0" percent="0" rank="0" text="" dxfId="96">
      <formula>""</formula>
    </cfRule>
    <cfRule type="cellIs" priority="99" operator="equal" aboveAverage="0" equalAverage="0" bottom="0" percent="0" rank="0" text="" dxfId="97">
      <formula>0</formula>
    </cfRule>
  </conditionalFormatting>
  <conditionalFormatting sqref="H384:H390">
    <cfRule type="cellIs" priority="100" operator="notEqual" aboveAverage="0" equalAverage="0" bottom="0" percent="0" rank="0" text="" dxfId="98">
      <formula>""</formula>
    </cfRule>
    <cfRule type="cellIs" priority="101" operator="equal" aboveAverage="0" equalAverage="0" bottom="0" percent="0" rank="0" text="" dxfId="99">
      <formula>0</formula>
    </cfRule>
  </conditionalFormatting>
  <conditionalFormatting sqref="H391:H397">
    <cfRule type="cellIs" priority="102" operator="notEqual" aboveAverage="0" equalAverage="0" bottom="0" percent="0" rank="0" text="" dxfId="100">
      <formula>""</formula>
    </cfRule>
    <cfRule type="cellIs" priority="103" operator="equal" aboveAverage="0" equalAverage="0" bottom="0" percent="0" rank="0" text="" dxfId="101">
      <formula>0</formula>
    </cfRule>
  </conditionalFormatting>
  <conditionalFormatting sqref="H398:H404">
    <cfRule type="cellIs" priority="104" operator="notEqual" aboveAverage="0" equalAverage="0" bottom="0" percent="0" rank="0" text="" dxfId="102">
      <formula>""</formula>
    </cfRule>
    <cfRule type="cellIs" priority="105" operator="equal" aboveAverage="0" equalAverage="0" bottom="0" percent="0" rank="0" text="" dxfId="103">
      <formula>0</formula>
    </cfRule>
  </conditionalFormatting>
  <conditionalFormatting sqref="H405:H411">
    <cfRule type="cellIs" priority="106" operator="notEqual" aboveAverage="0" equalAverage="0" bottom="0" percent="0" rank="0" text="" dxfId="104">
      <formula>""</formula>
    </cfRule>
    <cfRule type="cellIs" priority="107" operator="equal" aboveAverage="0" equalAverage="0" bottom="0" percent="0" rank="0" text="" dxfId="105">
      <formula>0</formula>
    </cfRule>
  </conditionalFormatting>
  <conditionalFormatting sqref="H412:H418">
    <cfRule type="cellIs" priority="108" operator="notEqual" aboveAverage="0" equalAverage="0" bottom="0" percent="0" rank="0" text="" dxfId="106">
      <formula>""</formula>
    </cfRule>
    <cfRule type="cellIs" priority="109" operator="equal" aboveAverage="0" equalAverage="0" bottom="0" percent="0" rank="0" text="" dxfId="107">
      <formula>0</formula>
    </cfRule>
  </conditionalFormatting>
  <conditionalFormatting sqref="H419:H425">
    <cfRule type="cellIs" priority="110" operator="notEqual" aboveAverage="0" equalAverage="0" bottom="0" percent="0" rank="0" text="" dxfId="108">
      <formula>""</formula>
    </cfRule>
    <cfRule type="cellIs" priority="111" operator="equal" aboveAverage="0" equalAverage="0" bottom="0" percent="0" rank="0" text="" dxfId="109">
      <formula>0</formula>
    </cfRule>
  </conditionalFormatting>
  <conditionalFormatting sqref="H426:H432">
    <cfRule type="cellIs" priority="112" operator="notEqual" aboveAverage="0" equalAverage="0" bottom="0" percent="0" rank="0" text="" dxfId="110">
      <formula>""</formula>
    </cfRule>
    <cfRule type="cellIs" priority="113" operator="equal" aboveAverage="0" equalAverage="0" bottom="0" percent="0" rank="0" text="" dxfId="111">
      <formula>0</formula>
    </cfRule>
  </conditionalFormatting>
  <conditionalFormatting sqref="H433:H439">
    <cfRule type="cellIs" priority="114" operator="notEqual" aboveAverage="0" equalAverage="0" bottom="0" percent="0" rank="0" text="" dxfId="112">
      <formula>""</formula>
    </cfRule>
    <cfRule type="cellIs" priority="115" operator="equal" aboveAverage="0" equalAverage="0" bottom="0" percent="0" rank="0" text="" dxfId="113">
      <formula>0</formula>
    </cfRule>
  </conditionalFormatting>
  <conditionalFormatting sqref="H440:H446">
    <cfRule type="cellIs" priority="116" operator="notEqual" aboveAverage="0" equalAverage="0" bottom="0" percent="0" rank="0" text="" dxfId="114">
      <formula>""</formula>
    </cfRule>
    <cfRule type="cellIs" priority="117" operator="equal" aboveAverage="0" equalAverage="0" bottom="0" percent="0" rank="0" text="" dxfId="115">
      <formula>0</formula>
    </cfRule>
  </conditionalFormatting>
  <conditionalFormatting sqref="H447:H453">
    <cfRule type="cellIs" priority="118" operator="notEqual" aboveAverage="0" equalAverage="0" bottom="0" percent="0" rank="0" text="" dxfId="116">
      <formula>""</formula>
    </cfRule>
    <cfRule type="cellIs" priority="119" operator="equal" aboveAverage="0" equalAverage="0" bottom="0" percent="0" rank="0" text="" dxfId="117">
      <formula>0</formula>
    </cfRule>
  </conditionalFormatting>
  <conditionalFormatting sqref="H454:H460">
    <cfRule type="cellIs" priority="120" operator="notEqual" aboveAverage="0" equalAverage="0" bottom="0" percent="0" rank="0" text="" dxfId="118">
      <formula>""</formula>
    </cfRule>
    <cfRule type="cellIs" priority="121" operator="equal" aboveAverage="0" equalAverage="0" bottom="0" percent="0" rank="0" text="" dxfId="119">
      <formula>0</formula>
    </cfRule>
  </conditionalFormatting>
  <conditionalFormatting sqref="H461:H467">
    <cfRule type="cellIs" priority="122" operator="notEqual" aboveAverage="0" equalAverage="0" bottom="0" percent="0" rank="0" text="" dxfId="120">
      <formula>""</formula>
    </cfRule>
    <cfRule type="cellIs" priority="123" operator="equal" aboveAverage="0" equalAverage="0" bottom="0" percent="0" rank="0" text="" dxfId="121">
      <formula>0</formula>
    </cfRule>
  </conditionalFormatting>
  <conditionalFormatting sqref="H468:H474">
    <cfRule type="cellIs" priority="124" operator="notEqual" aboveAverage="0" equalAverage="0" bottom="0" percent="0" rank="0" text="" dxfId="122">
      <formula>""</formula>
    </cfRule>
    <cfRule type="cellIs" priority="125" operator="equal" aboveAverage="0" equalAverage="0" bottom="0" percent="0" rank="0" text="" dxfId="123">
      <formula>0</formula>
    </cfRule>
  </conditionalFormatting>
  <conditionalFormatting sqref="H475:H481">
    <cfRule type="cellIs" priority="126" operator="notEqual" aboveAverage="0" equalAverage="0" bottom="0" percent="0" rank="0" text="" dxfId="124">
      <formula>""</formula>
    </cfRule>
    <cfRule type="cellIs" priority="127" operator="equal" aboveAverage="0" equalAverage="0" bottom="0" percent="0" rank="0" text="" dxfId="125">
      <formula>0</formula>
    </cfRule>
  </conditionalFormatting>
  <conditionalFormatting sqref="H482:H488">
    <cfRule type="cellIs" priority="128" operator="notEqual" aboveAverage="0" equalAverage="0" bottom="0" percent="0" rank="0" text="" dxfId="126">
      <formula>""</formula>
    </cfRule>
    <cfRule type="cellIs" priority="129" operator="equal" aboveAverage="0" equalAverage="0" bottom="0" percent="0" rank="0" text="" dxfId="127">
      <formula>0</formula>
    </cfRule>
  </conditionalFormatting>
  <conditionalFormatting sqref="H489:H495">
    <cfRule type="cellIs" priority="130" operator="notEqual" aboveAverage="0" equalAverage="0" bottom="0" percent="0" rank="0" text="" dxfId="128">
      <formula>""</formula>
    </cfRule>
    <cfRule type="cellIs" priority="131" operator="equal" aboveAverage="0" equalAverage="0" bottom="0" percent="0" rank="0" text="" dxfId="129">
      <formula>0</formula>
    </cfRule>
  </conditionalFormatting>
  <conditionalFormatting sqref="H496:H502">
    <cfRule type="cellIs" priority="132" operator="notEqual" aboveAverage="0" equalAverage="0" bottom="0" percent="0" rank="0" text="" dxfId="130">
      <formula>""</formula>
    </cfRule>
    <cfRule type="cellIs" priority="133" operator="equal" aboveAverage="0" equalAverage="0" bottom="0" percent="0" rank="0" text="" dxfId="131">
      <formula>0</formula>
    </cfRule>
  </conditionalFormatting>
  <conditionalFormatting sqref="H503:H509">
    <cfRule type="cellIs" priority="134" operator="notEqual" aboveAverage="0" equalAverage="0" bottom="0" percent="0" rank="0" text="" dxfId="132">
      <formula>""</formula>
    </cfRule>
    <cfRule type="cellIs" priority="135" operator="equal" aboveAverage="0" equalAverage="0" bottom="0" percent="0" rank="0" text="" dxfId="133">
      <formula>0</formula>
    </cfRule>
  </conditionalFormatting>
  <conditionalFormatting sqref="H510:H516">
    <cfRule type="cellIs" priority="136" operator="notEqual" aboveAverage="0" equalAverage="0" bottom="0" percent="0" rank="0" text="" dxfId="134">
      <formula>""</formula>
    </cfRule>
    <cfRule type="cellIs" priority="137" operator="equal" aboveAverage="0" equalAverage="0" bottom="0" percent="0" rank="0" text="" dxfId="135">
      <formula>0</formula>
    </cfRule>
  </conditionalFormatting>
  <conditionalFormatting sqref="H517:H523">
    <cfRule type="cellIs" priority="138" operator="notEqual" aboveAverage="0" equalAverage="0" bottom="0" percent="0" rank="0" text="" dxfId="136">
      <formula>""</formula>
    </cfRule>
    <cfRule type="cellIs" priority="139" operator="equal" aboveAverage="0" equalAverage="0" bottom="0" percent="0" rank="0" text="" dxfId="137">
      <formula>0</formula>
    </cfRule>
  </conditionalFormatting>
  <conditionalFormatting sqref="H524:H530">
    <cfRule type="cellIs" priority="140" operator="notEqual" aboveAverage="0" equalAverage="0" bottom="0" percent="0" rank="0" text="" dxfId="138">
      <formula>""</formula>
    </cfRule>
    <cfRule type="cellIs" priority="141" operator="equal" aboveAverage="0" equalAverage="0" bottom="0" percent="0" rank="0" text="" dxfId="139">
      <formula>0</formula>
    </cfRule>
  </conditionalFormatting>
  <conditionalFormatting sqref="H531:H537">
    <cfRule type="cellIs" priority="142" operator="notEqual" aboveAverage="0" equalAverage="0" bottom="0" percent="0" rank="0" text="" dxfId="140">
      <formula>""</formula>
    </cfRule>
    <cfRule type="cellIs" priority="143" operator="equal" aboveAverage="0" equalAverage="0" bottom="0" percent="0" rank="0" text="" dxfId="141">
      <formula>0</formula>
    </cfRule>
  </conditionalFormatting>
  <conditionalFormatting sqref="H538:H544">
    <cfRule type="cellIs" priority="144" operator="notEqual" aboveAverage="0" equalAverage="0" bottom="0" percent="0" rank="0" text="" dxfId="142">
      <formula>""</formula>
    </cfRule>
    <cfRule type="cellIs" priority="145" operator="equal" aboveAverage="0" equalAverage="0" bottom="0" percent="0" rank="0" text="" dxfId="143">
      <formula>0</formula>
    </cfRule>
  </conditionalFormatting>
  <conditionalFormatting sqref="H545:H551">
    <cfRule type="cellIs" priority="146" operator="notEqual" aboveAverage="0" equalAverage="0" bottom="0" percent="0" rank="0" text="" dxfId="144">
      <formula>""</formula>
    </cfRule>
    <cfRule type="cellIs" priority="147" operator="equal" aboveAverage="0" equalAverage="0" bottom="0" percent="0" rank="0" text="" dxfId="145">
      <formula>0</formula>
    </cfRule>
  </conditionalFormatting>
  <conditionalFormatting sqref="H552:H558">
    <cfRule type="cellIs" priority="148" operator="notEqual" aboveAverage="0" equalAverage="0" bottom="0" percent="0" rank="0" text="" dxfId="146">
      <formula>""</formula>
    </cfRule>
    <cfRule type="cellIs" priority="149" operator="equal" aboveAverage="0" equalAverage="0" bottom="0" percent="0" rank="0" text="" dxfId="147">
      <formula>0</formula>
    </cfRule>
  </conditionalFormatting>
  <conditionalFormatting sqref="H559:H565">
    <cfRule type="cellIs" priority="150" operator="notEqual" aboveAverage="0" equalAverage="0" bottom="0" percent="0" rank="0" text="" dxfId="148">
      <formula>""</formula>
    </cfRule>
    <cfRule type="cellIs" priority="151" operator="equal" aboveAverage="0" equalAverage="0" bottom="0" percent="0" rank="0" text="" dxfId="149">
      <formula>0</formula>
    </cfRule>
  </conditionalFormatting>
  <conditionalFormatting sqref="H566:H572">
    <cfRule type="cellIs" priority="152" operator="notEqual" aboveAverage="0" equalAverage="0" bottom="0" percent="0" rank="0" text="" dxfId="150">
      <formula>""</formula>
    </cfRule>
    <cfRule type="cellIs" priority="153" operator="equal" aboveAverage="0" equalAverage="0" bottom="0" percent="0" rank="0" text="" dxfId="151">
      <formula>0</formula>
    </cfRule>
  </conditionalFormatting>
  <conditionalFormatting sqref="H573:H579">
    <cfRule type="cellIs" priority="154" operator="notEqual" aboveAverage="0" equalAverage="0" bottom="0" percent="0" rank="0" text="" dxfId="152">
      <formula>""</formula>
    </cfRule>
    <cfRule type="cellIs" priority="155" operator="equal" aboveAverage="0" equalAverage="0" bottom="0" percent="0" rank="0" text="" dxfId="153">
      <formula>0</formula>
    </cfRule>
  </conditionalFormatting>
  <conditionalFormatting sqref="H580:H586">
    <cfRule type="cellIs" priority="156" operator="notEqual" aboveAverage="0" equalAverage="0" bottom="0" percent="0" rank="0" text="" dxfId="154">
      <formula>""</formula>
    </cfRule>
    <cfRule type="cellIs" priority="157" operator="equal" aboveAverage="0" equalAverage="0" bottom="0" percent="0" rank="0" text="" dxfId="155">
      <formula>0</formula>
    </cfRule>
  </conditionalFormatting>
  <conditionalFormatting sqref="H587:H593">
    <cfRule type="cellIs" priority="158" operator="notEqual" aboveAverage="0" equalAverage="0" bottom="0" percent="0" rank="0" text="" dxfId="156">
      <formula>""</formula>
    </cfRule>
    <cfRule type="cellIs" priority="159" operator="equal" aboveAverage="0" equalAverage="0" bottom="0" percent="0" rank="0" text="" dxfId="157">
      <formula>0</formula>
    </cfRule>
  </conditionalFormatting>
  <conditionalFormatting sqref="H594:H600">
    <cfRule type="cellIs" priority="160" operator="notEqual" aboveAverage="0" equalAverage="0" bottom="0" percent="0" rank="0" text="" dxfId="158">
      <formula>""</formula>
    </cfRule>
    <cfRule type="cellIs" priority="161" operator="equal" aboveAverage="0" equalAverage="0" bottom="0" percent="0" rank="0" text="" dxfId="159">
      <formula>0</formula>
    </cfRule>
  </conditionalFormatting>
  <conditionalFormatting sqref="H601:H607">
    <cfRule type="cellIs" priority="162" operator="notEqual" aboveAverage="0" equalAverage="0" bottom="0" percent="0" rank="0" text="" dxfId="160">
      <formula>""</formula>
    </cfRule>
    <cfRule type="cellIs" priority="163" operator="equal" aboveAverage="0" equalAverage="0" bottom="0" percent="0" rank="0" text="" dxfId="161">
      <formula>0</formula>
    </cfRule>
  </conditionalFormatting>
  <conditionalFormatting sqref="H608:H614">
    <cfRule type="cellIs" priority="164" operator="notEqual" aboveAverage="0" equalAverage="0" bottom="0" percent="0" rank="0" text="" dxfId="162">
      <formula>""</formula>
    </cfRule>
    <cfRule type="cellIs" priority="165" operator="equal" aboveAverage="0" equalAverage="0" bottom="0" percent="0" rank="0" text="" dxfId="163">
      <formula>0</formula>
    </cfRule>
  </conditionalFormatting>
  <conditionalFormatting sqref="H615:H621">
    <cfRule type="cellIs" priority="166" operator="notEqual" aboveAverage="0" equalAverage="0" bottom="0" percent="0" rank="0" text="" dxfId="164">
      <formula>""</formula>
    </cfRule>
    <cfRule type="cellIs" priority="167" operator="equal" aboveAverage="0" equalAverage="0" bottom="0" percent="0" rank="0" text="" dxfId="165">
      <formula>0</formula>
    </cfRule>
  </conditionalFormatting>
  <conditionalFormatting sqref="H622:H628">
    <cfRule type="cellIs" priority="168" operator="notEqual" aboveAverage="0" equalAverage="0" bottom="0" percent="0" rank="0" text="" dxfId="166">
      <formula>""</formula>
    </cfRule>
    <cfRule type="cellIs" priority="169" operator="equal" aboveAverage="0" equalAverage="0" bottom="0" percent="0" rank="0" text="" dxfId="167">
      <formula>0</formula>
    </cfRule>
  </conditionalFormatting>
  <conditionalFormatting sqref="H629:H635">
    <cfRule type="cellIs" priority="170" operator="notEqual" aboveAverage="0" equalAverage="0" bottom="0" percent="0" rank="0" text="" dxfId="168">
      <formula>""</formula>
    </cfRule>
    <cfRule type="cellIs" priority="171" operator="equal" aboveAverage="0" equalAverage="0" bottom="0" percent="0" rank="0" text="" dxfId="169">
      <formula>0</formula>
    </cfRule>
  </conditionalFormatting>
  <conditionalFormatting sqref="H636:H642">
    <cfRule type="cellIs" priority="172" operator="notEqual" aboveAverage="0" equalAverage="0" bottom="0" percent="0" rank="0" text="" dxfId="170">
      <formula>""</formula>
    </cfRule>
    <cfRule type="cellIs" priority="173" operator="equal" aboveAverage="0" equalAverage="0" bottom="0" percent="0" rank="0" text="" dxfId="171">
      <formula>0</formula>
    </cfRule>
  </conditionalFormatting>
  <conditionalFormatting sqref="H643:H649">
    <cfRule type="cellIs" priority="174" operator="notEqual" aboveAverage="0" equalAverage="0" bottom="0" percent="0" rank="0" text="" dxfId="172">
      <formula>""</formula>
    </cfRule>
    <cfRule type="cellIs" priority="175" operator="equal" aboveAverage="0" equalAverage="0" bottom="0" percent="0" rank="0" text="" dxfId="173">
      <formula>0</formula>
    </cfRule>
  </conditionalFormatting>
  <conditionalFormatting sqref="H650:H656">
    <cfRule type="cellIs" priority="176" operator="notEqual" aboveAverage="0" equalAverage="0" bottom="0" percent="0" rank="0" text="" dxfId="174">
      <formula>""</formula>
    </cfRule>
    <cfRule type="cellIs" priority="177" operator="equal" aboveAverage="0" equalAverage="0" bottom="0" percent="0" rank="0" text="" dxfId="175">
      <formula>0</formula>
    </cfRule>
  </conditionalFormatting>
  <conditionalFormatting sqref="H657:H663">
    <cfRule type="cellIs" priority="178" operator="notEqual" aboveAverage="0" equalAverage="0" bottom="0" percent="0" rank="0" text="" dxfId="176">
      <formula>""</formula>
    </cfRule>
    <cfRule type="cellIs" priority="179" operator="equal" aboveAverage="0" equalAverage="0" bottom="0" percent="0" rank="0" text="" dxfId="177">
      <formula>0</formula>
    </cfRule>
  </conditionalFormatting>
  <conditionalFormatting sqref="H664:H670">
    <cfRule type="cellIs" priority="180" operator="notEqual" aboveAverage="0" equalAverage="0" bottom="0" percent="0" rank="0" text="" dxfId="178">
      <formula>""</formula>
    </cfRule>
    <cfRule type="cellIs" priority="181" operator="equal" aboveAverage="0" equalAverage="0" bottom="0" percent="0" rank="0" text="" dxfId="179">
      <formula>0</formula>
    </cfRule>
  </conditionalFormatting>
  <conditionalFormatting sqref="H671:H677">
    <cfRule type="cellIs" priority="182" operator="notEqual" aboveAverage="0" equalAverage="0" bottom="0" percent="0" rank="0" text="" dxfId="180">
      <formula>""</formula>
    </cfRule>
    <cfRule type="cellIs" priority="183" operator="equal" aboveAverage="0" equalAverage="0" bottom="0" percent="0" rank="0" text="" dxfId="181">
      <formula>0</formula>
    </cfRule>
  </conditionalFormatting>
  <conditionalFormatting sqref="H678:H684">
    <cfRule type="cellIs" priority="184" operator="notEqual" aboveAverage="0" equalAverage="0" bottom="0" percent="0" rank="0" text="" dxfId="182">
      <formula>""</formula>
    </cfRule>
    <cfRule type="cellIs" priority="185" operator="equal" aboveAverage="0" equalAverage="0" bottom="0" percent="0" rank="0" text="" dxfId="183">
      <formula>0</formula>
    </cfRule>
  </conditionalFormatting>
  <conditionalFormatting sqref="H685:H691">
    <cfRule type="cellIs" priority="186" operator="notEqual" aboveAverage="0" equalAverage="0" bottom="0" percent="0" rank="0" text="" dxfId="184">
      <formula>""</formula>
    </cfRule>
    <cfRule type="cellIs" priority="187" operator="equal" aboveAverage="0" equalAverage="0" bottom="0" percent="0" rank="0" text="" dxfId="185">
      <formula>0</formula>
    </cfRule>
  </conditionalFormatting>
  <conditionalFormatting sqref="H692:H698">
    <cfRule type="cellIs" priority="188" operator="notEqual" aboveAverage="0" equalAverage="0" bottom="0" percent="0" rank="0" text="" dxfId="186">
      <formula>""</formula>
    </cfRule>
    <cfRule type="cellIs" priority="189" operator="equal" aboveAverage="0" equalAverage="0" bottom="0" percent="0" rank="0" text="" dxfId="187">
      <formula>0</formula>
    </cfRule>
  </conditionalFormatting>
  <conditionalFormatting sqref="H699:H705">
    <cfRule type="cellIs" priority="190" operator="notEqual" aboveAverage="0" equalAverage="0" bottom="0" percent="0" rank="0" text="" dxfId="188">
      <formula>""</formula>
    </cfRule>
    <cfRule type="cellIs" priority="191" operator="equal" aboveAverage="0" equalAverage="0" bottom="0" percent="0" rank="0" text="" dxfId="189">
      <formula>0</formula>
    </cfRule>
  </conditionalFormatting>
  <dataValidations count="208">
    <dataValidation allowBlank="true" operator="between" showDropDown="false" showErrorMessage="true" showInputMessage="true" sqref="P6:P705" type="list">
      <formula1>"0,1,2,3,4,5,6,7,8,9,10,11,12,13,14,15,16,17,18,19,20"</formula1>
      <formula2>0</formula2>
    </dataValidation>
    <dataValidation allowBlank="true" operator="between" showDropDown="false" showErrorMessage="true" showInputMessage="true" sqref="R6:R705" type="list">
      <formula1>Projetos</formula1>
      <formula2>0</formula2>
    </dataValidation>
    <dataValidation allowBlank="true" operator="between" showDropDown="false" showErrorMessage="true" showInputMessage="true" sqref="C6:C705" type="list">
      <formula1>PPG_info!$F$6:$F$9</formula1>
      <formula2>0</formula2>
    </dataValidation>
    <dataValidation allowBlank="true" operator="between" showDropDown="false" showErrorMessage="true" showInputMessage="true" sqref="Q6:Q705" type="list">
      <formula1>PPG_info!$A$5:$A$35</formula1>
      <formula2>0</formula2>
    </dataValidation>
    <dataValidation allowBlank="true" operator="between" showDropDown="false" showErrorMessage="true" showInputMessage="true" sqref="B6:B705" type="list">
      <formula1>Tipos_Produtos</formula1>
      <formula2>0</formula2>
    </dataValidation>
    <dataValidation allowBlank="true" operator="between" showDropDown="false" showErrorMessage="true" showInputMessage="true" sqref="D6:D705" type="list">
      <formula1>INDIRECT(B6)</formula1>
      <formula2>0</formula2>
    </dataValidation>
    <dataValidation allowBlank="true" operator="between" showDropDown="false" showErrorMessage="true" showInputMessage="true" sqref="O6:O705" type="list">
      <formula1>K6:K12</formula1>
      <formula2>0</formula2>
    </dataValidation>
    <dataValidation allowBlank="false" operator="between" showDropDown="false" showErrorMessage="true" showInputMessage="true" sqref="K6:K705" type="list">
      <formula1>'Discentes_Pos-grad'!$A$3:$A$200</formula1>
      <formula2>0</formula2>
    </dataValidation>
    <dataValidation allowBlank="true" operator="between" showDropDown="false" showErrorMessage="true" showInputMessage="true" sqref="L6" type="list">
      <formula1>Discentes_Grad!$A$3:$A$200</formula1>
      <formula2>0</formula2>
    </dataValidation>
    <dataValidation allowBlank="true" operator="between" showDropDown="false" showErrorMessage="true" showInputMessage="true" sqref="L13" type="list">
      <formula1>Discentes_Grad!$A$3:$A$200</formula1>
      <formula2>0</formula2>
    </dataValidation>
    <dataValidation allowBlank="true" operator="between" showDropDown="false" showErrorMessage="true" showInputMessage="true" sqref="L20" type="list">
      <formula1>Discentes_Grad!$A$3:$A$200</formula1>
      <formula2>0</formula2>
    </dataValidation>
    <dataValidation allowBlank="true" operator="between" showDropDown="false" showErrorMessage="true" showInputMessage="true" sqref="L27" type="list">
      <formula1>Discentes_Grad!$A$3:$A$200</formula1>
      <formula2>0</formula2>
    </dataValidation>
    <dataValidation allowBlank="true" operator="between" showDropDown="false" showErrorMessage="true" showInputMessage="true" sqref="L34" type="list">
      <formula1>Discentes_Grad!$A$3:$A$200</formula1>
      <formula2>0</formula2>
    </dataValidation>
    <dataValidation allowBlank="true" operator="between" showDropDown="false" showErrorMessage="true" showInputMessage="true" sqref="L41" type="list">
      <formula1>Discentes_Grad!$A$3:$A$200</formula1>
      <formula2>0</formula2>
    </dataValidation>
    <dataValidation allowBlank="true" operator="between" showDropDown="false" showErrorMessage="true" showInputMessage="true" sqref="L244" type="list">
      <formula1>Discentes_Grad!$A$3:$A$200</formula1>
      <formula2>0</formula2>
    </dataValidation>
    <dataValidation allowBlank="true" operator="between" showDropDown="false" showErrorMessage="true" showInputMessage="true" sqref="L48" type="list">
      <formula1>Discentes_Grad!$A$3:$A$200</formula1>
      <formula2>0</formula2>
    </dataValidation>
    <dataValidation allowBlank="true" operator="between" showDropDown="false" showErrorMessage="true" showInputMessage="true" sqref="L55" type="list">
      <formula1>Discentes_Grad!$A$3:$A$200</formula1>
      <formula2>0</formula2>
    </dataValidation>
    <dataValidation allowBlank="true" operator="between" showDropDown="false" showErrorMessage="true" showInputMessage="true" sqref="L62" type="list">
      <formula1>Discentes_Grad!$A$3:$A$200</formula1>
      <formula2>0</formula2>
    </dataValidation>
    <dataValidation allowBlank="true" operator="between" showDropDown="false" showErrorMessage="true" showInputMessage="true" sqref="L69" type="list">
      <formula1>Discentes_Grad!$A$3:$A$200</formula1>
      <formula2>0</formula2>
    </dataValidation>
    <dataValidation allowBlank="true" operator="between" showDropDown="false" showErrorMessage="true" showInputMessage="true" sqref="L76" type="list">
      <formula1>Discentes_Grad!$A$3:$A$200</formula1>
      <formula2>0</formula2>
    </dataValidation>
    <dataValidation allowBlank="true" operator="between" showDropDown="false" showErrorMessage="true" showInputMessage="true" sqref="L83" type="list">
      <formula1>Discentes_Grad!$A$3:$A$200</formula1>
      <formula2>0</formula2>
    </dataValidation>
    <dataValidation allowBlank="true" operator="between" showDropDown="false" showErrorMessage="true" showInputMessage="true" sqref="L90" type="list">
      <formula1>Discentes_Grad!$A$3:$A$200</formula1>
      <formula2>0</formula2>
    </dataValidation>
    <dataValidation allowBlank="true" operator="between" showDropDown="false" showErrorMessage="true" showInputMessage="true" sqref="L97" type="list">
      <formula1>Discentes_Grad!$A$3:$A$200</formula1>
      <formula2>0</formula2>
    </dataValidation>
    <dataValidation allowBlank="true" operator="between" showDropDown="false" showErrorMessage="true" showInputMessage="true" sqref="L104" type="list">
      <formula1>Discentes_Grad!$A$3:$A$200</formula1>
      <formula2>0</formula2>
    </dataValidation>
    <dataValidation allowBlank="true" operator="between" showDropDown="false" showErrorMessage="true" showInputMessage="true" sqref="L111" type="list">
      <formula1>Discentes_Grad!$A$3:$A$200</formula1>
      <formula2>0</formula2>
    </dataValidation>
    <dataValidation allowBlank="true" operator="between" showDropDown="false" showErrorMessage="true" showInputMessage="true" sqref="L118" type="list">
      <formula1>Discentes_Grad!$A$3:$A$200</formula1>
      <formula2>0</formula2>
    </dataValidation>
    <dataValidation allowBlank="true" operator="between" showDropDown="false" showErrorMessage="true" showInputMessage="true" sqref="L125" type="list">
      <formula1>Discentes_Grad!$A$3:$A$200</formula1>
      <formula2>0</formula2>
    </dataValidation>
    <dataValidation allowBlank="true" operator="between" showDropDown="false" showErrorMessage="true" showInputMessage="true" sqref="L132" type="list">
      <formula1>Discentes_Grad!$A$3:$A$200</formula1>
      <formula2>0</formula2>
    </dataValidation>
    <dataValidation allowBlank="true" operator="between" showDropDown="false" showErrorMessage="true" showInputMessage="true" sqref="L139" type="list">
      <formula1>Discentes_Grad!$A$3:$A$200</formula1>
      <formula2>0</formula2>
    </dataValidation>
    <dataValidation allowBlank="true" operator="between" showDropDown="false" showErrorMessage="true" showInputMessage="true" sqref="L146" type="list">
      <formula1>Discentes_Grad!$A$3:$A$200</formula1>
      <formula2>0</formula2>
    </dataValidation>
    <dataValidation allowBlank="true" operator="between" showDropDown="false" showErrorMessage="true" showInputMessage="true" sqref="L153" type="list">
      <formula1>Discentes_Grad!$A$3:$A$200</formula1>
      <formula2>0</formula2>
    </dataValidation>
    <dataValidation allowBlank="true" operator="between" showDropDown="false" showErrorMessage="true" showInputMessage="true" sqref="L160" type="list">
      <formula1>Discentes_Grad!$A$3:$A$200</formula1>
      <formula2>0</formula2>
    </dataValidation>
    <dataValidation allowBlank="true" operator="between" showDropDown="false" showErrorMessage="true" showInputMessage="true" sqref="L167" type="list">
      <formula1>Discentes_Grad!$A$3:$A$200</formula1>
      <formula2>0</formula2>
    </dataValidation>
    <dataValidation allowBlank="true" operator="between" showDropDown="false" showErrorMessage="true" showInputMessage="true" sqref="L174" type="list">
      <formula1>Discentes_Grad!$A$3:$A$200</formula1>
      <formula2>0</formula2>
    </dataValidation>
    <dataValidation allowBlank="true" operator="between" showDropDown="false" showErrorMessage="true" showInputMessage="true" sqref="L181" type="list">
      <formula1>Discentes_Grad!$A$3:$A$200</formula1>
      <formula2>0</formula2>
    </dataValidation>
    <dataValidation allowBlank="true" operator="between" showDropDown="false" showErrorMessage="true" showInputMessage="true" sqref="L188" type="list">
      <formula1>Discentes_Grad!$A$3:$A$200</formula1>
      <formula2>0</formula2>
    </dataValidation>
    <dataValidation allowBlank="true" operator="between" showDropDown="false" showErrorMessage="true" showInputMessage="true" sqref="L195" type="list">
      <formula1>Discentes_Grad!$A$3:$A$200</formula1>
      <formula2>0</formula2>
    </dataValidation>
    <dataValidation allowBlank="true" operator="between" showDropDown="false" showErrorMessage="true" showInputMessage="true" sqref="L202" type="list">
      <formula1>Discentes_Grad!$A$3:$A$200</formula1>
      <formula2>0</formula2>
    </dataValidation>
    <dataValidation allowBlank="true" operator="between" showDropDown="false" showErrorMessage="true" showInputMessage="true" sqref="L209" type="list">
      <formula1>Discentes_Grad!$A$3:$A$200</formula1>
      <formula2>0</formula2>
    </dataValidation>
    <dataValidation allowBlank="true" operator="between" showDropDown="false" showErrorMessage="true" showInputMessage="true" sqref="L216" type="list">
      <formula1>Discentes_Grad!$A$3:$A$200</formula1>
      <formula2>0</formula2>
    </dataValidation>
    <dataValidation allowBlank="true" operator="between" showDropDown="false" showErrorMessage="true" showInputMessage="true" sqref="L223" type="list">
      <formula1>Discentes_Grad!$A$3:$A$200</formula1>
      <formula2>0</formula2>
    </dataValidation>
    <dataValidation allowBlank="true" operator="between" showDropDown="false" showErrorMessage="true" showInputMessage="true" sqref="L230" type="list">
      <formula1>Discentes_Grad!$A$3:$A$200</formula1>
      <formula2>0</formula2>
    </dataValidation>
    <dataValidation allowBlank="true" operator="between" showDropDown="false" showErrorMessage="true" showInputMessage="true" sqref="L237" type="list">
      <formula1>Discentes_Grad!$A$3:$A$200</formula1>
      <formula2>0</formula2>
    </dataValidation>
    <dataValidation allowBlank="true" operator="between" showDropDown="false" showErrorMessage="true" showInputMessage="true" sqref="L251" type="list">
      <formula1>Discentes_Grad!$A$3:$A$200</formula1>
      <formula2>0</formula2>
    </dataValidation>
    <dataValidation allowBlank="true" operator="between" showDropDown="false" showErrorMessage="true" showInputMessage="true" sqref="L258" type="list">
      <formula1>Discentes_Grad!$A$3:$A$200</formula1>
      <formula2>0</formula2>
    </dataValidation>
    <dataValidation allowBlank="true" operator="between" showDropDown="false" showErrorMessage="true" showInputMessage="true" sqref="L265" type="list">
      <formula1>Discentes_Grad!$A$3:$A$200</formula1>
      <formula2>0</formula2>
    </dataValidation>
    <dataValidation allowBlank="true" operator="between" showDropDown="false" showErrorMessage="true" showInputMessage="true" sqref="L272" type="list">
      <formula1>Discentes_Grad!$A$3:$A$200</formula1>
      <formula2>0</formula2>
    </dataValidation>
    <dataValidation allowBlank="true" operator="between" showDropDown="false" showErrorMessage="true" showInputMessage="true" sqref="L279" type="list">
      <formula1>Discentes_Grad!$A$3:$A$200</formula1>
      <formula2>0</formula2>
    </dataValidation>
    <dataValidation allowBlank="true" operator="between" showDropDown="false" showErrorMessage="true" showInputMessage="true" sqref="L286" type="list">
      <formula1>Discentes_Grad!$A$3:$A$200</formula1>
      <formula2>0</formula2>
    </dataValidation>
    <dataValidation allowBlank="true" operator="between" showDropDown="false" showErrorMessage="true" showInputMessage="true" sqref="L293" type="list">
      <formula1>Discentes_Grad!$A$3:$A$200</formula1>
      <formula2>0</formula2>
    </dataValidation>
    <dataValidation allowBlank="true" operator="between" showDropDown="false" showErrorMessage="true" showInputMessage="true" sqref="L300" type="list">
      <formula1>Discentes_Grad!$A$3:$A$200</formula1>
      <formula2>0</formula2>
    </dataValidation>
    <dataValidation allowBlank="true" operator="between" showDropDown="false" showErrorMessage="true" showInputMessage="true" sqref="L307" type="list">
      <formula1>Discentes_Grad!$A$3:$A$200</formula1>
      <formula2>0</formula2>
    </dataValidation>
    <dataValidation allowBlank="true" operator="between" showDropDown="false" showErrorMessage="true" showInputMessage="true" sqref="L314" type="list">
      <formula1>Discentes_Grad!$A$3:$A$200</formula1>
      <formula2>0</formula2>
    </dataValidation>
    <dataValidation allowBlank="true" operator="between" showDropDown="false" showErrorMessage="true" showInputMessage="true" sqref="L321" type="list">
      <formula1>Discentes_Grad!$A$3:$A$200</formula1>
      <formula2>0</formula2>
    </dataValidation>
    <dataValidation allowBlank="true" operator="between" showDropDown="false" showErrorMessage="true" showInputMessage="true" sqref="L328" type="list">
      <formula1>Discentes_Grad!$A$3:$A$200</formula1>
      <formula2>0</formula2>
    </dataValidation>
    <dataValidation allowBlank="true" operator="between" showDropDown="false" showErrorMessage="true" showInputMessage="true" sqref="L335" type="list">
      <formula1>Discentes_Grad!$A$3:$A$200</formula1>
      <formula2>0</formula2>
    </dataValidation>
    <dataValidation allowBlank="true" operator="between" showDropDown="false" showErrorMessage="true" showInputMessage="true" sqref="L342" type="list">
      <formula1>Discentes_Grad!$A$3:$A$200</formula1>
      <formula2>0</formula2>
    </dataValidation>
    <dataValidation allowBlank="true" operator="between" showDropDown="false" showErrorMessage="true" showInputMessage="true" sqref="L349" type="list">
      <formula1>Discentes_Grad!$A$3:$A$200</formula1>
      <formula2>0</formula2>
    </dataValidation>
    <dataValidation allowBlank="true" operator="between" showDropDown="false" showErrorMessage="true" showInputMessage="true" sqref="L356" type="list">
      <formula1>Discentes_Grad!$A$3:$A$200</formula1>
      <formula2>0</formula2>
    </dataValidation>
    <dataValidation allowBlank="true" operator="between" showDropDown="false" showErrorMessage="true" showInputMessage="true" sqref="L363" type="list">
      <formula1>Discentes_Grad!$A$3:$A$200</formula1>
      <formula2>0</formula2>
    </dataValidation>
    <dataValidation allowBlank="true" operator="between" showDropDown="false" showErrorMessage="true" showInputMessage="true" sqref="L370" type="list">
      <formula1>Discentes_Grad!$A$3:$A$200</formula1>
      <formula2>0</formula2>
    </dataValidation>
    <dataValidation allowBlank="true" operator="between" showDropDown="false" showErrorMessage="true" showInputMessage="true" sqref="L377" type="list">
      <formula1>Discentes_Grad!$A$3:$A$200</formula1>
      <formula2>0</formula2>
    </dataValidation>
    <dataValidation allowBlank="true" operator="between" showDropDown="false" showErrorMessage="true" showInputMessage="true" sqref="L384" type="list">
      <formula1>Discentes_Grad!$A$3:$A$200</formula1>
      <formula2>0</formula2>
    </dataValidation>
    <dataValidation allowBlank="true" operator="between" showDropDown="false" showErrorMessage="true" showInputMessage="true" sqref="L391" type="list">
      <formula1>Discentes_Grad!$A$3:$A$200</formula1>
      <formula2>0</formula2>
    </dataValidation>
    <dataValidation allowBlank="true" operator="between" showDropDown="false" showErrorMessage="true" showInputMessage="true" sqref="L398" type="list">
      <formula1>Discentes_Grad!$A$3:$A$200</formula1>
      <formula2>0</formula2>
    </dataValidation>
    <dataValidation allowBlank="true" operator="between" showDropDown="false" showErrorMessage="true" showInputMessage="true" sqref="L405" type="list">
      <formula1>Discentes_Grad!$A$3:$A$200</formula1>
      <formula2>0</formula2>
    </dataValidation>
    <dataValidation allowBlank="true" operator="between" showDropDown="false" showErrorMessage="true" showInputMessage="true" sqref="L412" type="list">
      <formula1>Discentes_Grad!$A$3:$A$200</formula1>
      <formula2>0</formula2>
    </dataValidation>
    <dataValidation allowBlank="true" operator="between" showDropDown="false" showErrorMessage="true" showInputMessage="true" sqref="L419" type="list">
      <formula1>Discentes_Grad!$A$3:$A$200</formula1>
      <formula2>0</formula2>
    </dataValidation>
    <dataValidation allowBlank="true" operator="between" showDropDown="false" showErrorMessage="true" showInputMessage="true" sqref="L426" type="list">
      <formula1>Discentes_Grad!$A$3:$A$200</formula1>
      <formula2>0</formula2>
    </dataValidation>
    <dataValidation allowBlank="true" operator="between" showDropDown="false" showErrorMessage="true" showInputMessage="true" sqref="L433" type="list">
      <formula1>Discentes_Grad!$A$3:$A$200</formula1>
      <formula2>0</formula2>
    </dataValidation>
    <dataValidation allowBlank="true" operator="between" showDropDown="false" showErrorMessage="true" showInputMessage="true" sqref="L440" type="list">
      <formula1>Discentes_Grad!$A$3:$A$200</formula1>
      <formula2>0</formula2>
    </dataValidation>
    <dataValidation allowBlank="true" operator="between" showDropDown="false" showErrorMessage="true" showInputMessage="true" sqref="L447" type="list">
      <formula1>Discentes_Grad!$A$3:$A$200</formula1>
      <formula2>0</formula2>
    </dataValidation>
    <dataValidation allowBlank="true" operator="between" showDropDown="false" showErrorMessage="true" showInputMessage="true" sqref="L454" type="list">
      <formula1>Discentes_Grad!$A$3:$A$200</formula1>
      <formula2>0</formula2>
    </dataValidation>
    <dataValidation allowBlank="true" operator="between" showDropDown="false" showErrorMessage="true" showInputMessage="true" sqref="L461" type="list">
      <formula1>Discentes_Grad!$A$3:$A$200</formula1>
      <formula2>0</formula2>
    </dataValidation>
    <dataValidation allowBlank="true" operator="between" showDropDown="false" showErrorMessage="true" showInputMessage="true" sqref="L468" type="list">
      <formula1>Discentes_Grad!$A$3:$A$200</formula1>
      <formula2>0</formula2>
    </dataValidation>
    <dataValidation allowBlank="true" operator="between" showDropDown="false" showErrorMessage="true" showInputMessage="true" sqref="L475" type="list">
      <formula1>Discentes_Grad!$A$3:$A$200</formula1>
      <formula2>0</formula2>
    </dataValidation>
    <dataValidation allowBlank="true" operator="between" showDropDown="false" showErrorMessage="true" showInputMessage="true" sqref="L482" type="list">
      <formula1>Discentes_Grad!$A$3:$A$200</formula1>
      <formula2>0</formula2>
    </dataValidation>
    <dataValidation allowBlank="true" operator="between" showDropDown="false" showErrorMessage="true" showInputMessage="true" sqref="L489" type="list">
      <formula1>Discentes_Grad!$A$3:$A$200</formula1>
      <formula2>0</formula2>
    </dataValidation>
    <dataValidation allowBlank="true" operator="between" showDropDown="false" showErrorMessage="true" showInputMessage="true" sqref="L496" type="list">
      <formula1>Discentes_Grad!$A$3:$A$200</formula1>
      <formula2>0</formula2>
    </dataValidation>
    <dataValidation allowBlank="true" operator="between" showDropDown="false" showErrorMessage="true" showInputMessage="true" sqref="L503" type="list">
      <formula1>Discentes_Grad!$A$3:$A$200</formula1>
      <formula2>0</formula2>
    </dataValidation>
    <dataValidation allowBlank="true" operator="between" showDropDown="false" showErrorMessage="true" showInputMessage="true" sqref="L510" type="list">
      <formula1>Discentes_Grad!$A$3:$A$200</formula1>
      <formula2>0</formula2>
    </dataValidation>
    <dataValidation allowBlank="true" operator="between" showDropDown="false" showErrorMessage="true" showInputMessage="true" sqref="L517" type="list">
      <formula1>Discentes_Grad!$A$3:$A$200</formula1>
      <formula2>0</formula2>
    </dataValidation>
    <dataValidation allowBlank="true" operator="between" showDropDown="false" showErrorMessage="true" showInputMessage="true" sqref="L524" type="list">
      <formula1>Discentes_Grad!$A$3:$A$200</formula1>
      <formula2>0</formula2>
    </dataValidation>
    <dataValidation allowBlank="true" operator="between" showDropDown="false" showErrorMessage="true" showInputMessage="true" sqref="L531" type="list">
      <formula1>Discentes_Grad!$A$3:$A$200</formula1>
      <formula2>0</formula2>
    </dataValidation>
    <dataValidation allowBlank="true" operator="between" showDropDown="false" showErrorMessage="true" showInputMessage="true" sqref="L538" type="list">
      <formula1>Discentes_Grad!$A$3:$A$200</formula1>
      <formula2>0</formula2>
    </dataValidation>
    <dataValidation allowBlank="true" operator="between" showDropDown="false" showErrorMessage="true" showInputMessage="true" sqref="L545" type="list">
      <formula1>Discentes_Grad!$A$3:$A$200</formula1>
      <formula2>0</formula2>
    </dataValidation>
    <dataValidation allowBlank="true" operator="between" showDropDown="false" showErrorMessage="true" showInputMessage="true" sqref="L552" type="list">
      <formula1>Discentes_Grad!$A$3:$A$200</formula1>
      <formula2>0</formula2>
    </dataValidation>
    <dataValidation allowBlank="true" operator="between" showDropDown="false" showErrorMessage="true" showInputMessage="true" sqref="L559" type="list">
      <formula1>Discentes_Grad!$A$3:$A$200</formula1>
      <formula2>0</formula2>
    </dataValidation>
    <dataValidation allowBlank="true" operator="between" showDropDown="false" showErrorMessage="true" showInputMessage="true" sqref="L566" type="list">
      <formula1>Discentes_Grad!$A$3:$A$200</formula1>
      <formula2>0</formula2>
    </dataValidation>
    <dataValidation allowBlank="true" operator="between" showDropDown="false" showErrorMessage="true" showInputMessage="true" sqref="L573" type="list">
      <formula1>Discentes_Grad!$A$3:$A$200</formula1>
      <formula2>0</formula2>
    </dataValidation>
    <dataValidation allowBlank="true" operator="between" showDropDown="false" showErrorMessage="true" showInputMessage="true" sqref="L580" type="list">
      <formula1>Discentes_Grad!$A$3:$A$200</formula1>
      <formula2>0</formula2>
    </dataValidation>
    <dataValidation allowBlank="true" operator="between" showDropDown="false" showErrorMessage="true" showInputMessage="true" sqref="L587" type="list">
      <formula1>Discentes_Grad!$A$3:$A$200</formula1>
      <formula2>0</formula2>
    </dataValidation>
    <dataValidation allowBlank="true" operator="between" showDropDown="false" showErrorMessage="true" showInputMessage="true" sqref="L594" type="list">
      <formula1>Discentes_Grad!$A$3:$A$200</formula1>
      <formula2>0</formula2>
    </dataValidation>
    <dataValidation allowBlank="true" operator="between" showDropDown="false" showErrorMessage="true" showInputMessage="true" sqref="L601" type="list">
      <formula1>Discentes_Grad!$A$3:$A$200</formula1>
      <formula2>0</formula2>
    </dataValidation>
    <dataValidation allowBlank="true" operator="between" showDropDown="false" showErrorMessage="true" showInputMessage="true" sqref="L608" type="list">
      <formula1>Discentes_Grad!$A$3:$A$200</formula1>
      <formula2>0</formula2>
    </dataValidation>
    <dataValidation allowBlank="true" operator="between" showDropDown="false" showErrorMessage="true" showInputMessage="true" sqref="L615" type="list">
      <formula1>Discentes_Grad!$A$3:$A$200</formula1>
      <formula2>0</formula2>
    </dataValidation>
    <dataValidation allowBlank="true" operator="between" showDropDown="false" showErrorMessage="true" showInputMessage="true" sqref="L622" type="list">
      <formula1>Discentes_Grad!$A$3:$A$200</formula1>
      <formula2>0</formula2>
    </dataValidation>
    <dataValidation allowBlank="true" operator="between" showDropDown="false" showErrorMessage="true" showInputMessage="true" sqref="L629" type="list">
      <formula1>Discentes_Grad!$A$3:$A$200</formula1>
      <formula2>0</formula2>
    </dataValidation>
    <dataValidation allowBlank="true" operator="between" showDropDown="false" showErrorMessage="true" showInputMessage="true" sqref="L636" type="list">
      <formula1>Discentes_Grad!$A$3:$A$200</formula1>
      <formula2>0</formula2>
    </dataValidation>
    <dataValidation allowBlank="true" operator="between" showDropDown="false" showErrorMessage="true" showInputMessage="true" sqref="L643" type="list">
      <formula1>Discentes_Grad!$A$3:$A$200</formula1>
      <formula2>0</formula2>
    </dataValidation>
    <dataValidation allowBlank="true" operator="between" showDropDown="false" showErrorMessage="true" showInputMessage="true" sqref="L650" type="list">
      <formula1>Discentes_Grad!$A$3:$A$200</formula1>
      <formula2>0</formula2>
    </dataValidation>
    <dataValidation allowBlank="true" operator="between" showDropDown="false" showErrorMessage="true" showInputMessage="true" sqref="L657" type="list">
      <formula1>Discentes_Grad!$A$3:$A$200</formula1>
      <formula2>0</formula2>
    </dataValidation>
    <dataValidation allowBlank="true" operator="between" showDropDown="false" showErrorMessage="true" showInputMessage="true" sqref="L664" type="list">
      <formula1>Discentes_Grad!$A$3:$A$200</formula1>
      <formula2>0</formula2>
    </dataValidation>
    <dataValidation allowBlank="true" operator="between" showDropDown="false" showErrorMessage="true" showInputMessage="true" sqref="L671" type="list">
      <formula1>Discentes_Grad!$A$3:$A$200</formula1>
      <formula2>0</formula2>
    </dataValidation>
    <dataValidation allowBlank="true" operator="between" showDropDown="false" showErrorMessage="true" showInputMessage="true" sqref="L678" type="list">
      <formula1>Discentes_Grad!$A$3:$A$200</formula1>
      <formula2>0</formula2>
    </dataValidation>
    <dataValidation allowBlank="true" operator="between" showDropDown="false" showErrorMessage="true" showInputMessage="true" sqref="L685" type="list">
      <formula1>Discentes_Grad!$A$3:$A$200</formula1>
      <formula2>0</formula2>
    </dataValidation>
    <dataValidation allowBlank="true" operator="between" showDropDown="false" showErrorMessage="true" showInputMessage="true" sqref="L692" type="list">
      <formula1>Discentes_Grad!$A$3:$A$200</formula1>
      <formula2>0</formula2>
    </dataValidation>
    <dataValidation allowBlank="true" operator="between" showDropDown="false" showErrorMessage="true" showInputMessage="true" sqref="L699" type="list">
      <formula1>Discentes_Grad!$A$3:$A$200</formula1>
      <formula2>0</formula2>
    </dataValidation>
    <dataValidation allowBlank="true" operator="between" showDropDown="false" showErrorMessage="true" showInputMessage="true" sqref="M6:N11" type="list">
      <formula1>Colaboradores!$A$3:$A$200</formula1>
      <formula2>0</formula2>
    </dataValidation>
    <dataValidation allowBlank="true" operator="between" showDropDown="false" showErrorMessage="true" showInputMessage="true" sqref="M13:N18" type="list">
      <formula1>Colaboradores!$A$3:$A$200</formula1>
      <formula2>0</formula2>
    </dataValidation>
    <dataValidation allowBlank="true" operator="between" showDropDown="false" showErrorMessage="true" showInputMessage="true" sqref="M20:N25" type="list">
      <formula1>Colaboradores!$A$3:$A$200</formula1>
      <formula2>0</formula2>
    </dataValidation>
    <dataValidation allowBlank="true" operator="between" showDropDown="false" showErrorMessage="true" showInputMessage="true" sqref="M27:N32" type="list">
      <formula1>Colaboradores!$A$3:$A$200</formula1>
      <formula2>0</formula2>
    </dataValidation>
    <dataValidation allowBlank="true" operator="between" showDropDown="false" showErrorMessage="true" showInputMessage="true" sqref="M34:N39" type="list">
      <formula1>Colaboradores!$A$3:$A$200</formula1>
      <formula2>0</formula2>
    </dataValidation>
    <dataValidation allowBlank="true" operator="between" showDropDown="false" showErrorMessage="true" showInputMessage="true" sqref="M41:N46" type="list">
      <formula1>Colaboradores!$A$3:$A$200</formula1>
      <formula2>0</formula2>
    </dataValidation>
    <dataValidation allowBlank="true" operator="between" showDropDown="false" showErrorMessage="true" showInputMessage="true" sqref="M244:N249" type="list">
      <formula1>Colaboradores!$A$3:$A$200</formula1>
      <formula2>0</formula2>
    </dataValidation>
    <dataValidation allowBlank="true" operator="between" showDropDown="false" showErrorMessage="true" showInputMessage="true" sqref="M48:N53" type="list">
      <formula1>Colaboradores!$A$3:$A$200</formula1>
      <formula2>0</formula2>
    </dataValidation>
    <dataValidation allowBlank="true" operator="between" showDropDown="false" showErrorMessage="true" showInputMessage="true" sqref="M55:N60" type="list">
      <formula1>Colaboradores!$A$3:$A$200</formula1>
      <formula2>0</formula2>
    </dataValidation>
    <dataValidation allowBlank="true" operator="between" showDropDown="false" showErrorMessage="true" showInputMessage="true" sqref="M62:N67" type="list">
      <formula1>Colaboradores!$A$3:$A$200</formula1>
      <formula2>0</formula2>
    </dataValidation>
    <dataValidation allowBlank="true" operator="between" showDropDown="false" showErrorMessage="true" showInputMessage="true" sqref="M69:N74" type="list">
      <formula1>Colaboradores!$A$3:$A$200</formula1>
      <formula2>0</formula2>
    </dataValidation>
    <dataValidation allowBlank="true" operator="between" showDropDown="false" showErrorMessage="true" showInputMessage="true" sqref="M76:N81" type="list">
      <formula1>Colaboradores!$A$3:$A$200</formula1>
      <formula2>0</formula2>
    </dataValidation>
    <dataValidation allowBlank="true" operator="between" showDropDown="false" showErrorMessage="true" showInputMessage="true" sqref="M83:N88" type="list">
      <formula1>Colaboradores!$A$3:$A$200</formula1>
      <formula2>0</formula2>
    </dataValidation>
    <dataValidation allowBlank="true" operator="between" showDropDown="false" showErrorMessage="true" showInputMessage="true" sqref="M90:N95" type="list">
      <formula1>Colaboradores!$A$3:$A$200</formula1>
      <formula2>0</formula2>
    </dataValidation>
    <dataValidation allowBlank="true" operator="between" showDropDown="false" showErrorMessage="true" showInputMessage="true" sqref="M97:N102" type="list">
      <formula1>Colaboradores!$A$3:$A$200</formula1>
      <formula2>0</formula2>
    </dataValidation>
    <dataValidation allowBlank="true" operator="between" showDropDown="false" showErrorMessage="true" showInputMessage="true" sqref="M104:N109" type="list">
      <formula1>Colaboradores!$A$3:$A$200</formula1>
      <formula2>0</formula2>
    </dataValidation>
    <dataValidation allowBlank="true" operator="between" showDropDown="false" showErrorMessage="true" showInputMessage="true" sqref="M111:N116" type="list">
      <formula1>Colaboradores!$A$3:$A$200</formula1>
      <formula2>0</formula2>
    </dataValidation>
    <dataValidation allowBlank="true" operator="between" showDropDown="false" showErrorMessage="true" showInputMessage="true" sqref="M118:N123" type="list">
      <formula1>Colaboradores!$A$3:$A$200</formula1>
      <formula2>0</formula2>
    </dataValidation>
    <dataValidation allowBlank="true" operator="between" showDropDown="false" showErrorMessage="true" showInputMessage="true" sqref="M125:N130" type="list">
      <formula1>Colaboradores!$A$3:$A$200</formula1>
      <formula2>0</formula2>
    </dataValidation>
    <dataValidation allowBlank="true" operator="between" showDropDown="false" showErrorMessage="true" showInputMessage="true" sqref="M132:N137" type="list">
      <formula1>Colaboradores!$A$3:$A$200</formula1>
      <formula2>0</formula2>
    </dataValidation>
    <dataValidation allowBlank="true" operator="between" showDropDown="false" showErrorMessage="true" showInputMessage="true" sqref="M139:N144" type="list">
      <formula1>Colaboradores!$A$3:$A$200</formula1>
      <formula2>0</formula2>
    </dataValidation>
    <dataValidation allowBlank="true" operator="between" showDropDown="false" showErrorMessage="true" showInputMessage="true" sqref="M146:N151" type="list">
      <formula1>Colaboradores!$A$3:$A$200</formula1>
      <formula2>0</formula2>
    </dataValidation>
    <dataValidation allowBlank="true" operator="between" showDropDown="false" showErrorMessage="true" showInputMessage="true" sqref="M153:N158" type="list">
      <formula1>Colaboradores!$A$3:$A$200</formula1>
      <formula2>0</formula2>
    </dataValidation>
    <dataValidation allowBlank="true" operator="between" showDropDown="false" showErrorMessage="true" showInputMessage="true" sqref="M160:N165" type="list">
      <formula1>Colaboradores!$A$3:$A$200</formula1>
      <formula2>0</formula2>
    </dataValidation>
    <dataValidation allowBlank="true" operator="between" showDropDown="false" showErrorMessage="true" showInputMessage="true" sqref="M167:N172" type="list">
      <formula1>Colaboradores!$A$3:$A$200</formula1>
      <formula2>0</formula2>
    </dataValidation>
    <dataValidation allowBlank="true" operator="between" showDropDown="false" showErrorMessage="true" showInputMessage="true" sqref="M174:N179" type="list">
      <formula1>Colaboradores!$A$3:$A$200</formula1>
      <formula2>0</formula2>
    </dataValidation>
    <dataValidation allowBlank="true" operator="between" showDropDown="false" showErrorMessage="true" showInputMessage="true" sqref="M181:N186" type="list">
      <formula1>Colaboradores!$A$3:$A$200</formula1>
      <formula2>0</formula2>
    </dataValidation>
    <dataValidation allowBlank="true" operator="between" showDropDown="false" showErrorMessage="true" showInputMessage="true" sqref="M188:N193" type="list">
      <formula1>Colaboradores!$A$3:$A$200</formula1>
      <formula2>0</formula2>
    </dataValidation>
    <dataValidation allowBlank="true" operator="between" showDropDown="false" showErrorMessage="true" showInputMessage="true" sqref="M195:N200" type="list">
      <formula1>Colaboradores!$A$3:$A$200</formula1>
      <formula2>0</formula2>
    </dataValidation>
    <dataValidation allowBlank="true" operator="between" showDropDown="false" showErrorMessage="true" showInputMessage="true" sqref="M202:N207" type="list">
      <formula1>Colaboradores!$A$3:$A$200</formula1>
      <formula2>0</formula2>
    </dataValidation>
    <dataValidation allowBlank="true" operator="between" showDropDown="false" showErrorMessage="true" showInputMessage="true" sqref="M209:N214" type="list">
      <formula1>Colaboradores!$A$3:$A$200</formula1>
      <formula2>0</formula2>
    </dataValidation>
    <dataValidation allowBlank="true" operator="between" showDropDown="false" showErrorMessage="true" showInputMessage="true" sqref="M216:N221" type="list">
      <formula1>Colaboradores!$A$3:$A$200</formula1>
      <formula2>0</formula2>
    </dataValidation>
    <dataValidation allowBlank="true" operator="between" showDropDown="false" showErrorMessage="true" showInputMessage="true" sqref="M223:N228" type="list">
      <formula1>Colaboradores!$A$3:$A$200</formula1>
      <formula2>0</formula2>
    </dataValidation>
    <dataValidation allowBlank="true" operator="between" showDropDown="false" showErrorMessage="true" showInputMessage="true" sqref="M230:N235" type="list">
      <formula1>Colaboradores!$A$3:$A$200</formula1>
      <formula2>0</formula2>
    </dataValidation>
    <dataValidation allowBlank="true" operator="between" showDropDown="false" showErrorMessage="true" showInputMessage="true" sqref="M237:N242" type="list">
      <formula1>Colaboradores!$A$3:$A$200</formula1>
      <formula2>0</formula2>
    </dataValidation>
    <dataValidation allowBlank="true" operator="between" showDropDown="false" showErrorMessage="true" showInputMessage="true" sqref="M251:N256" type="list">
      <formula1>Colaboradores!$A$3:$A$200</formula1>
      <formula2>0</formula2>
    </dataValidation>
    <dataValidation allowBlank="true" operator="between" showDropDown="false" showErrorMessage="true" showInputMessage="true" sqref="M258:N263" type="list">
      <formula1>Colaboradores!$A$3:$A$200</formula1>
      <formula2>0</formula2>
    </dataValidation>
    <dataValidation allowBlank="true" operator="between" showDropDown="false" showErrorMessage="true" showInputMessage="true" sqref="M265:N270" type="list">
      <formula1>Colaboradores!$A$3:$A$200</formula1>
      <formula2>0</formula2>
    </dataValidation>
    <dataValidation allowBlank="true" operator="between" showDropDown="false" showErrorMessage="true" showInputMessage="true" sqref="M272:N277" type="list">
      <formula1>Colaboradores!$A$3:$A$200</formula1>
      <formula2>0</formula2>
    </dataValidation>
    <dataValidation allowBlank="true" operator="between" showDropDown="false" showErrorMessage="true" showInputMessage="true" sqref="M279:N284" type="list">
      <formula1>Colaboradores!$A$3:$A$200</formula1>
      <formula2>0</formula2>
    </dataValidation>
    <dataValidation allowBlank="true" operator="between" showDropDown="false" showErrorMessage="true" showInputMessage="true" sqref="M286:N291" type="list">
      <formula1>Colaboradores!$A$3:$A$200</formula1>
      <formula2>0</formula2>
    </dataValidation>
    <dataValidation allowBlank="true" operator="between" showDropDown="false" showErrorMessage="true" showInputMessage="true" sqref="M293:N298" type="list">
      <formula1>Colaboradores!$A$3:$A$200</formula1>
      <formula2>0</formula2>
    </dataValidation>
    <dataValidation allowBlank="true" operator="between" showDropDown="false" showErrorMessage="true" showInputMessage="true" sqref="M300:N305" type="list">
      <formula1>Colaboradores!$A$3:$A$200</formula1>
      <formula2>0</formula2>
    </dataValidation>
    <dataValidation allowBlank="true" operator="between" showDropDown="false" showErrorMessage="true" showInputMessage="true" sqref="M307:N312" type="list">
      <formula1>Colaboradores!$A$3:$A$200</formula1>
      <formula2>0</formula2>
    </dataValidation>
    <dataValidation allowBlank="true" operator="between" showDropDown="false" showErrorMessage="true" showInputMessage="true" sqref="M314:N319" type="list">
      <formula1>Colaboradores!$A$3:$A$200</formula1>
      <formula2>0</formula2>
    </dataValidation>
    <dataValidation allowBlank="true" operator="between" showDropDown="false" showErrorMessage="true" showInputMessage="true" sqref="M321:N326" type="list">
      <formula1>Colaboradores!$A$3:$A$200</formula1>
      <formula2>0</formula2>
    </dataValidation>
    <dataValidation allowBlank="true" operator="between" showDropDown="false" showErrorMessage="true" showInputMessage="true" sqref="M328:N333" type="list">
      <formula1>Colaboradores!$A$3:$A$200</formula1>
      <formula2>0</formula2>
    </dataValidation>
    <dataValidation allowBlank="true" operator="between" showDropDown="false" showErrorMessage="true" showInputMessage="true" sqref="M335:N340" type="list">
      <formula1>Colaboradores!$A$3:$A$200</formula1>
      <formula2>0</formula2>
    </dataValidation>
    <dataValidation allowBlank="true" operator="between" showDropDown="false" showErrorMessage="true" showInputMessage="true" sqref="M342:N347" type="list">
      <formula1>Colaboradores!$A$3:$A$200</formula1>
      <formula2>0</formula2>
    </dataValidation>
    <dataValidation allowBlank="true" operator="between" showDropDown="false" showErrorMessage="true" showInputMessage="true" sqref="M349:N354" type="list">
      <formula1>Colaboradores!$A$3:$A$200</formula1>
      <formula2>0</formula2>
    </dataValidation>
    <dataValidation allowBlank="true" operator="between" showDropDown="false" showErrorMessage="true" showInputMessage="true" sqref="M356:N361" type="list">
      <formula1>Colaboradores!$A$3:$A$200</formula1>
      <formula2>0</formula2>
    </dataValidation>
    <dataValidation allowBlank="true" operator="between" showDropDown="false" showErrorMessage="true" showInputMessage="true" sqref="M363:N368" type="list">
      <formula1>Colaboradores!$A$3:$A$200</formula1>
      <formula2>0</formula2>
    </dataValidation>
    <dataValidation allowBlank="true" operator="between" showDropDown="false" showErrorMessage="true" showInputMessage="true" sqref="M370:N375" type="list">
      <formula1>Colaboradores!$A$3:$A$200</formula1>
      <formula2>0</formula2>
    </dataValidation>
    <dataValidation allowBlank="true" operator="between" showDropDown="false" showErrorMessage="true" showInputMessage="true" sqref="M377:N382" type="list">
      <formula1>Colaboradores!$A$3:$A$200</formula1>
      <formula2>0</formula2>
    </dataValidation>
    <dataValidation allowBlank="true" operator="between" showDropDown="false" showErrorMessage="true" showInputMessage="true" sqref="M384:N389" type="list">
      <formula1>Colaboradores!$A$3:$A$200</formula1>
      <formula2>0</formula2>
    </dataValidation>
    <dataValidation allowBlank="true" operator="between" showDropDown="false" showErrorMessage="true" showInputMessage="true" sqref="M391:N396" type="list">
      <formula1>Colaboradores!$A$3:$A$200</formula1>
      <formula2>0</formula2>
    </dataValidation>
    <dataValidation allowBlank="true" operator="between" showDropDown="false" showErrorMessage="true" showInputMessage="true" sqref="M398:N403" type="list">
      <formula1>Colaboradores!$A$3:$A$200</formula1>
      <formula2>0</formula2>
    </dataValidation>
    <dataValidation allowBlank="true" operator="between" showDropDown="false" showErrorMessage="true" showInputMessage="true" sqref="M405:N410" type="list">
      <formula1>Colaboradores!$A$3:$A$200</formula1>
      <formula2>0</formula2>
    </dataValidation>
    <dataValidation allowBlank="true" operator="between" showDropDown="false" showErrorMessage="true" showInputMessage="true" sqref="M412:N417" type="list">
      <formula1>Colaboradores!$A$3:$A$200</formula1>
      <formula2>0</formula2>
    </dataValidation>
    <dataValidation allowBlank="true" operator="between" showDropDown="false" showErrorMessage="true" showInputMessage="true" sqref="M419:N424" type="list">
      <formula1>Colaboradores!$A$3:$A$200</formula1>
      <formula2>0</formula2>
    </dataValidation>
    <dataValidation allowBlank="true" operator="between" showDropDown="false" showErrorMessage="true" showInputMessage="true" sqref="M426:N431" type="list">
      <formula1>Colaboradores!$A$3:$A$200</formula1>
      <formula2>0</formula2>
    </dataValidation>
    <dataValidation allowBlank="true" operator="between" showDropDown="false" showErrorMessage="true" showInputMessage="true" sqref="M433:N438" type="list">
      <formula1>Colaboradores!$A$3:$A$200</formula1>
      <formula2>0</formula2>
    </dataValidation>
    <dataValidation allowBlank="true" operator="between" showDropDown="false" showErrorMessage="true" showInputMessage="true" sqref="M440:N445" type="list">
      <formula1>Colaboradores!$A$3:$A$200</formula1>
      <formula2>0</formula2>
    </dataValidation>
    <dataValidation allowBlank="true" operator="between" showDropDown="false" showErrorMessage="true" showInputMessage="true" sqref="M447:N452" type="list">
      <formula1>Colaboradores!$A$3:$A$200</formula1>
      <formula2>0</formula2>
    </dataValidation>
    <dataValidation allowBlank="true" operator="between" showDropDown="false" showErrorMessage="true" showInputMessage="true" sqref="M454:N459" type="list">
      <formula1>Colaboradores!$A$3:$A$200</formula1>
      <formula2>0</formula2>
    </dataValidation>
    <dataValidation allowBlank="true" operator="between" showDropDown="false" showErrorMessage="true" showInputMessage="true" sqref="M461:N466" type="list">
      <formula1>Colaboradores!$A$3:$A$200</formula1>
      <formula2>0</formula2>
    </dataValidation>
    <dataValidation allowBlank="true" operator="between" showDropDown="false" showErrorMessage="true" showInputMessage="true" sqref="M468:N473" type="list">
      <formula1>Colaboradores!$A$3:$A$200</formula1>
      <formula2>0</formula2>
    </dataValidation>
    <dataValidation allowBlank="true" operator="between" showDropDown="false" showErrorMessage="true" showInputMessage="true" sqref="M475:N480" type="list">
      <formula1>Colaboradores!$A$3:$A$200</formula1>
      <formula2>0</formula2>
    </dataValidation>
    <dataValidation allowBlank="true" operator="between" showDropDown="false" showErrorMessage="true" showInputMessage="true" sqref="M482:N487" type="list">
      <formula1>Colaboradores!$A$3:$A$200</formula1>
      <formula2>0</formula2>
    </dataValidation>
    <dataValidation allowBlank="true" operator="between" showDropDown="false" showErrorMessage="true" showInputMessage="true" sqref="M489:N494" type="list">
      <formula1>Colaboradores!$A$3:$A$200</formula1>
      <formula2>0</formula2>
    </dataValidation>
    <dataValidation allowBlank="true" operator="between" showDropDown="false" showErrorMessage="true" showInputMessage="true" sqref="M496:N501" type="list">
      <formula1>Colaboradores!$A$3:$A$200</formula1>
      <formula2>0</formula2>
    </dataValidation>
    <dataValidation allowBlank="true" operator="between" showDropDown="false" showErrorMessage="true" showInputMessage="true" sqref="M503:N508" type="list">
      <formula1>Colaboradores!$A$3:$A$200</formula1>
      <formula2>0</formula2>
    </dataValidation>
    <dataValidation allowBlank="true" operator="between" showDropDown="false" showErrorMessage="true" showInputMessage="true" sqref="M510:N515" type="list">
      <formula1>Colaboradores!$A$3:$A$200</formula1>
      <formula2>0</formula2>
    </dataValidation>
    <dataValidation allowBlank="true" operator="between" showDropDown="false" showErrorMessage="true" showInputMessage="true" sqref="M517:N522" type="list">
      <formula1>Colaboradores!$A$3:$A$200</formula1>
      <formula2>0</formula2>
    </dataValidation>
    <dataValidation allowBlank="true" operator="between" showDropDown="false" showErrorMessage="true" showInputMessage="true" sqref="M524:N529" type="list">
      <formula1>Colaboradores!$A$3:$A$200</formula1>
      <formula2>0</formula2>
    </dataValidation>
    <dataValidation allowBlank="true" operator="between" showDropDown="false" showErrorMessage="true" showInputMessage="true" sqref="M531:N536" type="list">
      <formula1>Colaboradores!$A$3:$A$200</formula1>
      <formula2>0</formula2>
    </dataValidation>
    <dataValidation allowBlank="true" operator="between" showDropDown="false" showErrorMessage="true" showInputMessage="true" sqref="M538:N543" type="list">
      <formula1>Colaboradores!$A$3:$A$200</formula1>
      <formula2>0</formula2>
    </dataValidation>
    <dataValidation allowBlank="true" operator="between" showDropDown="false" showErrorMessage="true" showInputMessage="true" sqref="M545:N550" type="list">
      <formula1>Colaboradores!$A$3:$A$200</formula1>
      <formula2>0</formula2>
    </dataValidation>
    <dataValidation allowBlank="true" operator="between" showDropDown="false" showErrorMessage="true" showInputMessage="true" sqref="M552:N557" type="list">
      <formula1>Colaboradores!$A$3:$A$200</formula1>
      <formula2>0</formula2>
    </dataValidation>
    <dataValidation allowBlank="true" operator="between" showDropDown="false" showErrorMessage="true" showInputMessage="true" sqref="M559:N564" type="list">
      <formula1>Colaboradores!$A$3:$A$200</formula1>
      <formula2>0</formula2>
    </dataValidation>
    <dataValidation allowBlank="true" operator="between" showDropDown="false" showErrorMessage="true" showInputMessage="true" sqref="M566:N571" type="list">
      <formula1>Colaboradores!$A$3:$A$200</formula1>
      <formula2>0</formula2>
    </dataValidation>
    <dataValidation allowBlank="true" operator="between" showDropDown="false" showErrorMessage="true" showInputMessage="true" sqref="M573:N578" type="list">
      <formula1>Colaboradores!$A$3:$A$200</formula1>
      <formula2>0</formula2>
    </dataValidation>
    <dataValidation allowBlank="true" operator="between" showDropDown="false" showErrorMessage="true" showInputMessage="true" sqref="M580:N585" type="list">
      <formula1>Colaboradores!$A$3:$A$200</formula1>
      <formula2>0</formula2>
    </dataValidation>
    <dataValidation allowBlank="true" operator="between" showDropDown="false" showErrorMessage="true" showInputMessage="true" sqref="M587:N592" type="list">
      <formula1>Colaboradores!$A$3:$A$200</formula1>
      <formula2>0</formula2>
    </dataValidation>
    <dataValidation allowBlank="true" operator="between" showDropDown="false" showErrorMessage="true" showInputMessage="true" sqref="M594:N599" type="list">
      <formula1>Colaboradores!$A$3:$A$200</formula1>
      <formula2>0</formula2>
    </dataValidation>
    <dataValidation allowBlank="true" operator="between" showDropDown="false" showErrorMessage="true" showInputMessage="true" sqref="M601:N606" type="list">
      <formula1>Colaboradores!$A$3:$A$200</formula1>
      <formula2>0</formula2>
    </dataValidation>
    <dataValidation allowBlank="true" operator="between" showDropDown="false" showErrorMessage="true" showInputMessage="true" sqref="M608:N613" type="list">
      <formula1>Colaboradores!$A$3:$A$200</formula1>
      <formula2>0</formula2>
    </dataValidation>
    <dataValidation allowBlank="true" operator="between" showDropDown="false" showErrorMessage="true" showInputMessage="true" sqref="M615:N620" type="list">
      <formula1>Colaboradores!$A$3:$A$200</formula1>
      <formula2>0</formula2>
    </dataValidation>
    <dataValidation allowBlank="true" operator="between" showDropDown="false" showErrorMessage="true" showInputMessage="true" sqref="M622:N627" type="list">
      <formula1>Colaboradores!$A$3:$A$200</formula1>
      <formula2>0</formula2>
    </dataValidation>
    <dataValidation allowBlank="true" operator="between" showDropDown="false" showErrorMessage="true" showInputMessage="true" sqref="M629:N634" type="list">
      <formula1>Colaboradores!$A$3:$A$200</formula1>
      <formula2>0</formula2>
    </dataValidation>
    <dataValidation allowBlank="true" operator="between" showDropDown="false" showErrorMessage="true" showInputMessage="true" sqref="M636:N641" type="list">
      <formula1>Colaboradores!$A$3:$A$200</formula1>
      <formula2>0</formula2>
    </dataValidation>
    <dataValidation allowBlank="true" operator="between" showDropDown="false" showErrorMessage="true" showInputMessage="true" sqref="M643:N648" type="list">
      <formula1>Colaboradores!$A$3:$A$200</formula1>
      <formula2>0</formula2>
    </dataValidation>
    <dataValidation allowBlank="true" operator="between" showDropDown="false" showErrorMessage="true" showInputMessage="true" sqref="M650:N655" type="list">
      <formula1>Colaboradores!$A$3:$A$200</formula1>
      <formula2>0</formula2>
    </dataValidation>
    <dataValidation allowBlank="true" operator="between" showDropDown="false" showErrorMessage="true" showInputMessage="true" sqref="M657:N662" type="list">
      <formula1>Colaboradores!$A$3:$A$200</formula1>
      <formula2>0</formula2>
    </dataValidation>
    <dataValidation allowBlank="true" operator="between" showDropDown="false" showErrorMessage="true" showInputMessage="true" sqref="M664:N669" type="list">
      <formula1>Colaboradores!$A$3:$A$200</formula1>
      <formula2>0</formula2>
    </dataValidation>
    <dataValidation allowBlank="true" operator="between" showDropDown="false" showErrorMessage="true" showInputMessage="true" sqref="M671:N676" type="list">
      <formula1>Colaboradores!$A$3:$A$200</formula1>
      <formula2>0</formula2>
    </dataValidation>
    <dataValidation allowBlank="true" operator="between" showDropDown="false" showErrorMessage="true" showInputMessage="true" sqref="M678:N683" type="list">
      <formula1>Colaboradores!$A$3:$A$200</formula1>
      <formula2>0</formula2>
    </dataValidation>
    <dataValidation allowBlank="true" operator="between" showDropDown="false" showErrorMessage="true" showInputMessage="true" sqref="M685:N690" type="list">
      <formula1>Colaboradores!$A$3:$A$200</formula1>
      <formula2>0</formula2>
    </dataValidation>
    <dataValidation allowBlank="true" operator="between" showDropDown="false" showErrorMessage="true" showInputMessage="true" sqref="M692:N697" type="list">
      <formula1>Colaboradores!$A$3:$A$200</formula1>
      <formula2>0</formula2>
    </dataValidation>
    <dataValidation allowBlank="true" operator="between" showDropDown="false" showErrorMessage="true" showInputMessage="true" sqref="M699:N704" type="list">
      <formula1>Colaboradores!$A$3:$A$200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O65536"/>
  <sheetViews>
    <sheetView showFormulas="false" showGridLines="true" showRowColHeaders="true" showZeros="false" rightToLeft="false" tabSelected="false" showOutlineSymbols="true" defaultGridColor="true" view="normal" topLeftCell="A1" colorId="64" zoomScale="84" zoomScaleNormal="84" zoomScalePageLayoutView="100" workbookViewId="0">
      <selection pane="topLeft" activeCell="A1" activeCellId="0" sqref="A1"/>
    </sheetView>
  </sheetViews>
  <sheetFormatPr defaultRowHeight="16.5" outlineLevelRow="0" outlineLevelCol="0"/>
  <cols>
    <col collapsed="false" customWidth="true" hidden="false" outlineLevel="0" max="1" min="1" style="283" width="30.02"/>
    <col collapsed="false" customWidth="true" hidden="false" outlineLevel="0" max="2" min="2" style="284" width="19.57"/>
    <col collapsed="false" customWidth="true" hidden="false" outlineLevel="0" max="3" min="3" style="285" width="19.57"/>
    <col collapsed="false" customWidth="true" hidden="false" outlineLevel="0" max="4" min="4" style="286" width="19.57"/>
    <col collapsed="false" customWidth="true" hidden="false" outlineLevel="0" max="5" min="5" style="287" width="19.57"/>
    <col collapsed="false" customWidth="true" hidden="false" outlineLevel="0" max="6" min="6" style="205" width="19"/>
    <col collapsed="false" customWidth="true" hidden="false" outlineLevel="0" max="7" min="7" style="205" width="15.29"/>
    <col collapsed="false" customWidth="true" hidden="false" outlineLevel="0" max="8" min="8" style="205" width="13.57"/>
    <col collapsed="false" customWidth="true" hidden="false" outlineLevel="0" max="9" min="9" style="205" width="11.3"/>
    <col collapsed="false" customWidth="true" hidden="false" outlineLevel="0" max="10" min="10" style="205" width="11.71"/>
    <col collapsed="false" customWidth="true" hidden="false" outlineLevel="0" max="11" min="11" style="205" width="9.13"/>
    <col collapsed="false" customWidth="true" hidden="false" outlineLevel="0" max="12" min="12" style="205" width="16.14"/>
    <col collapsed="false" customWidth="true" hidden="false" outlineLevel="0" max="13" min="13" style="205" width="36.31"/>
    <col collapsed="false" customWidth="true" hidden="false" outlineLevel="0" max="14" min="14" style="205" width="21.29"/>
    <col collapsed="false" customWidth="true" hidden="false" outlineLevel="0" max="15" min="15" style="205" width="66.57"/>
    <col collapsed="false" customWidth="true" hidden="false" outlineLevel="0" max="1025" min="16" style="0" width="8.67"/>
  </cols>
  <sheetData>
    <row r="1" s="165" customFormat="true" ht="49.5" hidden="false" customHeight="true" outlineLevel="0" collapsed="false">
      <c r="A1" s="288" t="s">
        <v>143</v>
      </c>
      <c r="B1" s="288"/>
      <c r="C1" s="288"/>
      <c r="D1" s="288"/>
      <c r="E1" s="288"/>
      <c r="F1" s="288"/>
      <c r="G1" s="288"/>
      <c r="H1" s="288"/>
      <c r="I1" s="288"/>
      <c r="J1" s="288"/>
      <c r="K1" s="288"/>
      <c r="L1" s="288"/>
      <c r="M1" s="288"/>
      <c r="N1" s="288"/>
      <c r="O1" s="288"/>
    </row>
    <row r="2" s="165" customFormat="true" ht="99" hidden="false" customHeight="true" outlineLevel="0" collapsed="false">
      <c r="A2" s="289" t="s">
        <v>144</v>
      </c>
      <c r="B2" s="290" t="s">
        <v>145</v>
      </c>
      <c r="C2" s="290"/>
      <c r="D2" s="290"/>
      <c r="E2" s="290"/>
      <c r="F2" s="291" t="s">
        <v>146</v>
      </c>
      <c r="G2" s="292" t="s">
        <v>147</v>
      </c>
      <c r="H2" s="292" t="s">
        <v>148</v>
      </c>
      <c r="I2" s="291" t="s">
        <v>149</v>
      </c>
      <c r="J2" s="293" t="s">
        <v>150</v>
      </c>
      <c r="K2" s="293" t="s">
        <v>151</v>
      </c>
      <c r="L2" s="291" t="s">
        <v>152</v>
      </c>
      <c r="M2" s="291" t="s">
        <v>153</v>
      </c>
      <c r="N2" s="291" t="s">
        <v>154</v>
      </c>
      <c r="O2" s="291" t="s">
        <v>155</v>
      </c>
    </row>
    <row r="3" s="165" customFormat="true" ht="16.5" hidden="false" customHeight="true" outlineLevel="0" collapsed="false">
      <c r="A3" s="294"/>
      <c r="B3" s="295" t="n">
        <f aca="false">PPG_info!F6</f>
        <v>2016</v>
      </c>
      <c r="C3" s="296" t="n">
        <f aca="false">PPG_info!F7</f>
        <v>2017</v>
      </c>
      <c r="D3" s="297" t="n">
        <f aca="false">PPG_info!F8</f>
        <v>2018</v>
      </c>
      <c r="E3" s="298" t="n">
        <f aca="false">PPG_info!F9</f>
        <v>2019</v>
      </c>
      <c r="F3" s="291"/>
      <c r="G3" s="291"/>
      <c r="H3" s="291"/>
      <c r="I3" s="291"/>
      <c r="J3" s="293"/>
      <c r="K3" s="293"/>
      <c r="L3" s="293"/>
      <c r="M3" s="293"/>
      <c r="N3" s="293"/>
      <c r="O3" s="293"/>
    </row>
    <row r="4" s="164" customFormat="true" ht="47.25" hidden="false" customHeight="true" outlineLevel="0" collapsed="false">
      <c r="A4" s="242"/>
      <c r="B4" s="299"/>
      <c r="C4" s="300"/>
      <c r="D4" s="301"/>
      <c r="E4" s="302"/>
      <c r="F4" s="303"/>
      <c r="G4" s="174"/>
      <c r="H4" s="303"/>
      <c r="I4" s="174"/>
      <c r="J4" s="190"/>
      <c r="K4" s="190"/>
      <c r="L4" s="190"/>
      <c r="M4" s="174"/>
      <c r="N4" s="174"/>
      <c r="O4" s="174"/>
    </row>
    <row r="5" s="164" customFormat="true" ht="24" hidden="false" customHeight="true" outlineLevel="0" collapsed="false">
      <c r="A5" s="304"/>
      <c r="B5" s="299"/>
      <c r="C5" s="300"/>
      <c r="D5" s="301"/>
      <c r="E5" s="302"/>
      <c r="F5" s="303"/>
      <c r="G5" s="174"/>
      <c r="H5" s="303"/>
      <c r="I5" s="174"/>
      <c r="J5" s="190"/>
      <c r="K5" s="190"/>
      <c r="L5" s="190"/>
      <c r="M5" s="174"/>
      <c r="N5" s="174"/>
      <c r="O5" s="174"/>
    </row>
    <row r="6" s="164" customFormat="true" ht="24" hidden="false" customHeight="true" outlineLevel="0" collapsed="false">
      <c r="A6" s="304"/>
      <c r="B6" s="299"/>
      <c r="C6" s="300"/>
      <c r="D6" s="301"/>
      <c r="E6" s="302"/>
      <c r="F6" s="303"/>
      <c r="G6" s="174"/>
      <c r="H6" s="303"/>
      <c r="I6" s="174"/>
      <c r="J6" s="190"/>
      <c r="K6" s="190"/>
      <c r="L6" s="190"/>
      <c r="M6" s="305"/>
      <c r="N6" s="174"/>
      <c r="O6" s="174"/>
    </row>
    <row r="7" s="164" customFormat="true" ht="24" hidden="false" customHeight="true" outlineLevel="0" collapsed="false">
      <c r="A7" s="190"/>
      <c r="B7" s="299"/>
      <c r="C7" s="300"/>
      <c r="D7" s="301"/>
      <c r="E7" s="302"/>
      <c r="F7" s="303"/>
      <c r="G7" s="174"/>
      <c r="H7" s="303"/>
      <c r="I7" s="174"/>
      <c r="J7" s="190"/>
      <c r="K7" s="190"/>
      <c r="L7" s="190"/>
      <c r="M7" s="306"/>
      <c r="N7" s="174"/>
      <c r="O7" s="174"/>
    </row>
    <row r="8" s="164" customFormat="true" ht="24" hidden="false" customHeight="true" outlineLevel="0" collapsed="false">
      <c r="A8" s="304"/>
      <c r="B8" s="299"/>
      <c r="C8" s="300"/>
      <c r="D8" s="301"/>
      <c r="E8" s="302"/>
      <c r="F8" s="303"/>
      <c r="G8" s="174"/>
      <c r="H8" s="303"/>
      <c r="I8" s="174"/>
      <c r="J8" s="190"/>
      <c r="K8" s="190"/>
      <c r="L8" s="190"/>
      <c r="M8" s="305"/>
      <c r="N8" s="174"/>
      <c r="O8" s="174"/>
    </row>
    <row r="9" s="164" customFormat="true" ht="24" hidden="false" customHeight="true" outlineLevel="0" collapsed="false">
      <c r="A9" s="304"/>
      <c r="B9" s="299"/>
      <c r="C9" s="300"/>
      <c r="D9" s="301"/>
      <c r="E9" s="302"/>
      <c r="F9" s="303"/>
      <c r="G9" s="174"/>
      <c r="H9" s="303"/>
      <c r="I9" s="174"/>
      <c r="J9" s="190"/>
      <c r="K9" s="190"/>
      <c r="L9" s="190"/>
      <c r="M9" s="305"/>
      <c r="N9" s="174"/>
      <c r="O9" s="174"/>
    </row>
    <row r="10" s="164" customFormat="true" ht="24" hidden="false" customHeight="true" outlineLevel="0" collapsed="false">
      <c r="A10" s="304"/>
      <c r="B10" s="299"/>
      <c r="C10" s="300"/>
      <c r="D10" s="301"/>
      <c r="E10" s="302"/>
      <c r="F10" s="303"/>
      <c r="G10" s="174"/>
      <c r="H10" s="303"/>
      <c r="I10" s="174"/>
      <c r="J10" s="190"/>
      <c r="K10" s="190"/>
      <c r="L10" s="190"/>
      <c r="M10" s="305"/>
      <c r="N10" s="174"/>
      <c r="O10" s="174"/>
    </row>
    <row r="11" s="164" customFormat="true" ht="24" hidden="false" customHeight="true" outlineLevel="0" collapsed="false">
      <c r="A11" s="304"/>
      <c r="B11" s="299"/>
      <c r="C11" s="300"/>
      <c r="D11" s="301"/>
      <c r="E11" s="302"/>
      <c r="F11" s="174"/>
      <c r="G11" s="174"/>
      <c r="H11" s="174"/>
      <c r="I11" s="174"/>
      <c r="J11" s="174"/>
      <c r="K11" s="174"/>
      <c r="L11" s="190"/>
      <c r="M11" s="174"/>
      <c r="N11" s="174"/>
      <c r="O11" s="174"/>
    </row>
    <row r="12" s="164" customFormat="true" ht="24" hidden="false" customHeight="true" outlineLevel="0" collapsed="false">
      <c r="A12" s="304"/>
      <c r="B12" s="299"/>
      <c r="C12" s="300"/>
      <c r="D12" s="301"/>
      <c r="E12" s="302"/>
      <c r="F12" s="174"/>
      <c r="G12" s="174"/>
      <c r="H12" s="174"/>
      <c r="I12" s="174"/>
      <c r="J12" s="174"/>
      <c r="K12" s="174"/>
      <c r="L12" s="174"/>
      <c r="M12" s="174"/>
      <c r="N12" s="174"/>
      <c r="O12" s="174"/>
    </row>
    <row r="13" s="164" customFormat="true" ht="24" hidden="false" customHeight="true" outlineLevel="0" collapsed="false">
      <c r="A13" s="304"/>
      <c r="B13" s="299"/>
      <c r="C13" s="300"/>
      <c r="D13" s="301"/>
      <c r="E13" s="302"/>
      <c r="F13" s="174"/>
      <c r="G13" s="174"/>
      <c r="H13" s="174"/>
      <c r="I13" s="174" t="s">
        <v>99</v>
      </c>
      <c r="J13" s="174" t="s">
        <v>99</v>
      </c>
      <c r="K13" s="174" t="s">
        <v>99</v>
      </c>
      <c r="L13" s="174"/>
      <c r="M13" s="174"/>
      <c r="N13" s="174"/>
      <c r="O13" s="174"/>
    </row>
    <row r="14" s="164" customFormat="true" ht="24" hidden="false" customHeight="true" outlineLevel="0" collapsed="false">
      <c r="A14" s="304"/>
      <c r="B14" s="299"/>
      <c r="C14" s="300"/>
      <c r="D14" s="301"/>
      <c r="E14" s="302"/>
      <c r="F14" s="174"/>
      <c r="G14" s="174"/>
      <c r="H14" s="174"/>
      <c r="I14" s="174" t="s">
        <v>99</v>
      </c>
      <c r="J14" s="174" t="s">
        <v>99</v>
      </c>
      <c r="K14" s="174" t="s">
        <v>99</v>
      </c>
      <c r="L14" s="174"/>
      <c r="M14" s="174"/>
      <c r="N14" s="174"/>
      <c r="O14" s="174"/>
    </row>
    <row r="15" s="164" customFormat="true" ht="24" hidden="false" customHeight="true" outlineLevel="0" collapsed="false">
      <c r="A15" s="304"/>
      <c r="B15" s="299"/>
      <c r="C15" s="300"/>
      <c r="D15" s="301"/>
      <c r="E15" s="302"/>
      <c r="F15" s="174"/>
      <c r="G15" s="174"/>
      <c r="H15" s="174"/>
      <c r="I15" s="174" t="s">
        <v>99</v>
      </c>
      <c r="J15" s="174" t="s">
        <v>99</v>
      </c>
      <c r="K15" s="174" t="s">
        <v>99</v>
      </c>
      <c r="L15" s="174"/>
      <c r="M15" s="174"/>
      <c r="N15" s="174"/>
      <c r="O15" s="174"/>
    </row>
    <row r="16" s="164" customFormat="true" ht="24" hidden="false" customHeight="true" outlineLevel="0" collapsed="false">
      <c r="A16" s="304"/>
      <c r="B16" s="299"/>
      <c r="C16" s="300"/>
      <c r="D16" s="301"/>
      <c r="E16" s="302"/>
      <c r="F16" s="174"/>
      <c r="G16" s="174"/>
      <c r="H16" s="174"/>
      <c r="I16" s="174" t="s">
        <v>99</v>
      </c>
      <c r="J16" s="174" t="s">
        <v>99</v>
      </c>
      <c r="K16" s="174" t="s">
        <v>99</v>
      </c>
      <c r="L16" s="174"/>
      <c r="M16" s="174"/>
      <c r="N16" s="174"/>
      <c r="O16" s="174"/>
    </row>
    <row r="17" s="164" customFormat="true" ht="24" hidden="false" customHeight="true" outlineLevel="0" collapsed="false">
      <c r="A17" s="304"/>
      <c r="B17" s="299"/>
      <c r="C17" s="300"/>
      <c r="D17" s="301"/>
      <c r="E17" s="302"/>
      <c r="F17" s="174"/>
      <c r="G17" s="174"/>
      <c r="H17" s="174"/>
      <c r="I17" s="174" t="s">
        <v>99</v>
      </c>
      <c r="J17" s="174" t="s">
        <v>99</v>
      </c>
      <c r="K17" s="174" t="s">
        <v>99</v>
      </c>
      <c r="L17" s="174"/>
      <c r="M17" s="174"/>
      <c r="N17" s="174"/>
      <c r="O17" s="174"/>
    </row>
    <row r="18" s="164" customFormat="true" ht="24" hidden="false" customHeight="true" outlineLevel="0" collapsed="false">
      <c r="A18" s="304"/>
      <c r="B18" s="299"/>
      <c r="C18" s="300"/>
      <c r="D18" s="301"/>
      <c r="E18" s="302"/>
      <c r="F18" s="174"/>
      <c r="G18" s="174"/>
      <c r="H18" s="174"/>
      <c r="I18" s="174" t="s">
        <v>99</v>
      </c>
      <c r="J18" s="174" t="s">
        <v>99</v>
      </c>
      <c r="K18" s="174" t="s">
        <v>99</v>
      </c>
      <c r="L18" s="174"/>
      <c r="M18" s="174"/>
      <c r="N18" s="174"/>
      <c r="O18" s="174"/>
    </row>
    <row r="19" s="164" customFormat="true" ht="24" hidden="false" customHeight="true" outlineLevel="0" collapsed="false">
      <c r="A19" s="304"/>
      <c r="B19" s="299"/>
      <c r="C19" s="300"/>
      <c r="D19" s="301"/>
      <c r="E19" s="302"/>
      <c r="F19" s="174"/>
      <c r="G19" s="174"/>
      <c r="H19" s="174"/>
      <c r="I19" s="174" t="s">
        <v>99</v>
      </c>
      <c r="J19" s="174" t="s">
        <v>99</v>
      </c>
      <c r="K19" s="174" t="s">
        <v>99</v>
      </c>
      <c r="L19" s="174"/>
      <c r="M19" s="174"/>
      <c r="N19" s="174"/>
      <c r="O19" s="174"/>
    </row>
    <row r="20" s="164" customFormat="true" ht="24" hidden="false" customHeight="true" outlineLevel="0" collapsed="false">
      <c r="A20" s="304"/>
      <c r="B20" s="299"/>
      <c r="C20" s="300"/>
      <c r="D20" s="301"/>
      <c r="E20" s="302"/>
      <c r="F20" s="174"/>
      <c r="G20" s="174"/>
      <c r="H20" s="174"/>
      <c r="I20" s="174" t="s">
        <v>99</v>
      </c>
      <c r="J20" s="174" t="s">
        <v>99</v>
      </c>
      <c r="K20" s="174" t="s">
        <v>99</v>
      </c>
      <c r="L20" s="174"/>
      <c r="M20" s="174"/>
      <c r="N20" s="174"/>
      <c r="O20" s="174"/>
    </row>
    <row r="21" s="164" customFormat="true" ht="24" hidden="false" customHeight="true" outlineLevel="0" collapsed="false">
      <c r="A21" s="304"/>
      <c r="B21" s="299"/>
      <c r="C21" s="300"/>
      <c r="D21" s="301"/>
      <c r="E21" s="302"/>
      <c r="F21" s="174"/>
      <c r="G21" s="174"/>
      <c r="H21" s="174"/>
      <c r="I21" s="174" t="s">
        <v>99</v>
      </c>
      <c r="J21" s="174" t="s">
        <v>99</v>
      </c>
      <c r="K21" s="174" t="s">
        <v>99</v>
      </c>
      <c r="L21" s="174"/>
      <c r="M21" s="174"/>
      <c r="N21" s="174"/>
      <c r="O21" s="174"/>
    </row>
    <row r="22" s="164" customFormat="true" ht="24" hidden="false" customHeight="true" outlineLevel="0" collapsed="false">
      <c r="A22" s="304"/>
      <c r="B22" s="299"/>
      <c r="C22" s="300"/>
      <c r="D22" s="301"/>
      <c r="E22" s="302"/>
      <c r="F22" s="174"/>
      <c r="G22" s="174"/>
      <c r="H22" s="174"/>
      <c r="I22" s="174" t="s">
        <v>99</v>
      </c>
      <c r="J22" s="174" t="s">
        <v>99</v>
      </c>
      <c r="K22" s="174" t="s">
        <v>99</v>
      </c>
      <c r="L22" s="174"/>
      <c r="M22" s="174"/>
      <c r="N22" s="174"/>
      <c r="O22" s="174"/>
    </row>
    <row r="23" s="164" customFormat="true" ht="24" hidden="false" customHeight="true" outlineLevel="0" collapsed="false">
      <c r="A23" s="304"/>
      <c r="B23" s="299"/>
      <c r="C23" s="300"/>
      <c r="D23" s="301"/>
      <c r="E23" s="302"/>
      <c r="F23" s="174"/>
      <c r="G23" s="174"/>
      <c r="H23" s="174"/>
      <c r="I23" s="174" t="s">
        <v>99</v>
      </c>
      <c r="J23" s="174" t="s">
        <v>99</v>
      </c>
      <c r="K23" s="174" t="s">
        <v>99</v>
      </c>
      <c r="L23" s="174"/>
      <c r="M23" s="174"/>
      <c r="N23" s="174"/>
      <c r="O23" s="174"/>
    </row>
    <row r="24" s="164" customFormat="true" ht="24" hidden="false" customHeight="true" outlineLevel="0" collapsed="false">
      <c r="A24" s="304"/>
      <c r="B24" s="299"/>
      <c r="C24" s="300"/>
      <c r="D24" s="301"/>
      <c r="E24" s="302"/>
      <c r="F24" s="174"/>
      <c r="G24" s="174"/>
      <c r="H24" s="174"/>
      <c r="I24" s="174" t="s">
        <v>99</v>
      </c>
      <c r="J24" s="174" t="s">
        <v>99</v>
      </c>
      <c r="K24" s="174" t="s">
        <v>99</v>
      </c>
      <c r="L24" s="174"/>
      <c r="M24" s="174"/>
      <c r="N24" s="174"/>
      <c r="O24" s="174"/>
    </row>
    <row r="25" s="164" customFormat="true" ht="24" hidden="false" customHeight="true" outlineLevel="0" collapsed="false">
      <c r="A25" s="304"/>
      <c r="B25" s="299"/>
      <c r="C25" s="300"/>
      <c r="D25" s="301"/>
      <c r="E25" s="302"/>
      <c r="F25" s="174"/>
      <c r="G25" s="174"/>
      <c r="H25" s="174"/>
      <c r="I25" s="174" t="s">
        <v>99</v>
      </c>
      <c r="J25" s="174" t="s">
        <v>99</v>
      </c>
      <c r="K25" s="174" t="s">
        <v>99</v>
      </c>
      <c r="L25" s="174"/>
      <c r="M25" s="174"/>
      <c r="N25" s="174"/>
      <c r="O25" s="174"/>
    </row>
    <row r="26" s="164" customFormat="true" ht="24" hidden="false" customHeight="true" outlineLevel="0" collapsed="false">
      <c r="A26" s="304"/>
      <c r="B26" s="299"/>
      <c r="C26" s="300"/>
      <c r="D26" s="301"/>
      <c r="E26" s="302"/>
      <c r="F26" s="174"/>
      <c r="G26" s="174"/>
      <c r="H26" s="174"/>
      <c r="I26" s="174" t="s">
        <v>99</v>
      </c>
      <c r="J26" s="174" t="s">
        <v>99</v>
      </c>
      <c r="K26" s="174" t="s">
        <v>99</v>
      </c>
      <c r="L26" s="174"/>
      <c r="M26" s="174"/>
      <c r="N26" s="174"/>
      <c r="O26" s="174"/>
    </row>
    <row r="27" s="164" customFormat="true" ht="24" hidden="false" customHeight="true" outlineLevel="0" collapsed="false">
      <c r="A27" s="304"/>
      <c r="B27" s="299"/>
      <c r="C27" s="300"/>
      <c r="D27" s="301"/>
      <c r="E27" s="302"/>
      <c r="F27" s="174"/>
      <c r="G27" s="174"/>
      <c r="H27" s="174"/>
      <c r="I27" s="174" t="s">
        <v>99</v>
      </c>
      <c r="J27" s="174" t="s">
        <v>99</v>
      </c>
      <c r="K27" s="174" t="s">
        <v>99</v>
      </c>
      <c r="L27" s="174"/>
      <c r="M27" s="174"/>
      <c r="N27" s="174"/>
      <c r="O27" s="174"/>
    </row>
    <row r="28" s="164" customFormat="true" ht="24" hidden="false" customHeight="true" outlineLevel="0" collapsed="false">
      <c r="A28" s="304"/>
      <c r="B28" s="299"/>
      <c r="C28" s="300"/>
      <c r="D28" s="301"/>
      <c r="E28" s="302"/>
      <c r="F28" s="174"/>
      <c r="G28" s="174"/>
      <c r="H28" s="174"/>
      <c r="I28" s="174" t="s">
        <v>99</v>
      </c>
      <c r="J28" s="174" t="s">
        <v>99</v>
      </c>
      <c r="K28" s="174" t="s">
        <v>99</v>
      </c>
      <c r="L28" s="174"/>
      <c r="M28" s="174"/>
      <c r="N28" s="174"/>
      <c r="O28" s="174"/>
    </row>
    <row r="29" s="164" customFormat="true" ht="24" hidden="false" customHeight="true" outlineLevel="0" collapsed="false">
      <c r="A29" s="304"/>
      <c r="B29" s="299"/>
      <c r="C29" s="300"/>
      <c r="D29" s="301"/>
      <c r="E29" s="302"/>
      <c r="F29" s="174"/>
      <c r="G29" s="174"/>
      <c r="H29" s="174"/>
      <c r="I29" s="174" t="s">
        <v>99</v>
      </c>
      <c r="J29" s="174" t="s">
        <v>99</v>
      </c>
      <c r="K29" s="174" t="s">
        <v>99</v>
      </c>
      <c r="L29" s="174"/>
      <c r="M29" s="174"/>
      <c r="N29" s="174"/>
      <c r="O29" s="174"/>
    </row>
    <row r="30" s="164" customFormat="true" ht="24" hidden="false" customHeight="true" outlineLevel="0" collapsed="false">
      <c r="A30" s="304"/>
      <c r="B30" s="299"/>
      <c r="C30" s="300"/>
      <c r="D30" s="301"/>
      <c r="E30" s="302"/>
      <c r="F30" s="174"/>
      <c r="G30" s="174"/>
      <c r="H30" s="174"/>
      <c r="I30" s="174" t="s">
        <v>99</v>
      </c>
      <c r="J30" s="174" t="s">
        <v>99</v>
      </c>
      <c r="K30" s="174" t="s">
        <v>99</v>
      </c>
      <c r="L30" s="174"/>
      <c r="M30" s="174"/>
      <c r="N30" s="174"/>
      <c r="O30" s="174"/>
    </row>
    <row r="31" s="164" customFormat="true" ht="24" hidden="false" customHeight="true" outlineLevel="0" collapsed="false">
      <c r="A31" s="307"/>
      <c r="B31" s="308"/>
      <c r="C31" s="309"/>
      <c r="D31" s="310"/>
      <c r="E31" s="311"/>
      <c r="F31" s="312"/>
      <c r="G31" s="312"/>
      <c r="H31" s="312"/>
      <c r="I31" s="312" t="s">
        <v>99</v>
      </c>
      <c r="J31" s="312" t="s">
        <v>99</v>
      </c>
      <c r="K31" s="312" t="s">
        <v>99</v>
      </c>
      <c r="L31" s="312"/>
      <c r="M31" s="312"/>
      <c r="N31" s="312"/>
      <c r="O31" s="174"/>
    </row>
    <row r="32" s="164" customFormat="true" ht="24" hidden="false" customHeight="true" outlineLevel="0" collapsed="false">
      <c r="A32" s="313"/>
      <c r="B32" s="314"/>
      <c r="C32" s="315"/>
      <c r="D32" s="316"/>
      <c r="E32" s="317"/>
      <c r="F32" s="318"/>
      <c r="G32" s="318"/>
      <c r="H32" s="318"/>
      <c r="I32" s="318" t="s">
        <v>99</v>
      </c>
      <c r="J32" s="318" t="s">
        <v>99</v>
      </c>
      <c r="K32" s="318" t="s">
        <v>99</v>
      </c>
      <c r="L32" s="318"/>
      <c r="M32" s="318"/>
      <c r="N32" s="318"/>
      <c r="O32" s="174"/>
    </row>
    <row r="33" s="164" customFormat="true" ht="24" hidden="false" customHeight="true" outlineLevel="0" collapsed="false">
      <c r="A33" s="313"/>
      <c r="B33" s="314"/>
      <c r="C33" s="315"/>
      <c r="D33" s="316"/>
      <c r="E33" s="317"/>
      <c r="F33" s="318"/>
      <c r="G33" s="318"/>
      <c r="H33" s="318"/>
      <c r="I33" s="318" t="s">
        <v>99</v>
      </c>
      <c r="J33" s="318" t="s">
        <v>99</v>
      </c>
      <c r="K33" s="318" t="s">
        <v>99</v>
      </c>
      <c r="L33" s="318"/>
      <c r="M33" s="318"/>
      <c r="N33" s="318"/>
      <c r="O33" s="174"/>
    </row>
    <row r="34" s="164" customFormat="true" ht="24" hidden="false" customHeight="true" outlineLevel="0" collapsed="false">
      <c r="A34" s="313"/>
      <c r="B34" s="314"/>
      <c r="C34" s="315"/>
      <c r="D34" s="316"/>
      <c r="E34" s="317"/>
      <c r="F34" s="318"/>
      <c r="G34" s="318"/>
      <c r="H34" s="318"/>
      <c r="I34" s="318" t="s">
        <v>99</v>
      </c>
      <c r="J34" s="318" t="s">
        <v>99</v>
      </c>
      <c r="K34" s="318" t="s">
        <v>99</v>
      </c>
      <c r="L34" s="318"/>
      <c r="M34" s="318"/>
      <c r="N34" s="318"/>
      <c r="O34" s="174"/>
    </row>
    <row r="35" s="164" customFormat="true" ht="24" hidden="false" customHeight="true" outlineLevel="0" collapsed="false">
      <c r="A35" s="313"/>
      <c r="B35" s="314"/>
      <c r="C35" s="315"/>
      <c r="D35" s="316"/>
      <c r="E35" s="317"/>
      <c r="F35" s="318"/>
      <c r="G35" s="318"/>
      <c r="H35" s="318"/>
      <c r="I35" s="318" t="s">
        <v>99</v>
      </c>
      <c r="J35" s="318" t="s">
        <v>99</v>
      </c>
      <c r="K35" s="318" t="s">
        <v>99</v>
      </c>
      <c r="L35" s="318"/>
      <c r="M35" s="318"/>
      <c r="N35" s="318"/>
      <c r="O35" s="174"/>
    </row>
    <row r="36" s="164" customFormat="true" ht="24" hidden="false" customHeight="true" outlineLevel="0" collapsed="false">
      <c r="A36" s="313"/>
      <c r="B36" s="314"/>
      <c r="C36" s="315"/>
      <c r="D36" s="316"/>
      <c r="E36" s="317"/>
      <c r="F36" s="318"/>
      <c r="G36" s="318"/>
      <c r="H36" s="318"/>
      <c r="I36" s="318" t="s">
        <v>99</v>
      </c>
      <c r="J36" s="318" t="s">
        <v>99</v>
      </c>
      <c r="K36" s="318" t="s">
        <v>99</v>
      </c>
      <c r="L36" s="318"/>
      <c r="M36" s="318"/>
      <c r="N36" s="318"/>
      <c r="O36" s="174"/>
    </row>
    <row r="37" s="164" customFormat="true" ht="24" hidden="false" customHeight="true" outlineLevel="0" collapsed="false">
      <c r="A37" s="313"/>
      <c r="B37" s="314"/>
      <c r="C37" s="315"/>
      <c r="D37" s="316"/>
      <c r="E37" s="317"/>
      <c r="F37" s="318"/>
      <c r="G37" s="318"/>
      <c r="H37" s="318"/>
      <c r="I37" s="318" t="s">
        <v>99</v>
      </c>
      <c r="J37" s="318" t="s">
        <v>99</v>
      </c>
      <c r="K37" s="318" t="s">
        <v>99</v>
      </c>
      <c r="L37" s="318"/>
      <c r="M37" s="318"/>
      <c r="N37" s="318"/>
      <c r="O37" s="174"/>
    </row>
    <row r="38" s="164" customFormat="true" ht="24" hidden="false" customHeight="true" outlineLevel="0" collapsed="false">
      <c r="A38" s="313"/>
      <c r="B38" s="314"/>
      <c r="C38" s="315"/>
      <c r="D38" s="316"/>
      <c r="E38" s="317"/>
      <c r="F38" s="318"/>
      <c r="G38" s="318"/>
      <c r="H38" s="318"/>
      <c r="I38" s="318" t="s">
        <v>99</v>
      </c>
      <c r="J38" s="318" t="s">
        <v>99</v>
      </c>
      <c r="K38" s="318" t="s">
        <v>99</v>
      </c>
      <c r="L38" s="318"/>
      <c r="M38" s="318"/>
      <c r="N38" s="318"/>
      <c r="O38" s="174"/>
    </row>
    <row r="39" s="164" customFormat="true" ht="24" hidden="false" customHeight="true" outlineLevel="0" collapsed="false">
      <c r="A39" s="313"/>
      <c r="B39" s="314"/>
      <c r="C39" s="315"/>
      <c r="D39" s="316"/>
      <c r="E39" s="317"/>
      <c r="F39" s="318"/>
      <c r="G39" s="318"/>
      <c r="H39" s="318"/>
      <c r="I39" s="318" t="s">
        <v>99</v>
      </c>
      <c r="J39" s="318" t="s">
        <v>99</v>
      </c>
      <c r="K39" s="318" t="s">
        <v>99</v>
      </c>
      <c r="L39" s="318"/>
      <c r="M39" s="318"/>
      <c r="N39" s="318"/>
      <c r="O39" s="174"/>
    </row>
    <row r="40" s="164" customFormat="true" ht="24" hidden="false" customHeight="true" outlineLevel="0" collapsed="false">
      <c r="A40" s="313"/>
      <c r="B40" s="314"/>
      <c r="C40" s="315"/>
      <c r="D40" s="316"/>
      <c r="E40" s="317"/>
      <c r="F40" s="318"/>
      <c r="G40" s="318"/>
      <c r="H40" s="318"/>
      <c r="I40" s="318" t="s">
        <v>99</v>
      </c>
      <c r="J40" s="318" t="s">
        <v>99</v>
      </c>
      <c r="K40" s="318" t="s">
        <v>99</v>
      </c>
      <c r="L40" s="318"/>
      <c r="M40" s="318"/>
      <c r="N40" s="318"/>
      <c r="O40" s="174"/>
    </row>
    <row r="41" s="164" customFormat="true" ht="24" hidden="false" customHeight="true" outlineLevel="0" collapsed="false">
      <c r="A41" s="313"/>
      <c r="B41" s="314"/>
      <c r="C41" s="315"/>
      <c r="D41" s="316"/>
      <c r="E41" s="317"/>
      <c r="F41" s="318"/>
      <c r="G41" s="318"/>
      <c r="H41" s="318"/>
      <c r="I41" s="318"/>
      <c r="J41" s="318"/>
      <c r="K41" s="318" t="s">
        <v>99</v>
      </c>
      <c r="L41" s="318"/>
      <c r="M41" s="318"/>
      <c r="N41" s="318"/>
      <c r="O41" s="174"/>
    </row>
    <row r="42" s="164" customFormat="true" ht="24" hidden="false" customHeight="true" outlineLevel="0" collapsed="false">
      <c r="A42" s="313"/>
      <c r="B42" s="314"/>
      <c r="C42" s="315"/>
      <c r="D42" s="316"/>
      <c r="E42" s="317"/>
      <c r="F42" s="318"/>
      <c r="G42" s="318"/>
      <c r="H42" s="318"/>
      <c r="I42" s="318"/>
      <c r="J42" s="318"/>
      <c r="K42" s="318" t="s">
        <v>99</v>
      </c>
      <c r="L42" s="318"/>
      <c r="M42" s="318"/>
      <c r="N42" s="318"/>
      <c r="O42" s="174"/>
    </row>
    <row r="43" s="164" customFormat="true" ht="24" hidden="false" customHeight="true" outlineLevel="0" collapsed="false">
      <c r="A43" s="313"/>
      <c r="B43" s="314"/>
      <c r="C43" s="315"/>
      <c r="D43" s="316"/>
      <c r="E43" s="317"/>
      <c r="F43" s="318"/>
      <c r="G43" s="318"/>
      <c r="H43" s="318"/>
      <c r="I43" s="318"/>
      <c r="J43" s="318"/>
      <c r="K43" s="318" t="s">
        <v>99</v>
      </c>
      <c r="L43" s="318"/>
      <c r="M43" s="318"/>
      <c r="N43" s="318"/>
      <c r="O43" s="174"/>
    </row>
    <row r="44" s="164" customFormat="true" ht="24" hidden="false" customHeight="true" outlineLevel="0" collapsed="false">
      <c r="A44" s="313"/>
      <c r="B44" s="314"/>
      <c r="C44" s="315"/>
      <c r="D44" s="316"/>
      <c r="E44" s="317"/>
      <c r="F44" s="318"/>
      <c r="G44" s="318"/>
      <c r="H44" s="318"/>
      <c r="I44" s="318"/>
      <c r="J44" s="318"/>
      <c r="K44" s="318" t="s">
        <v>99</v>
      </c>
      <c r="L44" s="318"/>
      <c r="M44" s="318"/>
      <c r="N44" s="318"/>
      <c r="O44" s="174"/>
    </row>
    <row r="45" s="164" customFormat="true" ht="24" hidden="false" customHeight="true" outlineLevel="0" collapsed="false">
      <c r="A45" s="313"/>
      <c r="B45" s="314"/>
      <c r="C45" s="315"/>
      <c r="D45" s="316"/>
      <c r="E45" s="317"/>
      <c r="F45" s="318"/>
      <c r="G45" s="318"/>
      <c r="H45" s="318"/>
      <c r="I45" s="318"/>
      <c r="J45" s="318"/>
      <c r="K45" s="318" t="s">
        <v>99</v>
      </c>
      <c r="L45" s="318"/>
      <c r="M45" s="318"/>
      <c r="N45" s="318"/>
      <c r="O45" s="174"/>
    </row>
    <row r="46" s="164" customFormat="true" ht="24" hidden="false" customHeight="true" outlineLevel="0" collapsed="false">
      <c r="A46" s="313"/>
      <c r="B46" s="314"/>
      <c r="C46" s="315"/>
      <c r="D46" s="316"/>
      <c r="E46" s="317"/>
      <c r="F46" s="318"/>
      <c r="G46" s="318"/>
      <c r="H46" s="318"/>
      <c r="I46" s="318"/>
      <c r="J46" s="318"/>
      <c r="K46" s="318" t="s">
        <v>99</v>
      </c>
      <c r="L46" s="318"/>
      <c r="M46" s="318"/>
      <c r="N46" s="318"/>
      <c r="O46" s="174"/>
    </row>
    <row r="47" s="164" customFormat="true" ht="24" hidden="false" customHeight="true" outlineLevel="0" collapsed="false">
      <c r="A47" s="313"/>
      <c r="B47" s="314"/>
      <c r="C47" s="315"/>
      <c r="D47" s="316"/>
      <c r="E47" s="317"/>
      <c r="F47" s="318"/>
      <c r="G47" s="318"/>
      <c r="H47" s="318"/>
      <c r="I47" s="318"/>
      <c r="J47" s="318"/>
      <c r="K47" s="318" t="s">
        <v>99</v>
      </c>
      <c r="L47" s="318"/>
      <c r="M47" s="318"/>
      <c r="N47" s="318"/>
      <c r="O47" s="174"/>
    </row>
    <row r="48" s="164" customFormat="true" ht="24" hidden="false" customHeight="true" outlineLevel="0" collapsed="false">
      <c r="A48" s="313"/>
      <c r="B48" s="314"/>
      <c r="C48" s="315"/>
      <c r="D48" s="316"/>
      <c r="E48" s="317"/>
      <c r="F48" s="318"/>
      <c r="G48" s="318"/>
      <c r="H48" s="318"/>
      <c r="I48" s="318"/>
      <c r="J48" s="318"/>
      <c r="K48" s="318" t="s">
        <v>99</v>
      </c>
      <c r="L48" s="318"/>
      <c r="M48" s="318"/>
      <c r="N48" s="318"/>
      <c r="O48" s="174"/>
    </row>
    <row r="49" s="164" customFormat="true" ht="24" hidden="false" customHeight="true" outlineLevel="0" collapsed="false">
      <c r="A49" s="313"/>
      <c r="B49" s="314"/>
      <c r="C49" s="315"/>
      <c r="D49" s="316"/>
      <c r="E49" s="317"/>
      <c r="F49" s="318"/>
      <c r="G49" s="318"/>
      <c r="H49" s="318"/>
      <c r="I49" s="318"/>
      <c r="J49" s="318"/>
      <c r="K49" s="318" t="s">
        <v>99</v>
      </c>
      <c r="L49" s="318"/>
      <c r="M49" s="318"/>
      <c r="N49" s="318"/>
      <c r="O49" s="174"/>
    </row>
    <row r="50" s="164" customFormat="true" ht="24" hidden="false" customHeight="true" outlineLevel="0" collapsed="false">
      <c r="A50" s="313"/>
      <c r="B50" s="314"/>
      <c r="C50" s="315"/>
      <c r="D50" s="316"/>
      <c r="E50" s="317"/>
      <c r="F50" s="318"/>
      <c r="G50" s="318"/>
      <c r="H50" s="318"/>
      <c r="I50" s="318"/>
      <c r="J50" s="318"/>
      <c r="K50" s="318" t="s">
        <v>99</v>
      </c>
      <c r="L50" s="318"/>
      <c r="M50" s="318"/>
      <c r="N50" s="318"/>
      <c r="O50" s="174"/>
    </row>
    <row r="51" s="164" customFormat="true" ht="24" hidden="false" customHeight="true" outlineLevel="0" collapsed="false">
      <c r="A51" s="313"/>
      <c r="B51" s="314"/>
      <c r="C51" s="315"/>
      <c r="D51" s="316"/>
      <c r="E51" s="317"/>
      <c r="F51" s="318"/>
      <c r="G51" s="318"/>
      <c r="H51" s="318"/>
      <c r="I51" s="318"/>
      <c r="J51" s="318"/>
      <c r="K51" s="318" t="s">
        <v>99</v>
      </c>
      <c r="L51" s="318"/>
      <c r="M51" s="318"/>
      <c r="N51" s="318"/>
      <c r="O51" s="174"/>
    </row>
    <row r="52" s="164" customFormat="true" ht="24" hidden="false" customHeight="true" outlineLevel="0" collapsed="false">
      <c r="A52" s="313"/>
      <c r="B52" s="314"/>
      <c r="C52" s="315"/>
      <c r="D52" s="316"/>
      <c r="E52" s="317"/>
      <c r="F52" s="318"/>
      <c r="G52" s="318"/>
      <c r="H52" s="318"/>
      <c r="I52" s="318"/>
      <c r="J52" s="318"/>
      <c r="K52" s="318" t="s">
        <v>99</v>
      </c>
      <c r="L52" s="318"/>
      <c r="M52" s="318"/>
      <c r="N52" s="318"/>
      <c r="O52" s="174"/>
    </row>
    <row r="53" s="164" customFormat="true" ht="24" hidden="false" customHeight="true" outlineLevel="0" collapsed="false">
      <c r="A53" s="313"/>
      <c r="B53" s="314"/>
      <c r="C53" s="315"/>
      <c r="D53" s="316"/>
      <c r="E53" s="317"/>
      <c r="F53" s="318"/>
      <c r="G53" s="318"/>
      <c r="H53" s="318"/>
      <c r="I53" s="318"/>
      <c r="J53" s="318"/>
      <c r="K53" s="318" t="s">
        <v>99</v>
      </c>
      <c r="L53" s="318"/>
      <c r="M53" s="318"/>
      <c r="N53" s="318"/>
      <c r="O53" s="174"/>
    </row>
    <row r="54" s="164" customFormat="true" ht="24" hidden="false" customHeight="true" outlineLevel="0" collapsed="false">
      <c r="A54" s="313"/>
      <c r="B54" s="314"/>
      <c r="C54" s="315"/>
      <c r="D54" s="316"/>
      <c r="E54" s="317"/>
      <c r="F54" s="318"/>
      <c r="G54" s="318"/>
      <c r="H54" s="318"/>
      <c r="I54" s="318"/>
      <c r="J54" s="318"/>
      <c r="K54" s="318" t="s">
        <v>99</v>
      </c>
      <c r="L54" s="318"/>
      <c r="M54" s="318"/>
      <c r="N54" s="318"/>
      <c r="O54" s="174"/>
    </row>
    <row r="55" s="164" customFormat="true" ht="24" hidden="false" customHeight="true" outlineLevel="0" collapsed="false">
      <c r="A55" s="313"/>
      <c r="B55" s="314"/>
      <c r="C55" s="315"/>
      <c r="D55" s="316"/>
      <c r="E55" s="317"/>
      <c r="F55" s="318"/>
      <c r="G55" s="318"/>
      <c r="H55" s="318"/>
      <c r="I55" s="318"/>
      <c r="J55" s="318"/>
      <c r="K55" s="318" t="s">
        <v>99</v>
      </c>
      <c r="L55" s="318"/>
      <c r="M55" s="318"/>
      <c r="N55" s="318"/>
      <c r="O55" s="174"/>
    </row>
    <row r="56" s="164" customFormat="true" ht="24" hidden="false" customHeight="true" outlineLevel="0" collapsed="false">
      <c r="A56" s="313"/>
      <c r="B56" s="314"/>
      <c r="C56" s="315"/>
      <c r="D56" s="316"/>
      <c r="E56" s="317"/>
      <c r="F56" s="318"/>
      <c r="G56" s="318"/>
      <c r="H56" s="318"/>
      <c r="I56" s="318"/>
      <c r="J56" s="318"/>
      <c r="K56" s="318" t="s">
        <v>99</v>
      </c>
      <c r="L56" s="318"/>
      <c r="M56" s="318"/>
      <c r="N56" s="318"/>
      <c r="O56" s="174"/>
    </row>
    <row r="57" s="164" customFormat="true" ht="24" hidden="false" customHeight="true" outlineLevel="0" collapsed="false">
      <c r="A57" s="313"/>
      <c r="B57" s="314"/>
      <c r="C57" s="315"/>
      <c r="D57" s="316"/>
      <c r="E57" s="317"/>
      <c r="F57" s="318"/>
      <c r="G57" s="318"/>
      <c r="H57" s="318"/>
      <c r="I57" s="318"/>
      <c r="J57" s="318"/>
      <c r="K57" s="318" t="s">
        <v>99</v>
      </c>
      <c r="L57" s="318"/>
      <c r="M57" s="318"/>
      <c r="N57" s="318"/>
      <c r="O57" s="174"/>
    </row>
    <row r="58" s="164" customFormat="true" ht="24" hidden="false" customHeight="true" outlineLevel="0" collapsed="false">
      <c r="A58" s="313"/>
      <c r="B58" s="314"/>
      <c r="C58" s="315"/>
      <c r="D58" s="316"/>
      <c r="E58" s="317"/>
      <c r="F58" s="318"/>
      <c r="G58" s="318"/>
      <c r="H58" s="318"/>
      <c r="I58" s="318"/>
      <c r="J58" s="318"/>
      <c r="K58" s="318" t="s">
        <v>99</v>
      </c>
      <c r="L58" s="318"/>
      <c r="M58" s="318"/>
      <c r="N58" s="318"/>
      <c r="O58" s="174"/>
    </row>
    <row r="59" s="164" customFormat="true" ht="24" hidden="false" customHeight="true" outlineLevel="0" collapsed="false">
      <c r="A59" s="313"/>
      <c r="B59" s="314"/>
      <c r="C59" s="315"/>
      <c r="D59" s="316"/>
      <c r="E59" s="317"/>
      <c r="F59" s="318"/>
      <c r="G59" s="318"/>
      <c r="H59" s="318"/>
      <c r="I59" s="318"/>
      <c r="J59" s="318"/>
      <c r="K59" s="318" t="s">
        <v>99</v>
      </c>
      <c r="L59" s="318"/>
      <c r="M59" s="318"/>
      <c r="N59" s="318"/>
      <c r="O59" s="174"/>
    </row>
    <row r="60" s="164" customFormat="true" ht="24" hidden="false" customHeight="true" outlineLevel="0" collapsed="false">
      <c r="A60" s="313"/>
      <c r="B60" s="314"/>
      <c r="C60" s="315"/>
      <c r="D60" s="316"/>
      <c r="E60" s="317"/>
      <c r="F60" s="318"/>
      <c r="G60" s="318"/>
      <c r="H60" s="318"/>
      <c r="I60" s="318"/>
      <c r="J60" s="318"/>
      <c r="K60" s="318" t="s">
        <v>99</v>
      </c>
      <c r="L60" s="318"/>
      <c r="M60" s="318"/>
      <c r="N60" s="318"/>
      <c r="O60" s="174"/>
    </row>
    <row r="61" s="164" customFormat="true" ht="24" hidden="false" customHeight="true" outlineLevel="0" collapsed="false">
      <c r="A61" s="313"/>
      <c r="B61" s="314"/>
      <c r="C61" s="315"/>
      <c r="D61" s="316"/>
      <c r="E61" s="317"/>
      <c r="F61" s="318"/>
      <c r="G61" s="318"/>
      <c r="H61" s="318"/>
      <c r="I61" s="318"/>
      <c r="J61" s="318"/>
      <c r="K61" s="318" t="s">
        <v>99</v>
      </c>
      <c r="L61" s="318"/>
      <c r="M61" s="318"/>
      <c r="N61" s="318"/>
      <c r="O61" s="174"/>
    </row>
    <row r="62" s="164" customFormat="true" ht="24" hidden="false" customHeight="true" outlineLevel="0" collapsed="false">
      <c r="A62" s="313"/>
      <c r="B62" s="314"/>
      <c r="C62" s="315"/>
      <c r="D62" s="316"/>
      <c r="E62" s="317"/>
      <c r="F62" s="318"/>
      <c r="G62" s="318"/>
      <c r="H62" s="318"/>
      <c r="I62" s="318"/>
      <c r="J62" s="318"/>
      <c r="K62" s="318" t="s">
        <v>99</v>
      </c>
      <c r="L62" s="318"/>
      <c r="M62" s="318"/>
      <c r="N62" s="318"/>
      <c r="O62" s="174"/>
    </row>
    <row r="63" s="164" customFormat="true" ht="24" hidden="false" customHeight="true" outlineLevel="0" collapsed="false">
      <c r="A63" s="313"/>
      <c r="B63" s="314"/>
      <c r="C63" s="315"/>
      <c r="D63" s="316"/>
      <c r="E63" s="317"/>
      <c r="F63" s="318"/>
      <c r="G63" s="318"/>
      <c r="H63" s="318"/>
      <c r="I63" s="318"/>
      <c r="J63" s="318"/>
      <c r="K63" s="318" t="s">
        <v>99</v>
      </c>
      <c r="L63" s="318"/>
      <c r="M63" s="318"/>
      <c r="N63" s="318"/>
      <c r="O63" s="174"/>
    </row>
    <row r="64" s="164" customFormat="true" ht="24" hidden="false" customHeight="true" outlineLevel="0" collapsed="false">
      <c r="A64" s="313"/>
      <c r="B64" s="314"/>
      <c r="C64" s="315"/>
      <c r="D64" s="316"/>
      <c r="E64" s="317"/>
      <c r="F64" s="318"/>
      <c r="G64" s="318"/>
      <c r="H64" s="318"/>
      <c r="I64" s="318"/>
      <c r="J64" s="318"/>
      <c r="K64" s="318" t="s">
        <v>99</v>
      </c>
      <c r="L64" s="318"/>
      <c r="M64" s="318"/>
      <c r="N64" s="318"/>
      <c r="O64" s="174"/>
    </row>
    <row r="65" s="164" customFormat="true" ht="24" hidden="false" customHeight="true" outlineLevel="0" collapsed="false">
      <c r="A65" s="313"/>
      <c r="B65" s="314"/>
      <c r="C65" s="315"/>
      <c r="D65" s="316"/>
      <c r="E65" s="317"/>
      <c r="F65" s="318"/>
      <c r="G65" s="318"/>
      <c r="H65" s="318"/>
      <c r="I65" s="318"/>
      <c r="J65" s="318"/>
      <c r="K65" s="318" t="s">
        <v>99</v>
      </c>
      <c r="L65" s="318"/>
      <c r="M65" s="318"/>
      <c r="N65" s="318"/>
      <c r="O65" s="174"/>
    </row>
    <row r="66" s="164" customFormat="true" ht="24" hidden="false" customHeight="true" outlineLevel="0" collapsed="false">
      <c r="A66" s="313"/>
      <c r="B66" s="314"/>
      <c r="C66" s="315"/>
      <c r="D66" s="316"/>
      <c r="E66" s="317"/>
      <c r="F66" s="318"/>
      <c r="G66" s="318"/>
      <c r="H66" s="318"/>
      <c r="I66" s="318"/>
      <c r="J66" s="318"/>
      <c r="K66" s="318" t="s">
        <v>99</v>
      </c>
      <c r="L66" s="318"/>
      <c r="M66" s="318"/>
      <c r="N66" s="318"/>
      <c r="O66" s="174"/>
    </row>
    <row r="67" s="164" customFormat="true" ht="24" hidden="false" customHeight="true" outlineLevel="0" collapsed="false">
      <c r="A67" s="313"/>
      <c r="B67" s="314"/>
      <c r="C67" s="315"/>
      <c r="D67" s="316"/>
      <c r="E67" s="317"/>
      <c r="F67" s="318"/>
      <c r="G67" s="318"/>
      <c r="H67" s="318"/>
      <c r="I67" s="318"/>
      <c r="J67" s="318"/>
      <c r="K67" s="318" t="s">
        <v>99</v>
      </c>
      <c r="L67" s="318"/>
      <c r="M67" s="318"/>
      <c r="N67" s="318"/>
      <c r="O67" s="174"/>
    </row>
    <row r="68" s="164" customFormat="true" ht="24" hidden="false" customHeight="true" outlineLevel="0" collapsed="false">
      <c r="A68" s="313"/>
      <c r="B68" s="314"/>
      <c r="C68" s="315"/>
      <c r="D68" s="316"/>
      <c r="E68" s="317"/>
      <c r="F68" s="318"/>
      <c r="G68" s="318"/>
      <c r="H68" s="318"/>
      <c r="I68" s="318"/>
      <c r="J68" s="318"/>
      <c r="K68" s="318" t="s">
        <v>99</v>
      </c>
      <c r="L68" s="318"/>
      <c r="M68" s="318"/>
      <c r="N68" s="318"/>
      <c r="O68" s="174"/>
    </row>
    <row r="69" s="164" customFormat="true" ht="24" hidden="false" customHeight="true" outlineLevel="0" collapsed="false">
      <c r="A69" s="313"/>
      <c r="B69" s="314"/>
      <c r="C69" s="315"/>
      <c r="D69" s="316"/>
      <c r="E69" s="317"/>
      <c r="F69" s="318"/>
      <c r="G69" s="318"/>
      <c r="H69" s="318"/>
      <c r="I69" s="318"/>
      <c r="J69" s="318"/>
      <c r="K69" s="318" t="s">
        <v>99</v>
      </c>
      <c r="L69" s="318"/>
      <c r="M69" s="318"/>
      <c r="N69" s="318"/>
      <c r="O69" s="174"/>
    </row>
    <row r="70" s="164" customFormat="true" ht="24" hidden="false" customHeight="true" outlineLevel="0" collapsed="false">
      <c r="A70" s="313"/>
      <c r="B70" s="314"/>
      <c r="C70" s="315"/>
      <c r="D70" s="316"/>
      <c r="E70" s="317"/>
      <c r="F70" s="318"/>
      <c r="G70" s="318"/>
      <c r="H70" s="318"/>
      <c r="I70" s="318"/>
      <c r="J70" s="318"/>
      <c r="K70" s="318" t="s">
        <v>99</v>
      </c>
      <c r="L70" s="318"/>
      <c r="M70" s="318"/>
      <c r="N70" s="318"/>
      <c r="O70" s="174"/>
    </row>
    <row r="71" s="164" customFormat="true" ht="24" hidden="false" customHeight="true" outlineLevel="0" collapsed="false">
      <c r="A71" s="313"/>
      <c r="B71" s="314"/>
      <c r="C71" s="315"/>
      <c r="D71" s="316"/>
      <c r="E71" s="317"/>
      <c r="F71" s="318"/>
      <c r="G71" s="318"/>
      <c r="H71" s="318"/>
      <c r="I71" s="318"/>
      <c r="J71" s="318"/>
      <c r="K71" s="318" t="s">
        <v>99</v>
      </c>
      <c r="L71" s="318"/>
      <c r="M71" s="318"/>
      <c r="N71" s="318"/>
      <c r="O71" s="174"/>
    </row>
    <row r="72" s="164" customFormat="true" ht="24" hidden="false" customHeight="true" outlineLevel="0" collapsed="false">
      <c r="A72" s="313"/>
      <c r="B72" s="314"/>
      <c r="C72" s="315"/>
      <c r="D72" s="316"/>
      <c r="E72" s="317"/>
      <c r="F72" s="318"/>
      <c r="G72" s="318"/>
      <c r="H72" s="318"/>
      <c r="I72" s="318"/>
      <c r="J72" s="318"/>
      <c r="K72" s="318" t="s">
        <v>99</v>
      </c>
      <c r="L72" s="318"/>
      <c r="M72" s="318"/>
      <c r="N72" s="318"/>
      <c r="O72" s="174"/>
    </row>
    <row r="73" s="164" customFormat="true" ht="24" hidden="false" customHeight="true" outlineLevel="0" collapsed="false">
      <c r="A73" s="313"/>
      <c r="B73" s="314"/>
      <c r="C73" s="315"/>
      <c r="D73" s="316"/>
      <c r="E73" s="317"/>
      <c r="F73" s="318"/>
      <c r="G73" s="318"/>
      <c r="H73" s="318"/>
      <c r="I73" s="318"/>
      <c r="J73" s="318"/>
      <c r="K73" s="318" t="s">
        <v>99</v>
      </c>
      <c r="L73" s="318"/>
      <c r="M73" s="318"/>
      <c r="N73" s="318"/>
      <c r="O73" s="174"/>
    </row>
    <row r="74" s="164" customFormat="true" ht="24" hidden="false" customHeight="true" outlineLevel="0" collapsed="false">
      <c r="A74" s="313"/>
      <c r="B74" s="314"/>
      <c r="C74" s="315"/>
      <c r="D74" s="316"/>
      <c r="E74" s="317"/>
      <c r="F74" s="318"/>
      <c r="G74" s="318"/>
      <c r="H74" s="318"/>
      <c r="I74" s="318"/>
      <c r="J74" s="318"/>
      <c r="K74" s="318" t="s">
        <v>99</v>
      </c>
      <c r="L74" s="318"/>
      <c r="M74" s="318"/>
      <c r="N74" s="318"/>
      <c r="O74" s="174"/>
    </row>
    <row r="75" s="164" customFormat="true" ht="24" hidden="false" customHeight="true" outlineLevel="0" collapsed="false">
      <c r="A75" s="313"/>
      <c r="B75" s="314"/>
      <c r="C75" s="315"/>
      <c r="D75" s="316"/>
      <c r="E75" s="317"/>
      <c r="F75" s="318"/>
      <c r="G75" s="318"/>
      <c r="H75" s="318"/>
      <c r="I75" s="318"/>
      <c r="J75" s="318"/>
      <c r="K75" s="318" t="s">
        <v>99</v>
      </c>
      <c r="L75" s="318"/>
      <c r="M75" s="318"/>
      <c r="N75" s="318"/>
      <c r="O75" s="174"/>
    </row>
    <row r="76" s="164" customFormat="true" ht="24" hidden="false" customHeight="true" outlineLevel="0" collapsed="false">
      <c r="A76" s="313"/>
      <c r="B76" s="314"/>
      <c r="C76" s="315"/>
      <c r="D76" s="316"/>
      <c r="E76" s="317"/>
      <c r="F76" s="318"/>
      <c r="G76" s="318"/>
      <c r="H76" s="318"/>
      <c r="I76" s="318"/>
      <c r="J76" s="318"/>
      <c r="K76" s="318" t="s">
        <v>99</v>
      </c>
      <c r="L76" s="318"/>
      <c r="M76" s="318"/>
      <c r="N76" s="318"/>
      <c r="O76" s="174"/>
    </row>
    <row r="77" s="164" customFormat="true" ht="24" hidden="false" customHeight="true" outlineLevel="0" collapsed="false">
      <c r="A77" s="313"/>
      <c r="B77" s="314"/>
      <c r="C77" s="315"/>
      <c r="D77" s="316"/>
      <c r="E77" s="317"/>
      <c r="F77" s="318"/>
      <c r="G77" s="318"/>
      <c r="H77" s="318"/>
      <c r="I77" s="318"/>
      <c r="J77" s="318"/>
      <c r="K77" s="318" t="s">
        <v>99</v>
      </c>
      <c r="L77" s="318"/>
      <c r="M77" s="318"/>
      <c r="N77" s="318"/>
      <c r="O77" s="174"/>
    </row>
    <row r="78" s="164" customFormat="true" ht="24" hidden="false" customHeight="true" outlineLevel="0" collapsed="false">
      <c r="A78" s="313"/>
      <c r="B78" s="314"/>
      <c r="C78" s="315"/>
      <c r="D78" s="316"/>
      <c r="E78" s="317"/>
      <c r="F78" s="318"/>
      <c r="G78" s="318"/>
      <c r="H78" s="318"/>
      <c r="I78" s="318"/>
      <c r="J78" s="318"/>
      <c r="K78" s="318" t="s">
        <v>99</v>
      </c>
      <c r="L78" s="318"/>
      <c r="M78" s="318"/>
      <c r="N78" s="318"/>
      <c r="O78" s="174"/>
    </row>
    <row r="79" s="164" customFormat="true" ht="24" hidden="false" customHeight="true" outlineLevel="0" collapsed="false">
      <c r="A79" s="313"/>
      <c r="B79" s="314"/>
      <c r="C79" s="315"/>
      <c r="D79" s="316"/>
      <c r="E79" s="317"/>
      <c r="F79" s="318"/>
      <c r="G79" s="318"/>
      <c r="H79" s="318"/>
      <c r="I79" s="318"/>
      <c r="J79" s="318"/>
      <c r="K79" s="318" t="s">
        <v>99</v>
      </c>
      <c r="L79" s="318"/>
      <c r="M79" s="318"/>
      <c r="N79" s="318"/>
      <c r="O79" s="174"/>
    </row>
    <row r="80" s="164" customFormat="true" ht="24" hidden="false" customHeight="true" outlineLevel="0" collapsed="false">
      <c r="A80" s="313"/>
      <c r="B80" s="314"/>
      <c r="C80" s="315"/>
      <c r="D80" s="316"/>
      <c r="E80" s="317"/>
      <c r="F80" s="318"/>
      <c r="G80" s="318"/>
      <c r="H80" s="318"/>
      <c r="I80" s="318"/>
      <c r="J80" s="318"/>
      <c r="K80" s="318" t="s">
        <v>99</v>
      </c>
      <c r="L80" s="318"/>
      <c r="M80" s="318"/>
      <c r="N80" s="318"/>
      <c r="O80" s="174"/>
    </row>
    <row r="81" s="164" customFormat="true" ht="24" hidden="false" customHeight="true" outlineLevel="0" collapsed="false">
      <c r="A81" s="313"/>
      <c r="B81" s="314"/>
      <c r="C81" s="315"/>
      <c r="D81" s="316"/>
      <c r="E81" s="317"/>
      <c r="F81" s="318"/>
      <c r="G81" s="318"/>
      <c r="H81" s="318"/>
      <c r="I81" s="318"/>
      <c r="J81" s="318"/>
      <c r="K81" s="318" t="s">
        <v>99</v>
      </c>
      <c r="L81" s="318"/>
      <c r="M81" s="318"/>
      <c r="N81" s="318"/>
      <c r="O81" s="174"/>
    </row>
    <row r="82" s="164" customFormat="true" ht="24" hidden="false" customHeight="true" outlineLevel="0" collapsed="false">
      <c r="A82" s="313"/>
      <c r="B82" s="314"/>
      <c r="C82" s="315"/>
      <c r="D82" s="316"/>
      <c r="E82" s="317"/>
      <c r="F82" s="318"/>
      <c r="G82" s="318"/>
      <c r="H82" s="318"/>
      <c r="I82" s="318"/>
      <c r="J82" s="318"/>
      <c r="K82" s="318" t="s">
        <v>99</v>
      </c>
      <c r="L82" s="318"/>
      <c r="M82" s="318"/>
      <c r="N82" s="318"/>
      <c r="O82" s="174"/>
    </row>
    <row r="83" s="164" customFormat="true" ht="24" hidden="false" customHeight="true" outlineLevel="0" collapsed="false">
      <c r="A83" s="313"/>
      <c r="B83" s="314"/>
      <c r="C83" s="315"/>
      <c r="D83" s="316"/>
      <c r="E83" s="317"/>
      <c r="F83" s="318"/>
      <c r="G83" s="318"/>
      <c r="H83" s="318"/>
      <c r="I83" s="318"/>
      <c r="J83" s="318"/>
      <c r="K83" s="318" t="s">
        <v>99</v>
      </c>
      <c r="L83" s="318"/>
      <c r="M83" s="318"/>
      <c r="N83" s="318"/>
      <c r="O83" s="174"/>
    </row>
    <row r="84" s="164" customFormat="true" ht="24" hidden="false" customHeight="true" outlineLevel="0" collapsed="false">
      <c r="A84" s="313"/>
      <c r="B84" s="314"/>
      <c r="C84" s="315"/>
      <c r="D84" s="316"/>
      <c r="E84" s="317"/>
      <c r="F84" s="318"/>
      <c r="G84" s="318"/>
      <c r="H84" s="318"/>
      <c r="I84" s="318"/>
      <c r="J84" s="318"/>
      <c r="K84" s="318" t="s">
        <v>99</v>
      </c>
      <c r="L84" s="318"/>
      <c r="M84" s="318"/>
      <c r="N84" s="318"/>
      <c r="O84" s="174"/>
    </row>
    <row r="85" s="164" customFormat="true" ht="24" hidden="false" customHeight="true" outlineLevel="0" collapsed="false">
      <c r="A85" s="313"/>
      <c r="B85" s="314"/>
      <c r="C85" s="315"/>
      <c r="D85" s="316"/>
      <c r="E85" s="317"/>
      <c r="F85" s="318"/>
      <c r="G85" s="318"/>
      <c r="H85" s="318"/>
      <c r="I85" s="318"/>
      <c r="J85" s="318"/>
      <c r="K85" s="318" t="s">
        <v>99</v>
      </c>
      <c r="L85" s="318"/>
      <c r="M85" s="318"/>
      <c r="N85" s="318"/>
      <c r="O85" s="174"/>
    </row>
    <row r="86" s="164" customFormat="true" ht="24" hidden="false" customHeight="true" outlineLevel="0" collapsed="false">
      <c r="A86" s="313"/>
      <c r="B86" s="314"/>
      <c r="C86" s="315"/>
      <c r="D86" s="316"/>
      <c r="E86" s="317"/>
      <c r="F86" s="318"/>
      <c r="G86" s="318"/>
      <c r="H86" s="318"/>
      <c r="I86" s="318"/>
      <c r="J86" s="318"/>
      <c r="K86" s="318" t="s">
        <v>99</v>
      </c>
      <c r="L86" s="318"/>
      <c r="M86" s="318"/>
      <c r="N86" s="318"/>
      <c r="O86" s="174"/>
    </row>
    <row r="87" s="164" customFormat="true" ht="24" hidden="false" customHeight="true" outlineLevel="0" collapsed="false">
      <c r="A87" s="313"/>
      <c r="B87" s="314"/>
      <c r="C87" s="315"/>
      <c r="D87" s="316"/>
      <c r="E87" s="317"/>
      <c r="F87" s="318"/>
      <c r="G87" s="318"/>
      <c r="H87" s="318"/>
      <c r="I87" s="318"/>
      <c r="J87" s="318"/>
      <c r="K87" s="318" t="s">
        <v>99</v>
      </c>
      <c r="L87" s="318"/>
      <c r="M87" s="318"/>
      <c r="N87" s="318"/>
      <c r="O87" s="174"/>
    </row>
    <row r="88" s="164" customFormat="true" ht="24" hidden="false" customHeight="true" outlineLevel="0" collapsed="false">
      <c r="A88" s="313"/>
      <c r="B88" s="314"/>
      <c r="C88" s="315"/>
      <c r="D88" s="316"/>
      <c r="E88" s="317"/>
      <c r="F88" s="318"/>
      <c r="G88" s="318"/>
      <c r="H88" s="318"/>
      <c r="I88" s="318"/>
      <c r="J88" s="318"/>
      <c r="K88" s="318" t="s">
        <v>99</v>
      </c>
      <c r="L88" s="318"/>
      <c r="M88" s="318"/>
      <c r="N88" s="318"/>
      <c r="O88" s="174"/>
    </row>
    <row r="89" s="164" customFormat="true" ht="24" hidden="false" customHeight="true" outlineLevel="0" collapsed="false">
      <c r="A89" s="313"/>
      <c r="B89" s="314"/>
      <c r="C89" s="315"/>
      <c r="D89" s="316"/>
      <c r="E89" s="317"/>
      <c r="F89" s="318"/>
      <c r="G89" s="318"/>
      <c r="H89" s="318"/>
      <c r="I89" s="318"/>
      <c r="J89" s="318"/>
      <c r="K89" s="318" t="s">
        <v>99</v>
      </c>
      <c r="L89" s="318"/>
      <c r="M89" s="318"/>
      <c r="N89" s="318"/>
      <c r="O89" s="174"/>
    </row>
    <row r="90" s="164" customFormat="true" ht="24" hidden="false" customHeight="true" outlineLevel="0" collapsed="false">
      <c r="A90" s="313"/>
      <c r="B90" s="314"/>
      <c r="C90" s="315"/>
      <c r="D90" s="316"/>
      <c r="E90" s="317"/>
      <c r="F90" s="318"/>
      <c r="G90" s="318"/>
      <c r="H90" s="318"/>
      <c r="I90" s="318"/>
      <c r="J90" s="318"/>
      <c r="K90" s="318" t="s">
        <v>99</v>
      </c>
      <c r="L90" s="318"/>
      <c r="M90" s="318"/>
      <c r="N90" s="318"/>
      <c r="O90" s="174"/>
    </row>
    <row r="91" s="164" customFormat="true" ht="24" hidden="false" customHeight="true" outlineLevel="0" collapsed="false">
      <c r="A91" s="313"/>
      <c r="B91" s="314"/>
      <c r="C91" s="315"/>
      <c r="D91" s="316"/>
      <c r="E91" s="317"/>
      <c r="F91" s="318"/>
      <c r="G91" s="318"/>
      <c r="H91" s="318"/>
      <c r="I91" s="318"/>
      <c r="J91" s="318"/>
      <c r="K91" s="318" t="s">
        <v>99</v>
      </c>
      <c r="L91" s="318"/>
      <c r="M91" s="318"/>
      <c r="N91" s="318"/>
      <c r="O91" s="174"/>
    </row>
    <row r="92" s="164" customFormat="true" ht="24" hidden="false" customHeight="true" outlineLevel="0" collapsed="false">
      <c r="A92" s="313"/>
      <c r="B92" s="314"/>
      <c r="C92" s="315"/>
      <c r="D92" s="316"/>
      <c r="E92" s="317"/>
      <c r="F92" s="318"/>
      <c r="G92" s="318"/>
      <c r="H92" s="318"/>
      <c r="I92" s="318"/>
      <c r="J92" s="318"/>
      <c r="K92" s="318" t="s">
        <v>99</v>
      </c>
      <c r="L92" s="318"/>
      <c r="M92" s="318"/>
      <c r="N92" s="318"/>
      <c r="O92" s="174"/>
    </row>
    <row r="93" s="164" customFormat="true" ht="24" hidden="false" customHeight="true" outlineLevel="0" collapsed="false">
      <c r="A93" s="313"/>
      <c r="B93" s="314"/>
      <c r="C93" s="315"/>
      <c r="D93" s="316"/>
      <c r="E93" s="317"/>
      <c r="F93" s="318"/>
      <c r="G93" s="318"/>
      <c r="H93" s="318"/>
      <c r="I93" s="318"/>
      <c r="J93" s="318"/>
      <c r="K93" s="318" t="s">
        <v>99</v>
      </c>
      <c r="L93" s="318"/>
      <c r="M93" s="318"/>
      <c r="N93" s="318"/>
      <c r="O93" s="174"/>
    </row>
    <row r="94" s="164" customFormat="true" ht="24" hidden="false" customHeight="true" outlineLevel="0" collapsed="false">
      <c r="A94" s="313"/>
      <c r="B94" s="314"/>
      <c r="C94" s="315"/>
      <c r="D94" s="316"/>
      <c r="E94" s="317"/>
      <c r="F94" s="318"/>
      <c r="G94" s="318"/>
      <c r="H94" s="318"/>
      <c r="I94" s="318"/>
      <c r="J94" s="318"/>
      <c r="K94" s="318" t="s">
        <v>99</v>
      </c>
      <c r="L94" s="318"/>
      <c r="M94" s="318"/>
      <c r="N94" s="318"/>
      <c r="O94" s="174"/>
    </row>
    <row r="95" s="164" customFormat="true" ht="24" hidden="false" customHeight="true" outlineLevel="0" collapsed="false">
      <c r="A95" s="313"/>
      <c r="B95" s="314"/>
      <c r="C95" s="315"/>
      <c r="D95" s="316"/>
      <c r="E95" s="317"/>
      <c r="F95" s="318"/>
      <c r="G95" s="318"/>
      <c r="H95" s="318"/>
      <c r="I95" s="318"/>
      <c r="J95" s="318"/>
      <c r="K95" s="318" t="s">
        <v>99</v>
      </c>
      <c r="L95" s="318"/>
      <c r="M95" s="318"/>
      <c r="N95" s="318"/>
      <c r="O95" s="174"/>
    </row>
    <row r="96" s="164" customFormat="true" ht="24" hidden="false" customHeight="true" outlineLevel="0" collapsed="false">
      <c r="A96" s="313"/>
      <c r="B96" s="314"/>
      <c r="C96" s="315"/>
      <c r="D96" s="316"/>
      <c r="E96" s="317"/>
      <c r="F96" s="318"/>
      <c r="G96" s="318"/>
      <c r="H96" s="318"/>
      <c r="I96" s="318"/>
      <c r="J96" s="318"/>
      <c r="K96" s="318" t="s">
        <v>99</v>
      </c>
      <c r="L96" s="318"/>
      <c r="M96" s="318"/>
      <c r="N96" s="318"/>
      <c r="O96" s="174"/>
    </row>
    <row r="97" s="164" customFormat="true" ht="24" hidden="false" customHeight="true" outlineLevel="0" collapsed="false">
      <c r="A97" s="313"/>
      <c r="B97" s="314"/>
      <c r="C97" s="315"/>
      <c r="D97" s="316"/>
      <c r="E97" s="317"/>
      <c r="F97" s="318"/>
      <c r="G97" s="318"/>
      <c r="H97" s="318"/>
      <c r="I97" s="318"/>
      <c r="J97" s="318"/>
      <c r="K97" s="318" t="s">
        <v>99</v>
      </c>
      <c r="L97" s="318"/>
      <c r="M97" s="318"/>
      <c r="N97" s="318"/>
      <c r="O97" s="174"/>
    </row>
    <row r="98" s="164" customFormat="true" ht="24" hidden="false" customHeight="true" outlineLevel="0" collapsed="false">
      <c r="A98" s="313"/>
      <c r="B98" s="314"/>
      <c r="C98" s="315"/>
      <c r="D98" s="316"/>
      <c r="E98" s="317"/>
      <c r="F98" s="318"/>
      <c r="G98" s="318"/>
      <c r="H98" s="318"/>
      <c r="I98" s="318"/>
      <c r="J98" s="318"/>
      <c r="K98" s="318" t="s">
        <v>99</v>
      </c>
      <c r="L98" s="318"/>
      <c r="M98" s="318"/>
      <c r="N98" s="318"/>
      <c r="O98" s="174"/>
    </row>
    <row r="99" s="164" customFormat="true" ht="24" hidden="false" customHeight="true" outlineLevel="0" collapsed="false">
      <c r="A99" s="313"/>
      <c r="B99" s="314"/>
      <c r="C99" s="315"/>
      <c r="D99" s="316"/>
      <c r="E99" s="317"/>
      <c r="F99" s="318"/>
      <c r="G99" s="318"/>
      <c r="H99" s="318"/>
      <c r="I99" s="318"/>
      <c r="J99" s="318"/>
      <c r="K99" s="318" t="s">
        <v>99</v>
      </c>
      <c r="L99" s="318"/>
      <c r="M99" s="318"/>
      <c r="N99" s="318"/>
      <c r="O99" s="174"/>
    </row>
    <row r="100" s="164" customFormat="true" ht="24" hidden="false" customHeight="true" outlineLevel="0" collapsed="false">
      <c r="A100" s="313"/>
      <c r="B100" s="314"/>
      <c r="C100" s="315"/>
      <c r="D100" s="316"/>
      <c r="E100" s="317"/>
      <c r="F100" s="318"/>
      <c r="G100" s="318"/>
      <c r="H100" s="318"/>
      <c r="I100" s="318"/>
      <c r="J100" s="318"/>
      <c r="K100" s="318" t="s">
        <v>99</v>
      </c>
      <c r="L100" s="318"/>
      <c r="M100" s="318"/>
      <c r="N100" s="318"/>
      <c r="O100" s="174"/>
    </row>
    <row r="101" s="164" customFormat="true" ht="24" hidden="false" customHeight="true" outlineLevel="0" collapsed="false">
      <c r="A101" s="313"/>
      <c r="B101" s="314"/>
      <c r="C101" s="315"/>
      <c r="D101" s="316"/>
      <c r="E101" s="317"/>
      <c r="F101" s="318"/>
      <c r="G101" s="318"/>
      <c r="H101" s="318"/>
      <c r="I101" s="318"/>
      <c r="J101" s="318"/>
      <c r="K101" s="318" t="s">
        <v>99</v>
      </c>
      <c r="L101" s="318"/>
      <c r="M101" s="318"/>
      <c r="N101" s="318"/>
      <c r="O101" s="174"/>
    </row>
    <row r="102" s="164" customFormat="true" ht="24" hidden="false" customHeight="true" outlineLevel="0" collapsed="false">
      <c r="A102" s="313"/>
      <c r="B102" s="314"/>
      <c r="C102" s="315"/>
      <c r="D102" s="316"/>
      <c r="E102" s="317"/>
      <c r="F102" s="318"/>
      <c r="G102" s="318"/>
      <c r="H102" s="318"/>
      <c r="I102" s="318"/>
      <c r="J102" s="318"/>
      <c r="K102" s="318" t="s">
        <v>99</v>
      </c>
      <c r="L102" s="318"/>
      <c r="M102" s="318"/>
      <c r="N102" s="318"/>
      <c r="O102" s="174"/>
    </row>
    <row r="103" s="164" customFormat="true" ht="24" hidden="false" customHeight="true" outlineLevel="0" collapsed="false">
      <c r="A103" s="313"/>
      <c r="B103" s="314"/>
      <c r="C103" s="315"/>
      <c r="D103" s="316"/>
      <c r="E103" s="317"/>
      <c r="F103" s="318"/>
      <c r="G103" s="318"/>
      <c r="H103" s="318"/>
      <c r="I103" s="318"/>
      <c r="J103" s="318"/>
      <c r="K103" s="318" t="s">
        <v>99</v>
      </c>
      <c r="L103" s="318"/>
      <c r="M103" s="318"/>
      <c r="N103" s="318"/>
      <c r="O103" s="174"/>
    </row>
    <row r="104" s="164" customFormat="true" ht="24" hidden="false" customHeight="true" outlineLevel="0" collapsed="false">
      <c r="A104" s="313"/>
      <c r="B104" s="314"/>
      <c r="C104" s="315"/>
      <c r="D104" s="316"/>
      <c r="E104" s="317"/>
      <c r="F104" s="318"/>
      <c r="G104" s="318"/>
      <c r="H104" s="318"/>
      <c r="I104" s="318"/>
      <c r="J104" s="318"/>
      <c r="K104" s="318" t="s">
        <v>99</v>
      </c>
      <c r="L104" s="318"/>
      <c r="M104" s="318"/>
      <c r="N104" s="318"/>
      <c r="O104" s="174"/>
    </row>
    <row r="105" s="164" customFormat="true" ht="24" hidden="false" customHeight="true" outlineLevel="0" collapsed="false">
      <c r="A105" s="313"/>
      <c r="B105" s="314"/>
      <c r="C105" s="315"/>
      <c r="D105" s="316"/>
      <c r="E105" s="317"/>
      <c r="F105" s="318"/>
      <c r="G105" s="318"/>
      <c r="H105" s="318"/>
      <c r="I105" s="318"/>
      <c r="J105" s="318"/>
      <c r="K105" s="318" t="s">
        <v>99</v>
      </c>
      <c r="L105" s="318"/>
      <c r="M105" s="318"/>
      <c r="N105" s="318"/>
      <c r="O105" s="174"/>
    </row>
    <row r="106" s="164" customFormat="true" ht="24" hidden="false" customHeight="true" outlineLevel="0" collapsed="false">
      <c r="A106" s="313"/>
      <c r="B106" s="314"/>
      <c r="C106" s="315"/>
      <c r="D106" s="316"/>
      <c r="E106" s="317"/>
      <c r="F106" s="318"/>
      <c r="G106" s="318"/>
      <c r="H106" s="318"/>
      <c r="I106" s="318"/>
      <c r="J106" s="318"/>
      <c r="K106" s="318" t="s">
        <v>99</v>
      </c>
      <c r="L106" s="318"/>
      <c r="M106" s="318"/>
      <c r="N106" s="318"/>
      <c r="O106" s="174"/>
    </row>
    <row r="107" s="164" customFormat="true" ht="24" hidden="false" customHeight="true" outlineLevel="0" collapsed="false">
      <c r="A107" s="313"/>
      <c r="B107" s="314"/>
      <c r="C107" s="315"/>
      <c r="D107" s="316"/>
      <c r="E107" s="317"/>
      <c r="F107" s="318"/>
      <c r="G107" s="318"/>
      <c r="H107" s="318"/>
      <c r="I107" s="318"/>
      <c r="J107" s="318"/>
      <c r="K107" s="318" t="s">
        <v>99</v>
      </c>
      <c r="L107" s="318"/>
      <c r="M107" s="318"/>
      <c r="N107" s="318"/>
      <c r="O107" s="174"/>
    </row>
    <row r="108" s="164" customFormat="true" ht="24" hidden="false" customHeight="true" outlineLevel="0" collapsed="false">
      <c r="A108" s="313"/>
      <c r="B108" s="314"/>
      <c r="C108" s="315"/>
      <c r="D108" s="316"/>
      <c r="E108" s="317"/>
      <c r="F108" s="318"/>
      <c r="G108" s="318"/>
      <c r="H108" s="318"/>
      <c r="I108" s="318"/>
      <c r="J108" s="318"/>
      <c r="K108" s="318" t="s">
        <v>99</v>
      </c>
      <c r="L108" s="318"/>
      <c r="M108" s="318"/>
      <c r="N108" s="318"/>
      <c r="O108" s="174"/>
    </row>
    <row r="109" s="164" customFormat="true" ht="24" hidden="false" customHeight="true" outlineLevel="0" collapsed="false">
      <c r="A109" s="313"/>
      <c r="B109" s="314"/>
      <c r="C109" s="315"/>
      <c r="D109" s="316"/>
      <c r="E109" s="317"/>
      <c r="F109" s="318"/>
      <c r="G109" s="318"/>
      <c r="H109" s="318"/>
      <c r="I109" s="318"/>
      <c r="J109" s="318"/>
      <c r="K109" s="318" t="s">
        <v>99</v>
      </c>
      <c r="L109" s="318"/>
      <c r="M109" s="318"/>
      <c r="N109" s="318"/>
      <c r="O109" s="174"/>
    </row>
    <row r="110" s="164" customFormat="true" ht="24" hidden="false" customHeight="true" outlineLevel="0" collapsed="false">
      <c r="A110" s="313"/>
      <c r="B110" s="314"/>
      <c r="C110" s="315"/>
      <c r="D110" s="316"/>
      <c r="E110" s="317"/>
      <c r="F110" s="318"/>
      <c r="G110" s="318"/>
      <c r="H110" s="318"/>
      <c r="I110" s="318"/>
      <c r="J110" s="318"/>
      <c r="K110" s="318" t="s">
        <v>99</v>
      </c>
      <c r="L110" s="318"/>
      <c r="M110" s="318"/>
      <c r="N110" s="318"/>
      <c r="O110" s="174"/>
    </row>
    <row r="111" s="164" customFormat="true" ht="24" hidden="false" customHeight="true" outlineLevel="0" collapsed="false">
      <c r="A111" s="313"/>
      <c r="B111" s="314"/>
      <c r="C111" s="315"/>
      <c r="D111" s="316"/>
      <c r="E111" s="317"/>
      <c r="F111" s="318"/>
      <c r="G111" s="318"/>
      <c r="H111" s="318"/>
      <c r="I111" s="318"/>
      <c r="J111" s="318"/>
      <c r="K111" s="318" t="s">
        <v>99</v>
      </c>
      <c r="L111" s="318"/>
      <c r="M111" s="318"/>
      <c r="N111" s="318"/>
      <c r="O111" s="174"/>
    </row>
    <row r="112" s="164" customFormat="true" ht="24" hidden="false" customHeight="true" outlineLevel="0" collapsed="false">
      <c r="A112" s="313"/>
      <c r="B112" s="314"/>
      <c r="C112" s="315"/>
      <c r="D112" s="316"/>
      <c r="E112" s="317"/>
      <c r="F112" s="318"/>
      <c r="G112" s="318"/>
      <c r="H112" s="318"/>
      <c r="I112" s="318"/>
      <c r="J112" s="318"/>
      <c r="K112" s="318" t="s">
        <v>99</v>
      </c>
      <c r="L112" s="318"/>
      <c r="M112" s="318"/>
      <c r="N112" s="318"/>
      <c r="O112" s="174"/>
    </row>
    <row r="113" s="164" customFormat="true" ht="24" hidden="false" customHeight="true" outlineLevel="0" collapsed="false">
      <c r="A113" s="313"/>
      <c r="B113" s="314"/>
      <c r="C113" s="315"/>
      <c r="D113" s="316"/>
      <c r="E113" s="317"/>
      <c r="F113" s="318"/>
      <c r="G113" s="318"/>
      <c r="H113" s="318"/>
      <c r="I113" s="318"/>
      <c r="J113" s="318"/>
      <c r="K113" s="318" t="s">
        <v>99</v>
      </c>
      <c r="L113" s="318"/>
      <c r="M113" s="318"/>
      <c r="N113" s="318"/>
      <c r="O113" s="174"/>
    </row>
    <row r="114" s="164" customFormat="true" ht="24" hidden="false" customHeight="true" outlineLevel="0" collapsed="false">
      <c r="A114" s="313"/>
      <c r="B114" s="314"/>
      <c r="C114" s="315"/>
      <c r="D114" s="316"/>
      <c r="E114" s="317"/>
      <c r="F114" s="318"/>
      <c r="G114" s="318"/>
      <c r="H114" s="318"/>
      <c r="I114" s="318"/>
      <c r="J114" s="318"/>
      <c r="K114" s="318" t="s">
        <v>99</v>
      </c>
      <c r="L114" s="318"/>
      <c r="M114" s="318"/>
      <c r="N114" s="318"/>
      <c r="O114" s="174"/>
    </row>
    <row r="115" s="164" customFormat="true" ht="24" hidden="false" customHeight="true" outlineLevel="0" collapsed="false">
      <c r="A115" s="313"/>
      <c r="B115" s="314"/>
      <c r="C115" s="315"/>
      <c r="D115" s="316"/>
      <c r="E115" s="317"/>
      <c r="F115" s="318"/>
      <c r="G115" s="318"/>
      <c r="H115" s="318"/>
      <c r="I115" s="318"/>
      <c r="J115" s="318"/>
      <c r="K115" s="318" t="s">
        <v>99</v>
      </c>
      <c r="L115" s="318"/>
      <c r="M115" s="318"/>
      <c r="N115" s="318"/>
      <c r="O115" s="174"/>
    </row>
    <row r="116" s="164" customFormat="true" ht="24" hidden="false" customHeight="true" outlineLevel="0" collapsed="false">
      <c r="A116" s="313"/>
      <c r="B116" s="314"/>
      <c r="C116" s="315"/>
      <c r="D116" s="316"/>
      <c r="E116" s="317"/>
      <c r="F116" s="318"/>
      <c r="G116" s="318"/>
      <c r="H116" s="318"/>
      <c r="I116" s="318"/>
      <c r="J116" s="318"/>
      <c r="K116" s="318" t="s">
        <v>99</v>
      </c>
      <c r="L116" s="318"/>
      <c r="M116" s="318"/>
      <c r="N116" s="318"/>
      <c r="O116" s="174"/>
    </row>
    <row r="117" s="164" customFormat="true" ht="24" hidden="false" customHeight="true" outlineLevel="0" collapsed="false">
      <c r="A117" s="313"/>
      <c r="B117" s="314"/>
      <c r="C117" s="315"/>
      <c r="D117" s="316"/>
      <c r="E117" s="317"/>
      <c r="F117" s="318"/>
      <c r="G117" s="318"/>
      <c r="H117" s="318"/>
      <c r="I117" s="318"/>
      <c r="J117" s="318"/>
      <c r="K117" s="318" t="s">
        <v>99</v>
      </c>
      <c r="L117" s="318"/>
      <c r="M117" s="318"/>
      <c r="N117" s="318"/>
      <c r="O117" s="174"/>
    </row>
    <row r="118" s="164" customFormat="true" ht="24" hidden="false" customHeight="true" outlineLevel="0" collapsed="false">
      <c r="A118" s="313"/>
      <c r="B118" s="314"/>
      <c r="C118" s="315"/>
      <c r="D118" s="316"/>
      <c r="E118" s="317"/>
      <c r="F118" s="318"/>
      <c r="G118" s="318"/>
      <c r="H118" s="318"/>
      <c r="I118" s="318"/>
      <c r="J118" s="318"/>
      <c r="K118" s="318" t="s">
        <v>99</v>
      </c>
      <c r="L118" s="318"/>
      <c r="M118" s="318"/>
      <c r="N118" s="318"/>
      <c r="O118" s="174"/>
    </row>
    <row r="119" s="164" customFormat="true" ht="24" hidden="false" customHeight="true" outlineLevel="0" collapsed="false">
      <c r="A119" s="313"/>
      <c r="B119" s="314"/>
      <c r="C119" s="315"/>
      <c r="D119" s="316"/>
      <c r="E119" s="317"/>
      <c r="F119" s="318"/>
      <c r="G119" s="318"/>
      <c r="H119" s="318"/>
      <c r="I119" s="318"/>
      <c r="J119" s="318"/>
      <c r="K119" s="318" t="s">
        <v>99</v>
      </c>
      <c r="L119" s="318"/>
      <c r="M119" s="318"/>
      <c r="N119" s="318"/>
      <c r="O119" s="174"/>
    </row>
    <row r="120" s="164" customFormat="true" ht="24" hidden="false" customHeight="true" outlineLevel="0" collapsed="false">
      <c r="A120" s="313"/>
      <c r="B120" s="314"/>
      <c r="C120" s="315"/>
      <c r="D120" s="316"/>
      <c r="E120" s="317"/>
      <c r="F120" s="318"/>
      <c r="G120" s="318"/>
      <c r="H120" s="318"/>
      <c r="I120" s="318"/>
      <c r="J120" s="318"/>
      <c r="K120" s="318" t="s">
        <v>99</v>
      </c>
      <c r="L120" s="318"/>
      <c r="M120" s="318"/>
      <c r="N120" s="318"/>
      <c r="O120" s="174"/>
    </row>
    <row r="121" s="164" customFormat="true" ht="24" hidden="false" customHeight="true" outlineLevel="0" collapsed="false">
      <c r="A121" s="313"/>
      <c r="B121" s="314"/>
      <c r="C121" s="315"/>
      <c r="D121" s="316"/>
      <c r="E121" s="317"/>
      <c r="F121" s="318"/>
      <c r="G121" s="318"/>
      <c r="H121" s="318"/>
      <c r="I121" s="318"/>
      <c r="J121" s="318"/>
      <c r="K121" s="318" t="s">
        <v>99</v>
      </c>
      <c r="L121" s="318"/>
      <c r="M121" s="318"/>
      <c r="N121" s="318"/>
      <c r="O121" s="174"/>
    </row>
    <row r="122" s="164" customFormat="true" ht="24" hidden="false" customHeight="true" outlineLevel="0" collapsed="false">
      <c r="A122" s="313"/>
      <c r="B122" s="314"/>
      <c r="C122" s="315"/>
      <c r="D122" s="316"/>
      <c r="E122" s="317"/>
      <c r="F122" s="318"/>
      <c r="G122" s="318"/>
      <c r="H122" s="318"/>
      <c r="I122" s="318"/>
      <c r="J122" s="318"/>
      <c r="K122" s="318" t="s">
        <v>99</v>
      </c>
      <c r="L122" s="318"/>
      <c r="M122" s="318"/>
      <c r="N122" s="318"/>
      <c r="O122" s="174"/>
    </row>
    <row r="123" s="164" customFormat="true" ht="24" hidden="false" customHeight="true" outlineLevel="0" collapsed="false">
      <c r="A123" s="313"/>
      <c r="B123" s="314"/>
      <c r="C123" s="315"/>
      <c r="D123" s="316"/>
      <c r="E123" s="317"/>
      <c r="F123" s="318"/>
      <c r="G123" s="318"/>
      <c r="H123" s="318"/>
      <c r="I123" s="318"/>
      <c r="J123" s="318"/>
      <c r="K123" s="318" t="s">
        <v>99</v>
      </c>
      <c r="L123" s="318"/>
      <c r="M123" s="318"/>
      <c r="N123" s="318"/>
      <c r="O123" s="174"/>
    </row>
    <row r="124" s="164" customFormat="true" ht="24" hidden="false" customHeight="true" outlineLevel="0" collapsed="false">
      <c r="A124" s="313"/>
      <c r="B124" s="314"/>
      <c r="C124" s="315"/>
      <c r="D124" s="316"/>
      <c r="E124" s="317"/>
      <c r="F124" s="318"/>
      <c r="G124" s="318"/>
      <c r="H124" s="318"/>
      <c r="I124" s="318"/>
      <c r="J124" s="318"/>
      <c r="K124" s="318" t="s">
        <v>99</v>
      </c>
      <c r="L124" s="318"/>
      <c r="M124" s="318"/>
      <c r="N124" s="318"/>
      <c r="O124" s="174"/>
    </row>
    <row r="125" s="164" customFormat="true" ht="24" hidden="false" customHeight="true" outlineLevel="0" collapsed="false">
      <c r="A125" s="313"/>
      <c r="B125" s="314"/>
      <c r="C125" s="315"/>
      <c r="D125" s="316"/>
      <c r="E125" s="317"/>
      <c r="F125" s="318"/>
      <c r="G125" s="318"/>
      <c r="H125" s="318"/>
      <c r="I125" s="318"/>
      <c r="J125" s="318"/>
      <c r="K125" s="318" t="s">
        <v>99</v>
      </c>
      <c r="L125" s="318"/>
      <c r="M125" s="318"/>
      <c r="N125" s="318"/>
      <c r="O125" s="174"/>
    </row>
    <row r="126" s="164" customFormat="true" ht="24" hidden="false" customHeight="true" outlineLevel="0" collapsed="false">
      <c r="A126" s="313"/>
      <c r="B126" s="314"/>
      <c r="C126" s="315"/>
      <c r="D126" s="316"/>
      <c r="E126" s="317"/>
      <c r="F126" s="318"/>
      <c r="G126" s="318"/>
      <c r="H126" s="318"/>
      <c r="I126" s="318"/>
      <c r="J126" s="318"/>
      <c r="K126" s="318" t="s">
        <v>99</v>
      </c>
      <c r="L126" s="318"/>
      <c r="M126" s="318"/>
      <c r="N126" s="318"/>
      <c r="O126" s="174"/>
    </row>
    <row r="127" s="164" customFormat="true" ht="24" hidden="false" customHeight="true" outlineLevel="0" collapsed="false">
      <c r="A127" s="313"/>
      <c r="B127" s="314"/>
      <c r="C127" s="315"/>
      <c r="D127" s="316"/>
      <c r="E127" s="317"/>
      <c r="F127" s="318"/>
      <c r="G127" s="318"/>
      <c r="H127" s="318"/>
      <c r="I127" s="318"/>
      <c r="J127" s="318"/>
      <c r="K127" s="318" t="s">
        <v>99</v>
      </c>
      <c r="L127" s="318"/>
      <c r="M127" s="318"/>
      <c r="N127" s="318"/>
      <c r="O127" s="174"/>
    </row>
    <row r="128" s="164" customFormat="true" ht="24" hidden="false" customHeight="true" outlineLevel="0" collapsed="false">
      <c r="A128" s="313"/>
      <c r="B128" s="314"/>
      <c r="C128" s="315"/>
      <c r="D128" s="316"/>
      <c r="E128" s="317"/>
      <c r="F128" s="318"/>
      <c r="G128" s="318"/>
      <c r="H128" s="318"/>
      <c r="I128" s="318"/>
      <c r="J128" s="318"/>
      <c r="K128" s="318" t="s">
        <v>99</v>
      </c>
      <c r="L128" s="318"/>
      <c r="M128" s="318"/>
      <c r="N128" s="318"/>
      <c r="O128" s="174"/>
    </row>
    <row r="129" s="164" customFormat="true" ht="24" hidden="false" customHeight="true" outlineLevel="0" collapsed="false">
      <c r="A129" s="313"/>
      <c r="B129" s="314"/>
      <c r="C129" s="315"/>
      <c r="D129" s="316"/>
      <c r="E129" s="317"/>
      <c r="F129" s="318"/>
      <c r="G129" s="318"/>
      <c r="H129" s="318"/>
      <c r="I129" s="318"/>
      <c r="J129" s="318"/>
      <c r="K129" s="318" t="s">
        <v>99</v>
      </c>
      <c r="L129" s="318"/>
      <c r="M129" s="318"/>
      <c r="N129" s="318"/>
      <c r="O129" s="174"/>
    </row>
    <row r="130" s="164" customFormat="true" ht="24" hidden="false" customHeight="true" outlineLevel="0" collapsed="false">
      <c r="A130" s="313"/>
      <c r="B130" s="314"/>
      <c r="C130" s="315"/>
      <c r="D130" s="316"/>
      <c r="E130" s="317"/>
      <c r="F130" s="318"/>
      <c r="G130" s="318"/>
      <c r="H130" s="318"/>
      <c r="I130" s="318"/>
      <c r="J130" s="318"/>
      <c r="K130" s="318" t="s">
        <v>99</v>
      </c>
      <c r="L130" s="318"/>
      <c r="M130" s="318"/>
      <c r="N130" s="318"/>
      <c r="O130" s="174"/>
    </row>
    <row r="131" s="164" customFormat="true" ht="24" hidden="false" customHeight="true" outlineLevel="0" collapsed="false">
      <c r="A131" s="313"/>
      <c r="B131" s="314"/>
      <c r="C131" s="315"/>
      <c r="D131" s="316"/>
      <c r="E131" s="317"/>
      <c r="F131" s="318"/>
      <c r="G131" s="318"/>
      <c r="H131" s="318"/>
      <c r="I131" s="318"/>
      <c r="J131" s="318"/>
      <c r="K131" s="318" t="s">
        <v>99</v>
      </c>
      <c r="L131" s="318"/>
      <c r="M131" s="318"/>
      <c r="N131" s="318"/>
      <c r="O131" s="174"/>
    </row>
    <row r="132" s="164" customFormat="true" ht="24" hidden="false" customHeight="true" outlineLevel="0" collapsed="false">
      <c r="A132" s="313"/>
      <c r="B132" s="314"/>
      <c r="C132" s="315"/>
      <c r="D132" s="316"/>
      <c r="E132" s="317"/>
      <c r="F132" s="318"/>
      <c r="G132" s="318"/>
      <c r="H132" s="318"/>
      <c r="I132" s="318"/>
      <c r="J132" s="318"/>
      <c r="K132" s="318" t="s">
        <v>99</v>
      </c>
      <c r="L132" s="318"/>
      <c r="M132" s="318"/>
      <c r="N132" s="318"/>
      <c r="O132" s="174"/>
    </row>
    <row r="133" s="164" customFormat="true" ht="24" hidden="false" customHeight="true" outlineLevel="0" collapsed="false">
      <c r="A133" s="313"/>
      <c r="B133" s="314"/>
      <c r="C133" s="315"/>
      <c r="D133" s="316"/>
      <c r="E133" s="317"/>
      <c r="F133" s="318"/>
      <c r="G133" s="318"/>
      <c r="H133" s="318"/>
      <c r="I133" s="318"/>
      <c r="J133" s="318"/>
      <c r="K133" s="318" t="s">
        <v>99</v>
      </c>
      <c r="L133" s="318"/>
      <c r="M133" s="318"/>
      <c r="N133" s="318"/>
      <c r="O133" s="174"/>
    </row>
    <row r="134" s="164" customFormat="true" ht="24" hidden="false" customHeight="true" outlineLevel="0" collapsed="false">
      <c r="A134" s="313"/>
      <c r="B134" s="314"/>
      <c r="C134" s="315"/>
      <c r="D134" s="316"/>
      <c r="E134" s="317"/>
      <c r="F134" s="318"/>
      <c r="G134" s="318"/>
      <c r="H134" s="318"/>
      <c r="I134" s="318"/>
      <c r="J134" s="318"/>
      <c r="K134" s="318" t="s">
        <v>99</v>
      </c>
      <c r="L134" s="318"/>
      <c r="M134" s="318"/>
      <c r="N134" s="318"/>
      <c r="O134" s="174"/>
    </row>
    <row r="135" s="164" customFormat="true" ht="24" hidden="false" customHeight="true" outlineLevel="0" collapsed="false">
      <c r="A135" s="313"/>
      <c r="B135" s="314"/>
      <c r="C135" s="315"/>
      <c r="D135" s="316"/>
      <c r="E135" s="317"/>
      <c r="F135" s="318"/>
      <c r="G135" s="318"/>
      <c r="H135" s="318"/>
      <c r="I135" s="318"/>
      <c r="J135" s="318"/>
      <c r="K135" s="318" t="s">
        <v>99</v>
      </c>
      <c r="L135" s="318"/>
      <c r="M135" s="318"/>
      <c r="N135" s="318"/>
      <c r="O135" s="174"/>
    </row>
    <row r="136" s="164" customFormat="true" ht="24" hidden="false" customHeight="true" outlineLevel="0" collapsed="false">
      <c r="A136" s="313"/>
      <c r="B136" s="314"/>
      <c r="C136" s="315"/>
      <c r="D136" s="316"/>
      <c r="E136" s="317"/>
      <c r="F136" s="318"/>
      <c r="G136" s="318"/>
      <c r="H136" s="318"/>
      <c r="I136" s="318"/>
      <c r="J136" s="318"/>
      <c r="K136" s="318" t="s">
        <v>99</v>
      </c>
      <c r="L136" s="318"/>
      <c r="M136" s="318"/>
      <c r="N136" s="318"/>
      <c r="O136" s="174"/>
    </row>
    <row r="137" s="164" customFormat="true" ht="24" hidden="false" customHeight="true" outlineLevel="0" collapsed="false">
      <c r="A137" s="313"/>
      <c r="B137" s="314"/>
      <c r="C137" s="315"/>
      <c r="D137" s="316"/>
      <c r="E137" s="317"/>
      <c r="F137" s="318"/>
      <c r="G137" s="318"/>
      <c r="H137" s="318"/>
      <c r="I137" s="318"/>
      <c r="J137" s="318"/>
      <c r="K137" s="318" t="s">
        <v>99</v>
      </c>
      <c r="L137" s="318"/>
      <c r="M137" s="318"/>
      <c r="N137" s="318"/>
      <c r="O137" s="174"/>
    </row>
    <row r="138" s="164" customFormat="true" ht="24" hidden="false" customHeight="true" outlineLevel="0" collapsed="false">
      <c r="A138" s="313"/>
      <c r="B138" s="314"/>
      <c r="C138" s="315"/>
      <c r="D138" s="316"/>
      <c r="E138" s="317"/>
      <c r="F138" s="318"/>
      <c r="G138" s="318"/>
      <c r="H138" s="318"/>
      <c r="I138" s="318"/>
      <c r="J138" s="318"/>
      <c r="K138" s="318" t="s">
        <v>99</v>
      </c>
      <c r="L138" s="318"/>
      <c r="M138" s="318"/>
      <c r="N138" s="318"/>
      <c r="O138" s="174"/>
    </row>
    <row r="139" s="164" customFormat="true" ht="24" hidden="false" customHeight="true" outlineLevel="0" collapsed="false">
      <c r="A139" s="313"/>
      <c r="B139" s="314"/>
      <c r="C139" s="315"/>
      <c r="D139" s="316"/>
      <c r="E139" s="317"/>
      <c r="F139" s="318"/>
      <c r="G139" s="318"/>
      <c r="H139" s="318"/>
      <c r="I139" s="318"/>
      <c r="J139" s="318"/>
      <c r="K139" s="318" t="s">
        <v>99</v>
      </c>
      <c r="L139" s="318"/>
      <c r="M139" s="318"/>
      <c r="N139" s="318"/>
      <c r="O139" s="174"/>
    </row>
    <row r="140" s="164" customFormat="true" ht="24" hidden="false" customHeight="true" outlineLevel="0" collapsed="false">
      <c r="A140" s="313"/>
      <c r="B140" s="314"/>
      <c r="C140" s="315"/>
      <c r="D140" s="316"/>
      <c r="E140" s="317"/>
      <c r="F140" s="318"/>
      <c r="G140" s="318"/>
      <c r="H140" s="318"/>
      <c r="I140" s="318"/>
      <c r="J140" s="318"/>
      <c r="K140" s="318" t="s">
        <v>99</v>
      </c>
      <c r="L140" s="318"/>
      <c r="M140" s="318"/>
      <c r="N140" s="318"/>
      <c r="O140" s="174"/>
    </row>
    <row r="141" s="164" customFormat="true" ht="24" hidden="false" customHeight="true" outlineLevel="0" collapsed="false">
      <c r="A141" s="313"/>
      <c r="B141" s="314"/>
      <c r="C141" s="315"/>
      <c r="D141" s="316"/>
      <c r="E141" s="317"/>
      <c r="F141" s="318"/>
      <c r="G141" s="318"/>
      <c r="H141" s="318"/>
      <c r="I141" s="318"/>
      <c r="J141" s="318"/>
      <c r="K141" s="318" t="s">
        <v>99</v>
      </c>
      <c r="L141" s="318"/>
      <c r="M141" s="318"/>
      <c r="N141" s="318"/>
      <c r="O141" s="174"/>
    </row>
    <row r="142" s="164" customFormat="true" ht="24" hidden="false" customHeight="true" outlineLevel="0" collapsed="false">
      <c r="A142" s="313"/>
      <c r="B142" s="314"/>
      <c r="C142" s="315"/>
      <c r="D142" s="316"/>
      <c r="E142" s="317"/>
      <c r="F142" s="318"/>
      <c r="G142" s="318"/>
      <c r="H142" s="318"/>
      <c r="I142" s="318"/>
      <c r="J142" s="318"/>
      <c r="K142" s="318" t="s">
        <v>99</v>
      </c>
      <c r="L142" s="318"/>
      <c r="M142" s="318"/>
      <c r="N142" s="318"/>
      <c r="O142" s="174"/>
    </row>
    <row r="143" s="164" customFormat="true" ht="24" hidden="false" customHeight="true" outlineLevel="0" collapsed="false">
      <c r="A143" s="313"/>
      <c r="B143" s="314"/>
      <c r="C143" s="315"/>
      <c r="D143" s="316"/>
      <c r="E143" s="317"/>
      <c r="F143" s="318"/>
      <c r="G143" s="318"/>
      <c r="H143" s="318"/>
      <c r="I143" s="318"/>
      <c r="J143" s="318"/>
      <c r="K143" s="318" t="s">
        <v>99</v>
      </c>
      <c r="L143" s="318"/>
      <c r="M143" s="318"/>
      <c r="N143" s="318"/>
      <c r="O143" s="174"/>
    </row>
    <row r="144" s="164" customFormat="true" ht="24" hidden="false" customHeight="true" outlineLevel="0" collapsed="false">
      <c r="A144" s="313"/>
      <c r="B144" s="314"/>
      <c r="C144" s="315"/>
      <c r="D144" s="316"/>
      <c r="E144" s="317"/>
      <c r="F144" s="318"/>
      <c r="G144" s="318"/>
      <c r="H144" s="318"/>
      <c r="I144" s="318"/>
      <c r="J144" s="318"/>
      <c r="K144" s="318" t="s">
        <v>99</v>
      </c>
      <c r="L144" s="318"/>
      <c r="M144" s="318"/>
      <c r="N144" s="318"/>
      <c r="O144" s="174"/>
    </row>
    <row r="145" s="164" customFormat="true" ht="24" hidden="false" customHeight="true" outlineLevel="0" collapsed="false">
      <c r="A145" s="313"/>
      <c r="B145" s="314"/>
      <c r="C145" s="315"/>
      <c r="D145" s="316"/>
      <c r="E145" s="317"/>
      <c r="F145" s="318"/>
      <c r="G145" s="318"/>
      <c r="H145" s="318"/>
      <c r="I145" s="318"/>
      <c r="J145" s="318"/>
      <c r="K145" s="318" t="s">
        <v>99</v>
      </c>
      <c r="L145" s="318"/>
      <c r="M145" s="318"/>
      <c r="N145" s="318"/>
      <c r="O145" s="174"/>
    </row>
    <row r="146" s="164" customFormat="true" ht="24" hidden="false" customHeight="true" outlineLevel="0" collapsed="false">
      <c r="A146" s="313"/>
      <c r="B146" s="314"/>
      <c r="C146" s="315"/>
      <c r="D146" s="316"/>
      <c r="E146" s="317"/>
      <c r="F146" s="318"/>
      <c r="G146" s="318"/>
      <c r="H146" s="318"/>
      <c r="I146" s="318"/>
      <c r="J146" s="318"/>
      <c r="K146" s="318" t="s">
        <v>99</v>
      </c>
      <c r="L146" s="318"/>
      <c r="M146" s="318"/>
      <c r="N146" s="318"/>
      <c r="O146" s="174"/>
    </row>
    <row r="147" s="164" customFormat="true" ht="24" hidden="false" customHeight="true" outlineLevel="0" collapsed="false">
      <c r="A147" s="313"/>
      <c r="B147" s="314"/>
      <c r="C147" s="315"/>
      <c r="D147" s="316"/>
      <c r="E147" s="317"/>
      <c r="F147" s="318"/>
      <c r="G147" s="318"/>
      <c r="H147" s="318"/>
      <c r="I147" s="318"/>
      <c r="J147" s="318"/>
      <c r="K147" s="318" t="s">
        <v>99</v>
      </c>
      <c r="L147" s="318"/>
      <c r="M147" s="318"/>
      <c r="N147" s="318"/>
      <c r="O147" s="174"/>
    </row>
    <row r="148" s="164" customFormat="true" ht="24" hidden="false" customHeight="true" outlineLevel="0" collapsed="false">
      <c r="A148" s="313"/>
      <c r="B148" s="314"/>
      <c r="C148" s="315"/>
      <c r="D148" s="316"/>
      <c r="E148" s="317"/>
      <c r="F148" s="318"/>
      <c r="G148" s="318"/>
      <c r="H148" s="318"/>
      <c r="I148" s="318"/>
      <c r="J148" s="318"/>
      <c r="K148" s="318" t="s">
        <v>99</v>
      </c>
      <c r="L148" s="318"/>
      <c r="M148" s="318"/>
      <c r="N148" s="318"/>
      <c r="O148" s="174"/>
    </row>
    <row r="149" s="164" customFormat="true" ht="24" hidden="false" customHeight="true" outlineLevel="0" collapsed="false">
      <c r="A149" s="313"/>
      <c r="B149" s="314"/>
      <c r="C149" s="315"/>
      <c r="D149" s="316"/>
      <c r="E149" s="317"/>
      <c r="F149" s="318"/>
      <c r="G149" s="318"/>
      <c r="H149" s="318"/>
      <c r="I149" s="318"/>
      <c r="J149" s="318"/>
      <c r="K149" s="318" t="s">
        <v>99</v>
      </c>
      <c r="L149" s="318"/>
      <c r="M149" s="318"/>
      <c r="N149" s="318"/>
      <c r="O149" s="174"/>
    </row>
    <row r="150" s="164" customFormat="true" ht="24" hidden="false" customHeight="true" outlineLevel="0" collapsed="false">
      <c r="A150" s="313"/>
      <c r="B150" s="314"/>
      <c r="C150" s="315"/>
      <c r="D150" s="316"/>
      <c r="E150" s="317"/>
      <c r="F150" s="318"/>
      <c r="G150" s="318"/>
      <c r="H150" s="318"/>
      <c r="I150" s="318"/>
      <c r="J150" s="318"/>
      <c r="K150" s="318" t="s">
        <v>99</v>
      </c>
      <c r="L150" s="318"/>
      <c r="M150" s="318"/>
      <c r="N150" s="318"/>
      <c r="O150" s="174"/>
    </row>
    <row r="151" s="164" customFormat="true" ht="24" hidden="false" customHeight="true" outlineLevel="0" collapsed="false">
      <c r="A151" s="313"/>
      <c r="B151" s="314"/>
      <c r="C151" s="315"/>
      <c r="D151" s="316"/>
      <c r="E151" s="317"/>
      <c r="F151" s="318"/>
      <c r="G151" s="318"/>
      <c r="H151" s="318"/>
      <c r="I151" s="318"/>
      <c r="J151" s="318"/>
      <c r="K151" s="318" t="s">
        <v>99</v>
      </c>
      <c r="L151" s="318"/>
      <c r="M151" s="318"/>
      <c r="N151" s="318"/>
      <c r="O151" s="174"/>
    </row>
    <row r="152" s="164" customFormat="true" ht="24" hidden="false" customHeight="true" outlineLevel="0" collapsed="false">
      <c r="A152" s="313"/>
      <c r="B152" s="314"/>
      <c r="C152" s="315"/>
      <c r="D152" s="316"/>
      <c r="E152" s="317"/>
      <c r="F152" s="318"/>
      <c r="G152" s="318"/>
      <c r="H152" s="318"/>
      <c r="I152" s="318"/>
      <c r="J152" s="318"/>
      <c r="K152" s="318" t="s">
        <v>99</v>
      </c>
      <c r="L152" s="318"/>
      <c r="M152" s="318"/>
      <c r="N152" s="318"/>
      <c r="O152" s="174"/>
    </row>
    <row r="153" s="164" customFormat="true" ht="24" hidden="false" customHeight="true" outlineLevel="0" collapsed="false">
      <c r="A153" s="313"/>
      <c r="B153" s="314"/>
      <c r="C153" s="315"/>
      <c r="D153" s="316"/>
      <c r="E153" s="317"/>
      <c r="F153" s="318"/>
      <c r="G153" s="318"/>
      <c r="H153" s="318"/>
      <c r="I153" s="318"/>
      <c r="J153" s="318"/>
      <c r="K153" s="318" t="s">
        <v>99</v>
      </c>
      <c r="L153" s="318"/>
      <c r="M153" s="318"/>
      <c r="N153" s="318"/>
      <c r="O153" s="174"/>
    </row>
    <row r="154" s="164" customFormat="true" ht="24" hidden="false" customHeight="true" outlineLevel="0" collapsed="false">
      <c r="A154" s="313"/>
      <c r="B154" s="314"/>
      <c r="C154" s="315"/>
      <c r="D154" s="316"/>
      <c r="E154" s="317"/>
      <c r="F154" s="318"/>
      <c r="G154" s="318"/>
      <c r="H154" s="318"/>
      <c r="I154" s="318"/>
      <c r="J154" s="318"/>
      <c r="K154" s="318" t="s">
        <v>99</v>
      </c>
      <c r="L154" s="318"/>
      <c r="M154" s="318"/>
      <c r="N154" s="318"/>
      <c r="O154" s="174"/>
    </row>
    <row r="155" s="164" customFormat="true" ht="24" hidden="false" customHeight="true" outlineLevel="0" collapsed="false">
      <c r="A155" s="313"/>
      <c r="B155" s="314"/>
      <c r="C155" s="315"/>
      <c r="D155" s="316"/>
      <c r="E155" s="317"/>
      <c r="F155" s="318"/>
      <c r="G155" s="318"/>
      <c r="H155" s="318"/>
      <c r="I155" s="318"/>
      <c r="J155" s="318"/>
      <c r="K155" s="318" t="s">
        <v>99</v>
      </c>
      <c r="L155" s="318"/>
      <c r="M155" s="318"/>
      <c r="N155" s="318"/>
      <c r="O155" s="174"/>
    </row>
    <row r="156" s="164" customFormat="true" ht="24" hidden="false" customHeight="true" outlineLevel="0" collapsed="false">
      <c r="A156" s="313"/>
      <c r="B156" s="314"/>
      <c r="C156" s="315"/>
      <c r="D156" s="316"/>
      <c r="E156" s="317"/>
      <c r="F156" s="318"/>
      <c r="G156" s="318"/>
      <c r="H156" s="318"/>
      <c r="I156" s="318"/>
      <c r="J156" s="318"/>
      <c r="K156" s="318" t="s">
        <v>99</v>
      </c>
      <c r="L156" s="318"/>
      <c r="M156" s="318"/>
      <c r="N156" s="318"/>
      <c r="O156" s="174"/>
    </row>
    <row r="157" s="164" customFormat="true" ht="24" hidden="false" customHeight="true" outlineLevel="0" collapsed="false">
      <c r="A157" s="313"/>
      <c r="B157" s="314"/>
      <c r="C157" s="315"/>
      <c r="D157" s="316"/>
      <c r="E157" s="317"/>
      <c r="F157" s="318"/>
      <c r="G157" s="318"/>
      <c r="H157" s="318"/>
      <c r="I157" s="318"/>
      <c r="J157" s="318"/>
      <c r="K157" s="318" t="s">
        <v>99</v>
      </c>
      <c r="L157" s="318"/>
      <c r="M157" s="318"/>
      <c r="N157" s="318"/>
      <c r="O157" s="174"/>
    </row>
    <row r="158" s="164" customFormat="true" ht="24" hidden="false" customHeight="true" outlineLevel="0" collapsed="false">
      <c r="A158" s="313"/>
      <c r="B158" s="314"/>
      <c r="C158" s="315"/>
      <c r="D158" s="316"/>
      <c r="E158" s="317"/>
      <c r="F158" s="318"/>
      <c r="G158" s="318"/>
      <c r="H158" s="318"/>
      <c r="I158" s="318"/>
      <c r="J158" s="318"/>
      <c r="K158" s="318" t="s">
        <v>99</v>
      </c>
      <c r="L158" s="318"/>
      <c r="M158" s="318"/>
      <c r="N158" s="318"/>
      <c r="O158" s="174"/>
    </row>
    <row r="159" s="164" customFormat="true" ht="24" hidden="false" customHeight="true" outlineLevel="0" collapsed="false">
      <c r="A159" s="313"/>
      <c r="B159" s="314"/>
      <c r="C159" s="315"/>
      <c r="D159" s="316"/>
      <c r="E159" s="317"/>
      <c r="F159" s="318"/>
      <c r="G159" s="318"/>
      <c r="H159" s="318"/>
      <c r="I159" s="318"/>
      <c r="J159" s="318"/>
      <c r="K159" s="318" t="s">
        <v>99</v>
      </c>
      <c r="L159" s="318"/>
      <c r="M159" s="318"/>
      <c r="N159" s="318"/>
      <c r="O159" s="174"/>
    </row>
    <row r="160" s="164" customFormat="true" ht="24" hidden="false" customHeight="true" outlineLevel="0" collapsed="false">
      <c r="A160" s="313"/>
      <c r="B160" s="314"/>
      <c r="C160" s="315"/>
      <c r="D160" s="316"/>
      <c r="E160" s="317"/>
      <c r="F160" s="318"/>
      <c r="G160" s="318"/>
      <c r="H160" s="318"/>
      <c r="I160" s="318"/>
      <c r="J160" s="318"/>
      <c r="K160" s="318" t="s">
        <v>99</v>
      </c>
      <c r="L160" s="318"/>
      <c r="M160" s="318"/>
      <c r="N160" s="318"/>
      <c r="O160" s="174"/>
    </row>
    <row r="161" s="164" customFormat="true" ht="24" hidden="false" customHeight="true" outlineLevel="0" collapsed="false">
      <c r="A161" s="313"/>
      <c r="B161" s="314"/>
      <c r="C161" s="315"/>
      <c r="D161" s="316"/>
      <c r="E161" s="317"/>
      <c r="F161" s="318"/>
      <c r="G161" s="318"/>
      <c r="H161" s="318"/>
      <c r="I161" s="318"/>
      <c r="J161" s="318"/>
      <c r="K161" s="318" t="s">
        <v>99</v>
      </c>
      <c r="L161" s="318"/>
      <c r="M161" s="318"/>
      <c r="N161" s="318"/>
      <c r="O161" s="174"/>
    </row>
    <row r="162" s="164" customFormat="true" ht="24" hidden="false" customHeight="true" outlineLevel="0" collapsed="false">
      <c r="A162" s="313"/>
      <c r="B162" s="314"/>
      <c r="C162" s="315"/>
      <c r="D162" s="316"/>
      <c r="E162" s="317"/>
      <c r="F162" s="318"/>
      <c r="G162" s="318"/>
      <c r="H162" s="318"/>
      <c r="I162" s="318"/>
      <c r="J162" s="318"/>
      <c r="K162" s="318" t="s">
        <v>99</v>
      </c>
      <c r="L162" s="318"/>
      <c r="M162" s="318"/>
      <c r="N162" s="318"/>
      <c r="O162" s="174"/>
    </row>
    <row r="163" s="164" customFormat="true" ht="24" hidden="false" customHeight="true" outlineLevel="0" collapsed="false">
      <c r="A163" s="313"/>
      <c r="B163" s="314"/>
      <c r="C163" s="315"/>
      <c r="D163" s="316"/>
      <c r="E163" s="317"/>
      <c r="F163" s="318"/>
      <c r="G163" s="318"/>
      <c r="H163" s="318"/>
      <c r="I163" s="318"/>
      <c r="J163" s="318"/>
      <c r="K163" s="318" t="s">
        <v>99</v>
      </c>
      <c r="L163" s="318"/>
      <c r="M163" s="318"/>
      <c r="N163" s="318"/>
      <c r="O163" s="174"/>
    </row>
    <row r="164" s="164" customFormat="true" ht="24" hidden="false" customHeight="true" outlineLevel="0" collapsed="false">
      <c r="A164" s="313"/>
      <c r="B164" s="314"/>
      <c r="C164" s="315"/>
      <c r="D164" s="316"/>
      <c r="E164" s="317"/>
      <c r="F164" s="318"/>
      <c r="G164" s="318"/>
      <c r="H164" s="318"/>
      <c r="I164" s="318"/>
      <c r="J164" s="318"/>
      <c r="K164" s="318" t="s">
        <v>99</v>
      </c>
      <c r="L164" s="318"/>
      <c r="M164" s="318"/>
      <c r="N164" s="318"/>
      <c r="O164" s="174"/>
    </row>
    <row r="165" s="164" customFormat="true" ht="24" hidden="false" customHeight="true" outlineLevel="0" collapsed="false">
      <c r="A165" s="313"/>
      <c r="B165" s="314"/>
      <c r="C165" s="315"/>
      <c r="D165" s="316"/>
      <c r="E165" s="317"/>
      <c r="F165" s="318"/>
      <c r="G165" s="318"/>
      <c r="H165" s="318"/>
      <c r="I165" s="318"/>
      <c r="J165" s="318"/>
      <c r="K165" s="318" t="s">
        <v>99</v>
      </c>
      <c r="L165" s="318"/>
      <c r="M165" s="318"/>
      <c r="N165" s="318"/>
      <c r="O165" s="174"/>
    </row>
    <row r="166" s="164" customFormat="true" ht="24" hidden="false" customHeight="true" outlineLevel="0" collapsed="false">
      <c r="A166" s="313"/>
      <c r="B166" s="314"/>
      <c r="C166" s="315"/>
      <c r="D166" s="316"/>
      <c r="E166" s="317"/>
      <c r="F166" s="318"/>
      <c r="G166" s="318"/>
      <c r="H166" s="318"/>
      <c r="I166" s="318"/>
      <c r="J166" s="318"/>
      <c r="K166" s="318" t="s">
        <v>99</v>
      </c>
      <c r="L166" s="318"/>
      <c r="M166" s="318"/>
      <c r="N166" s="318"/>
      <c r="O166" s="174"/>
    </row>
    <row r="167" s="164" customFormat="true" ht="24" hidden="false" customHeight="true" outlineLevel="0" collapsed="false">
      <c r="A167" s="313"/>
      <c r="B167" s="314"/>
      <c r="C167" s="315"/>
      <c r="D167" s="316"/>
      <c r="E167" s="317"/>
      <c r="F167" s="318"/>
      <c r="G167" s="318"/>
      <c r="H167" s="318"/>
      <c r="I167" s="318"/>
      <c r="J167" s="318"/>
      <c r="K167" s="318" t="s">
        <v>99</v>
      </c>
      <c r="L167" s="318"/>
      <c r="M167" s="318"/>
      <c r="N167" s="318"/>
      <c r="O167" s="174"/>
    </row>
    <row r="168" s="164" customFormat="true" ht="24" hidden="false" customHeight="true" outlineLevel="0" collapsed="false">
      <c r="A168" s="313"/>
      <c r="B168" s="314"/>
      <c r="C168" s="315"/>
      <c r="D168" s="316"/>
      <c r="E168" s="317"/>
      <c r="F168" s="318"/>
      <c r="G168" s="318"/>
      <c r="H168" s="318"/>
      <c r="I168" s="318"/>
      <c r="J168" s="318"/>
      <c r="K168" s="318" t="s">
        <v>99</v>
      </c>
      <c r="L168" s="318"/>
      <c r="M168" s="318"/>
      <c r="N168" s="318"/>
      <c r="O168" s="174"/>
    </row>
    <row r="169" s="164" customFormat="true" ht="24" hidden="false" customHeight="true" outlineLevel="0" collapsed="false">
      <c r="A169" s="313"/>
      <c r="B169" s="314"/>
      <c r="C169" s="315"/>
      <c r="D169" s="316"/>
      <c r="E169" s="317"/>
      <c r="F169" s="318"/>
      <c r="G169" s="318"/>
      <c r="H169" s="318"/>
      <c r="I169" s="318"/>
      <c r="J169" s="318"/>
      <c r="K169" s="318" t="s">
        <v>99</v>
      </c>
      <c r="L169" s="318"/>
      <c r="M169" s="318"/>
      <c r="N169" s="318"/>
      <c r="O169" s="174"/>
    </row>
    <row r="170" s="164" customFormat="true" ht="24" hidden="false" customHeight="true" outlineLevel="0" collapsed="false">
      <c r="A170" s="313"/>
      <c r="B170" s="314"/>
      <c r="C170" s="315"/>
      <c r="D170" s="316"/>
      <c r="E170" s="317"/>
      <c r="F170" s="318"/>
      <c r="G170" s="318"/>
      <c r="H170" s="318"/>
      <c r="I170" s="318"/>
      <c r="J170" s="318"/>
      <c r="K170" s="318" t="s">
        <v>99</v>
      </c>
      <c r="L170" s="318"/>
      <c r="M170" s="318"/>
      <c r="N170" s="318"/>
      <c r="O170" s="174"/>
    </row>
    <row r="171" s="164" customFormat="true" ht="24" hidden="false" customHeight="true" outlineLevel="0" collapsed="false">
      <c r="A171" s="313"/>
      <c r="B171" s="314"/>
      <c r="C171" s="315"/>
      <c r="D171" s="316"/>
      <c r="E171" s="317"/>
      <c r="F171" s="318"/>
      <c r="G171" s="318"/>
      <c r="H171" s="318"/>
      <c r="I171" s="318"/>
      <c r="J171" s="318"/>
      <c r="K171" s="318" t="s">
        <v>99</v>
      </c>
      <c r="L171" s="318"/>
      <c r="M171" s="318"/>
      <c r="N171" s="318"/>
      <c r="O171" s="174"/>
    </row>
    <row r="172" s="164" customFormat="true" ht="24" hidden="false" customHeight="true" outlineLevel="0" collapsed="false">
      <c r="A172" s="313"/>
      <c r="B172" s="314"/>
      <c r="C172" s="315"/>
      <c r="D172" s="316"/>
      <c r="E172" s="317"/>
      <c r="F172" s="318"/>
      <c r="G172" s="318"/>
      <c r="H172" s="318"/>
      <c r="I172" s="318"/>
      <c r="J172" s="318"/>
      <c r="K172" s="318" t="s">
        <v>99</v>
      </c>
      <c r="L172" s="318"/>
      <c r="M172" s="318"/>
      <c r="N172" s="318"/>
      <c r="O172" s="174"/>
    </row>
    <row r="173" s="164" customFormat="true" ht="24" hidden="false" customHeight="true" outlineLevel="0" collapsed="false">
      <c r="A173" s="313"/>
      <c r="B173" s="314"/>
      <c r="C173" s="315"/>
      <c r="D173" s="316"/>
      <c r="E173" s="317"/>
      <c r="F173" s="318"/>
      <c r="G173" s="318"/>
      <c r="H173" s="318"/>
      <c r="I173" s="318"/>
      <c r="J173" s="318"/>
      <c r="K173" s="318" t="s">
        <v>99</v>
      </c>
      <c r="L173" s="318"/>
      <c r="M173" s="318"/>
      <c r="N173" s="318"/>
      <c r="O173" s="174"/>
    </row>
    <row r="174" s="164" customFormat="true" ht="24" hidden="false" customHeight="true" outlineLevel="0" collapsed="false">
      <c r="A174" s="313"/>
      <c r="B174" s="314"/>
      <c r="C174" s="315"/>
      <c r="D174" s="316"/>
      <c r="E174" s="317"/>
      <c r="F174" s="318"/>
      <c r="G174" s="318"/>
      <c r="H174" s="318"/>
      <c r="I174" s="318"/>
      <c r="J174" s="318"/>
      <c r="K174" s="318" t="s">
        <v>99</v>
      </c>
      <c r="L174" s="318"/>
      <c r="M174" s="318"/>
      <c r="N174" s="318"/>
      <c r="O174" s="174"/>
    </row>
    <row r="175" s="164" customFormat="true" ht="24" hidden="false" customHeight="true" outlineLevel="0" collapsed="false">
      <c r="A175" s="313"/>
      <c r="B175" s="314"/>
      <c r="C175" s="315"/>
      <c r="D175" s="316"/>
      <c r="E175" s="317"/>
      <c r="F175" s="318"/>
      <c r="G175" s="318"/>
      <c r="H175" s="318"/>
      <c r="I175" s="318"/>
      <c r="J175" s="318"/>
      <c r="K175" s="318" t="s">
        <v>99</v>
      </c>
      <c r="L175" s="318"/>
      <c r="M175" s="318"/>
      <c r="N175" s="318"/>
      <c r="O175" s="174"/>
    </row>
    <row r="176" s="164" customFormat="true" ht="24" hidden="false" customHeight="true" outlineLevel="0" collapsed="false">
      <c r="A176" s="313"/>
      <c r="B176" s="314"/>
      <c r="C176" s="315"/>
      <c r="D176" s="316"/>
      <c r="E176" s="317"/>
      <c r="F176" s="318"/>
      <c r="G176" s="318"/>
      <c r="H176" s="318"/>
      <c r="I176" s="318"/>
      <c r="J176" s="318"/>
      <c r="K176" s="318" t="s">
        <v>99</v>
      </c>
      <c r="L176" s="318"/>
      <c r="M176" s="318"/>
      <c r="N176" s="318"/>
      <c r="O176" s="174"/>
    </row>
    <row r="177" s="164" customFormat="true" ht="24" hidden="false" customHeight="true" outlineLevel="0" collapsed="false">
      <c r="A177" s="313"/>
      <c r="B177" s="314"/>
      <c r="C177" s="315"/>
      <c r="D177" s="316"/>
      <c r="E177" s="317"/>
      <c r="F177" s="318"/>
      <c r="G177" s="318"/>
      <c r="H177" s="318"/>
      <c r="I177" s="318"/>
      <c r="J177" s="318"/>
      <c r="K177" s="318" t="s">
        <v>99</v>
      </c>
      <c r="L177" s="318"/>
      <c r="M177" s="318"/>
      <c r="N177" s="318"/>
      <c r="O177" s="174"/>
    </row>
    <row r="178" s="164" customFormat="true" ht="24" hidden="false" customHeight="true" outlineLevel="0" collapsed="false">
      <c r="A178" s="313"/>
      <c r="B178" s="314"/>
      <c r="C178" s="315"/>
      <c r="D178" s="316"/>
      <c r="E178" s="317"/>
      <c r="F178" s="318"/>
      <c r="G178" s="318"/>
      <c r="H178" s="318"/>
      <c r="I178" s="318"/>
      <c r="J178" s="318"/>
      <c r="K178" s="318" t="s">
        <v>99</v>
      </c>
      <c r="L178" s="318"/>
      <c r="M178" s="318"/>
      <c r="N178" s="318"/>
      <c r="O178" s="174"/>
    </row>
    <row r="179" s="164" customFormat="true" ht="24" hidden="false" customHeight="true" outlineLevel="0" collapsed="false">
      <c r="A179" s="313"/>
      <c r="B179" s="314"/>
      <c r="C179" s="315"/>
      <c r="D179" s="316"/>
      <c r="E179" s="317"/>
      <c r="F179" s="318"/>
      <c r="G179" s="318"/>
      <c r="H179" s="318"/>
      <c r="I179" s="318"/>
      <c r="J179" s="318"/>
      <c r="K179" s="318" t="s">
        <v>99</v>
      </c>
      <c r="L179" s="318"/>
      <c r="M179" s="318"/>
      <c r="N179" s="318"/>
      <c r="O179" s="174"/>
    </row>
    <row r="180" s="164" customFormat="true" ht="24" hidden="false" customHeight="true" outlineLevel="0" collapsed="false">
      <c r="A180" s="313"/>
      <c r="B180" s="314"/>
      <c r="C180" s="315"/>
      <c r="D180" s="316"/>
      <c r="E180" s="317"/>
      <c r="F180" s="318"/>
      <c r="G180" s="318"/>
      <c r="H180" s="318"/>
      <c r="I180" s="318"/>
      <c r="J180" s="318"/>
      <c r="K180" s="318" t="s">
        <v>99</v>
      </c>
      <c r="L180" s="318"/>
      <c r="M180" s="318"/>
      <c r="N180" s="318"/>
      <c r="O180" s="174"/>
    </row>
    <row r="181" s="164" customFormat="true" ht="24" hidden="false" customHeight="true" outlineLevel="0" collapsed="false">
      <c r="A181" s="313"/>
      <c r="B181" s="314"/>
      <c r="C181" s="315"/>
      <c r="D181" s="316"/>
      <c r="E181" s="317"/>
      <c r="F181" s="318"/>
      <c r="G181" s="318"/>
      <c r="H181" s="318"/>
      <c r="I181" s="318"/>
      <c r="J181" s="318"/>
      <c r="K181" s="318" t="s">
        <v>99</v>
      </c>
      <c r="L181" s="318"/>
      <c r="M181" s="318"/>
      <c r="N181" s="318"/>
      <c r="O181" s="174"/>
    </row>
    <row r="182" s="164" customFormat="true" ht="24" hidden="false" customHeight="true" outlineLevel="0" collapsed="false">
      <c r="A182" s="313"/>
      <c r="B182" s="314"/>
      <c r="C182" s="315"/>
      <c r="D182" s="316"/>
      <c r="E182" s="317"/>
      <c r="F182" s="318"/>
      <c r="G182" s="318"/>
      <c r="H182" s="318"/>
      <c r="I182" s="318"/>
      <c r="J182" s="318"/>
      <c r="K182" s="318" t="s">
        <v>99</v>
      </c>
      <c r="L182" s="318"/>
      <c r="M182" s="318"/>
      <c r="N182" s="318"/>
      <c r="O182" s="174"/>
    </row>
    <row r="183" s="164" customFormat="true" ht="24" hidden="false" customHeight="true" outlineLevel="0" collapsed="false">
      <c r="A183" s="313"/>
      <c r="B183" s="314"/>
      <c r="C183" s="315"/>
      <c r="D183" s="316"/>
      <c r="E183" s="317"/>
      <c r="F183" s="318"/>
      <c r="G183" s="318"/>
      <c r="H183" s="318"/>
      <c r="I183" s="318"/>
      <c r="J183" s="318"/>
      <c r="K183" s="318" t="s">
        <v>99</v>
      </c>
      <c r="L183" s="318"/>
      <c r="M183" s="318"/>
      <c r="N183" s="318"/>
      <c r="O183" s="174"/>
    </row>
    <row r="184" s="164" customFormat="true" ht="24" hidden="false" customHeight="true" outlineLevel="0" collapsed="false">
      <c r="A184" s="313"/>
      <c r="B184" s="314"/>
      <c r="C184" s="315"/>
      <c r="D184" s="316"/>
      <c r="E184" s="317"/>
      <c r="F184" s="318"/>
      <c r="G184" s="318"/>
      <c r="H184" s="318"/>
      <c r="I184" s="318"/>
      <c r="J184" s="318"/>
      <c r="K184" s="318" t="s">
        <v>99</v>
      </c>
      <c r="L184" s="318"/>
      <c r="M184" s="318"/>
      <c r="N184" s="318"/>
      <c r="O184" s="174"/>
    </row>
    <row r="185" s="164" customFormat="true" ht="24" hidden="false" customHeight="true" outlineLevel="0" collapsed="false">
      <c r="A185" s="313"/>
      <c r="B185" s="314"/>
      <c r="C185" s="315"/>
      <c r="D185" s="316"/>
      <c r="E185" s="317"/>
      <c r="F185" s="318"/>
      <c r="G185" s="318"/>
      <c r="H185" s="318"/>
      <c r="I185" s="318"/>
      <c r="J185" s="318"/>
      <c r="K185" s="318" t="s">
        <v>99</v>
      </c>
      <c r="L185" s="318"/>
      <c r="M185" s="318"/>
      <c r="N185" s="318"/>
      <c r="O185" s="174"/>
    </row>
    <row r="186" s="164" customFormat="true" ht="24" hidden="false" customHeight="true" outlineLevel="0" collapsed="false">
      <c r="A186" s="313"/>
      <c r="B186" s="314"/>
      <c r="C186" s="315"/>
      <c r="D186" s="316"/>
      <c r="E186" s="317"/>
      <c r="F186" s="318"/>
      <c r="G186" s="318"/>
      <c r="H186" s="318"/>
      <c r="I186" s="318"/>
      <c r="J186" s="318"/>
      <c r="K186" s="318" t="s">
        <v>99</v>
      </c>
      <c r="L186" s="318"/>
      <c r="M186" s="318"/>
      <c r="N186" s="318"/>
      <c r="O186" s="174"/>
    </row>
    <row r="187" s="164" customFormat="true" ht="24" hidden="false" customHeight="true" outlineLevel="0" collapsed="false">
      <c r="A187" s="313"/>
      <c r="B187" s="314"/>
      <c r="C187" s="315"/>
      <c r="D187" s="316"/>
      <c r="E187" s="317"/>
      <c r="F187" s="318"/>
      <c r="G187" s="318"/>
      <c r="H187" s="318"/>
      <c r="I187" s="318"/>
      <c r="J187" s="318"/>
      <c r="K187" s="318" t="s">
        <v>99</v>
      </c>
      <c r="L187" s="318"/>
      <c r="M187" s="318"/>
      <c r="N187" s="318"/>
      <c r="O187" s="174"/>
    </row>
    <row r="188" s="164" customFormat="true" ht="24" hidden="false" customHeight="true" outlineLevel="0" collapsed="false">
      <c r="A188" s="313"/>
      <c r="B188" s="314"/>
      <c r="C188" s="315"/>
      <c r="D188" s="316"/>
      <c r="E188" s="317"/>
      <c r="F188" s="318"/>
      <c r="G188" s="318"/>
      <c r="H188" s="318"/>
      <c r="I188" s="318"/>
      <c r="J188" s="318"/>
      <c r="K188" s="318" t="s">
        <v>99</v>
      </c>
      <c r="L188" s="318"/>
      <c r="M188" s="318"/>
      <c r="N188" s="318"/>
      <c r="O188" s="174"/>
    </row>
    <row r="189" s="164" customFormat="true" ht="24" hidden="false" customHeight="true" outlineLevel="0" collapsed="false">
      <c r="A189" s="313"/>
      <c r="B189" s="314"/>
      <c r="C189" s="315"/>
      <c r="D189" s="316"/>
      <c r="E189" s="317"/>
      <c r="F189" s="318"/>
      <c r="G189" s="318"/>
      <c r="H189" s="318"/>
      <c r="I189" s="318"/>
      <c r="J189" s="318"/>
      <c r="K189" s="318" t="s">
        <v>99</v>
      </c>
      <c r="L189" s="318"/>
      <c r="M189" s="318"/>
      <c r="N189" s="318"/>
      <c r="O189" s="174"/>
    </row>
    <row r="190" s="164" customFormat="true" ht="24" hidden="false" customHeight="true" outlineLevel="0" collapsed="false">
      <c r="A190" s="313"/>
      <c r="B190" s="314"/>
      <c r="C190" s="315"/>
      <c r="D190" s="316"/>
      <c r="E190" s="317"/>
      <c r="F190" s="318"/>
      <c r="G190" s="318"/>
      <c r="H190" s="318"/>
      <c r="I190" s="318"/>
      <c r="J190" s="318"/>
      <c r="K190" s="318" t="s">
        <v>99</v>
      </c>
      <c r="L190" s="318"/>
      <c r="M190" s="318"/>
      <c r="N190" s="318"/>
      <c r="O190" s="318"/>
    </row>
    <row r="191" s="164" customFormat="true" ht="24" hidden="false" customHeight="true" outlineLevel="0" collapsed="false">
      <c r="A191" s="313"/>
      <c r="B191" s="314"/>
      <c r="C191" s="315"/>
      <c r="D191" s="316"/>
      <c r="E191" s="317"/>
      <c r="F191" s="318"/>
      <c r="G191" s="318"/>
      <c r="H191" s="318"/>
      <c r="I191" s="318"/>
      <c r="J191" s="318"/>
      <c r="K191" s="318" t="s">
        <v>99</v>
      </c>
      <c r="L191" s="318"/>
      <c r="M191" s="318"/>
      <c r="N191" s="318"/>
      <c r="O191" s="318"/>
    </row>
    <row r="192" s="164" customFormat="true" ht="24" hidden="false" customHeight="true" outlineLevel="0" collapsed="false">
      <c r="A192" s="313"/>
      <c r="B192" s="314"/>
      <c r="C192" s="315"/>
      <c r="D192" s="316"/>
      <c r="E192" s="317"/>
      <c r="F192" s="318"/>
      <c r="G192" s="318"/>
      <c r="H192" s="318"/>
      <c r="I192" s="318"/>
      <c r="J192" s="318"/>
      <c r="K192" s="318" t="s">
        <v>99</v>
      </c>
      <c r="L192" s="318"/>
      <c r="M192" s="318"/>
      <c r="N192" s="318"/>
      <c r="O192" s="318"/>
    </row>
    <row r="193" s="164" customFormat="true" ht="24" hidden="false" customHeight="true" outlineLevel="0" collapsed="false">
      <c r="A193" s="313"/>
      <c r="B193" s="314"/>
      <c r="C193" s="315"/>
      <c r="D193" s="316"/>
      <c r="E193" s="317"/>
      <c r="F193" s="318"/>
      <c r="G193" s="318"/>
      <c r="H193" s="318"/>
      <c r="I193" s="318"/>
      <c r="J193" s="318"/>
      <c r="K193" s="318" t="s">
        <v>99</v>
      </c>
      <c r="L193" s="318"/>
      <c r="M193" s="318"/>
      <c r="N193" s="318"/>
      <c r="O193" s="318"/>
    </row>
    <row r="194" s="164" customFormat="true" ht="24" hidden="false" customHeight="true" outlineLevel="0" collapsed="false">
      <c r="A194" s="313"/>
      <c r="B194" s="314"/>
      <c r="C194" s="315"/>
      <c r="D194" s="316"/>
      <c r="E194" s="317"/>
      <c r="F194" s="318"/>
      <c r="G194" s="318"/>
      <c r="H194" s="318"/>
      <c r="I194" s="318"/>
      <c r="J194" s="318"/>
      <c r="K194" s="318" t="s">
        <v>99</v>
      </c>
      <c r="L194" s="318"/>
      <c r="M194" s="318"/>
      <c r="N194" s="318"/>
      <c r="O194" s="318"/>
    </row>
    <row r="195" s="164" customFormat="true" ht="24" hidden="false" customHeight="true" outlineLevel="0" collapsed="false">
      <c r="A195" s="313"/>
      <c r="B195" s="314"/>
      <c r="C195" s="315"/>
      <c r="D195" s="316"/>
      <c r="E195" s="317"/>
      <c r="F195" s="318"/>
      <c r="G195" s="318"/>
      <c r="H195" s="318"/>
      <c r="I195" s="318"/>
      <c r="J195" s="318"/>
      <c r="K195" s="318" t="s">
        <v>99</v>
      </c>
      <c r="L195" s="318"/>
      <c r="M195" s="318"/>
      <c r="N195" s="318"/>
      <c r="O195" s="318"/>
    </row>
    <row r="196" s="164" customFormat="true" ht="24" hidden="false" customHeight="true" outlineLevel="0" collapsed="false">
      <c r="A196" s="313"/>
      <c r="B196" s="314"/>
      <c r="C196" s="315"/>
      <c r="D196" s="316"/>
      <c r="E196" s="317"/>
      <c r="F196" s="318"/>
      <c r="G196" s="318"/>
      <c r="H196" s="318"/>
      <c r="I196" s="318"/>
      <c r="J196" s="318"/>
      <c r="K196" s="318" t="s">
        <v>99</v>
      </c>
      <c r="L196" s="318"/>
      <c r="M196" s="318"/>
      <c r="N196" s="318"/>
      <c r="O196" s="318"/>
    </row>
    <row r="197" s="164" customFormat="true" ht="24" hidden="false" customHeight="true" outlineLevel="0" collapsed="false">
      <c r="A197" s="313"/>
      <c r="B197" s="314"/>
      <c r="C197" s="315"/>
      <c r="D197" s="316"/>
      <c r="E197" s="317"/>
      <c r="F197" s="318"/>
      <c r="G197" s="318"/>
      <c r="H197" s="318"/>
      <c r="I197" s="318"/>
      <c r="J197" s="318"/>
      <c r="K197" s="318" t="s">
        <v>99</v>
      </c>
      <c r="L197" s="318"/>
      <c r="M197" s="318"/>
      <c r="N197" s="318"/>
      <c r="O197" s="318"/>
    </row>
    <row r="198" s="164" customFormat="true" ht="24" hidden="false" customHeight="true" outlineLevel="0" collapsed="false">
      <c r="A198" s="313"/>
      <c r="B198" s="314"/>
      <c r="C198" s="315"/>
      <c r="D198" s="316"/>
      <c r="E198" s="317"/>
      <c r="F198" s="318"/>
      <c r="G198" s="318"/>
      <c r="H198" s="318"/>
      <c r="I198" s="318"/>
      <c r="J198" s="318"/>
      <c r="K198" s="318" t="s">
        <v>99</v>
      </c>
      <c r="L198" s="318"/>
      <c r="M198" s="318"/>
      <c r="N198" s="318"/>
      <c r="O198" s="318"/>
    </row>
    <row r="199" s="164" customFormat="true" ht="24" hidden="false" customHeight="true" outlineLevel="0" collapsed="false">
      <c r="A199" s="313"/>
      <c r="B199" s="314"/>
      <c r="C199" s="315"/>
      <c r="D199" s="316"/>
      <c r="E199" s="317"/>
      <c r="F199" s="318"/>
      <c r="G199" s="318"/>
      <c r="H199" s="318"/>
      <c r="I199" s="318"/>
      <c r="J199" s="318"/>
      <c r="K199" s="318" t="s">
        <v>99</v>
      </c>
      <c r="L199" s="318"/>
      <c r="M199" s="318"/>
      <c r="N199" s="318"/>
      <c r="O199" s="318"/>
    </row>
    <row r="200" s="164" customFormat="true" ht="24" hidden="false" customHeight="true" outlineLevel="0" collapsed="false">
      <c r="A200" s="313"/>
      <c r="B200" s="314"/>
      <c r="C200" s="315"/>
      <c r="D200" s="316"/>
      <c r="E200" s="317"/>
      <c r="F200" s="318"/>
      <c r="G200" s="318"/>
      <c r="H200" s="318"/>
      <c r="I200" s="318"/>
      <c r="J200" s="318"/>
      <c r="K200" s="318" t="s">
        <v>99</v>
      </c>
      <c r="L200" s="318"/>
      <c r="M200" s="318"/>
      <c r="N200" s="318"/>
      <c r="O200" s="318"/>
    </row>
    <row r="1047735" customFormat="false" ht="12.8" hidden="false" customHeight="false" outlineLevel="0" collapsed="false"/>
    <row r="1047736" customFormat="false" ht="12.8" hidden="false" customHeight="false" outlineLevel="0" collapsed="false"/>
    <row r="1047737" customFormat="false" ht="12.8" hidden="false" customHeight="false" outlineLevel="0" collapsed="false"/>
    <row r="1047738" customFormat="false" ht="12.8" hidden="false" customHeight="false" outlineLevel="0" collapsed="false"/>
    <row r="1047739" customFormat="false" ht="12.8" hidden="false" customHeight="false" outlineLevel="0" collapsed="false"/>
    <row r="1047740" customFormat="false" ht="12.8" hidden="false" customHeight="false" outlineLevel="0" collapsed="false"/>
    <row r="1047741" customFormat="false" ht="12.8" hidden="false" customHeight="false" outlineLevel="0" collapsed="false"/>
    <row r="1047742" customFormat="false" ht="12.8" hidden="false" customHeight="false" outlineLevel="0" collapsed="false"/>
    <row r="1047743" customFormat="false" ht="12.8" hidden="false" customHeight="false" outlineLevel="0" collapsed="false"/>
    <row r="1047744" customFormat="false" ht="12.8" hidden="false" customHeight="false" outlineLevel="0" collapsed="false"/>
    <row r="1047745" customFormat="false" ht="12.8" hidden="false" customHeight="false" outlineLevel="0" collapsed="false"/>
    <row r="1047746" customFormat="false" ht="12.8" hidden="false" customHeight="false" outlineLevel="0" collapsed="false"/>
    <row r="1047747" customFormat="false" ht="12.8" hidden="false" customHeight="false" outlineLevel="0" collapsed="false"/>
    <row r="1047748" customFormat="false" ht="12.8" hidden="false" customHeight="false" outlineLevel="0" collapsed="false"/>
    <row r="1047749" customFormat="false" ht="12.8" hidden="false" customHeight="false" outlineLevel="0" collapsed="false"/>
    <row r="1047750" customFormat="false" ht="12.8" hidden="false" customHeight="false" outlineLevel="0" collapsed="false"/>
    <row r="1047751" customFormat="false" ht="12.8" hidden="false" customHeight="false" outlineLevel="0" collapsed="false"/>
    <row r="1047752" customFormat="false" ht="12.8" hidden="false" customHeight="false" outlineLevel="0" collapsed="false"/>
    <row r="1047753" customFormat="false" ht="12.8" hidden="false" customHeight="false" outlineLevel="0" collapsed="false"/>
    <row r="1047754" customFormat="false" ht="12.8" hidden="false" customHeight="false" outlineLevel="0" collapsed="false"/>
    <row r="1047755" customFormat="false" ht="12.8" hidden="false" customHeight="false" outlineLevel="0" collapsed="false"/>
    <row r="1047756" customFormat="false" ht="12.8" hidden="false" customHeight="false" outlineLevel="0" collapsed="false"/>
    <row r="1047757" customFormat="false" ht="12.8" hidden="false" customHeight="false" outlineLevel="0" collapsed="false"/>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c5c5" objects="true" scenarios="true" selectLockedCells="true"/>
  <mergeCells count="12">
    <mergeCell ref="A1:O1"/>
    <mergeCell ref="B2:E2"/>
    <mergeCell ref="F2:F3"/>
    <mergeCell ref="G2:G3"/>
    <mergeCell ref="H2:H3"/>
    <mergeCell ref="I2:I3"/>
    <mergeCell ref="J2:J3"/>
    <mergeCell ref="K2:K3"/>
    <mergeCell ref="L2:L3"/>
    <mergeCell ref="M2:M3"/>
    <mergeCell ref="N2:N3"/>
    <mergeCell ref="O2:O3"/>
  </mergeCells>
  <dataValidations count="16">
    <dataValidation allowBlank="true" operator="equal" promptTitle="Nome completo do discente" showDropDown="false" showErrorMessage="true" showInputMessage="true" sqref="A4:A200" type="none">
      <formula1>0</formula1>
      <formula2>0</formula2>
    </dataValidation>
    <dataValidation allowBlank="true" operator="equal" prompt="Início do discente no Programa&#10;de Pós-graduação (dia/mês/ano)&#10;&#10;&lt;&lt; campo obrigatório &gt;&gt;" promptTitle="Início do discente no PPG" showDropDown="false" showErrorMessage="true" showInputMessage="false" sqref="F4:F200" type="none">
      <formula1>0</formula1>
      <formula2>0</formula2>
    </dataValidation>
    <dataValidation allowBlank="true" operator="equal" prompt="CPF do discente ou orientando&#10;&lt;&lt; campo obrigatório &gt;&gt;" promptTitle="CPF do discente" showDropDown="false" showErrorMessage="true" showInputMessage="false" sqref="G4:G200" type="none">
      <formula1>0</formula1>
      <formula2>0</formula2>
    </dataValidation>
    <dataValidation allowBlank="true" operator="equal" prompt="Data de nascimento do discente&#10;&#10;&lt;&lt; campo obrigatório &gt;&gt;" promptTitle="Data de nascimento" showDropDown="false" showErrorMessage="true" showInputMessage="false" sqref="H4:H200" type="none">
      <formula1>0</formula1>
      <formula2>0</formula2>
    </dataValidation>
    <dataValidation allowBlank="true" operator="equal" prompt="Informe a raça/cor do discente&#10;&lt;&lt; entrada obrigatória &gt;&gt;" promptTitle="Tipos de raças/cor" showDropDown="false" showErrorMessage="true" showInputMessage="false" sqref="I4:I200" type="list">
      <formula1>",Não dispõe de informação,Branca,Preta,Parda,Amarela,Indígena,Não declarado"</formula1>
      <formula2>0</formula2>
    </dataValidation>
    <dataValidation allowBlank="true" operator="equal" prompt="Discente Portador de deficiência? (sim ou não )&#10;&lt;&lt; entrada obrigatória &gt;&gt;" promptTitle="Portador de Deficiência" showDropDown="false" showErrorMessage="true" showInputMessage="false" sqref="J4:J200" type="list">
      <formula1>",Sim,Não"</formula1>
      <formula2>0</formula2>
    </dataValidation>
    <dataValidation allowBlank="true" operator="equal" prompt="Sexo&#10;Masc : Masculino&#10;Fem : Feminino&#10;Não Inf : Não informado&#10;&#10;&lt;&lt; entrada obrigatória &gt;&gt;" promptTitle="Sexo" showDropDown="false" showErrorMessage="true" showInputMessage="true" sqref="K4:K200" type="list">
      <formula1>",Masc,Fem,Não inf"</formula1>
      <formula2>0</formula2>
    </dataValidation>
    <dataValidation allowBlank="true" operator="equal" prompt="Nacionalidade do discente&#10;&#10;&lt;&lt; campo obrigatório &gt;&gt;" promptTitle="Nacionalidade" showDropDown="false" showErrorMessage="true" showInputMessage="false" sqref="L4:L200" type="none">
      <formula1>0</formula1>
      <formula2>0</formula2>
    </dataValidation>
    <dataValidation allowBlank="true" operator="equal" prompt="E-mail do discente&#10;&#10;&lt;&lt; campo obrigatório &gt;&gt;" promptTitle="E-mail do discente" showDropDown="false" showErrorMessage="true" showInputMessage="false" sqref="M4:M200" type="none">
      <formula1>0</formula1>
      <formula2>0</formula2>
    </dataValidation>
    <dataValidation allowBlank="false" operator="equal" prompt="Nome do Projeto ao qual o discente está vinculado&#10;(A lista completa de projetos deve ser definida na planilha de projetos)&#10;&#10;&lt;&lt; entrada obrigatório &gt;&gt;" promptTitle="Nome do Projeto vinculado ao discente" showDropDown="false" showErrorMessage="true" showInputMessage="true" sqref="O4:O189" type="list">
      <formula1>Projetos</formula1>
      <formula2>0</formula2>
    </dataValidation>
    <dataValidation allowBlank="true" operator="equal" prompt="Nome do Projeto ao qual o discente está vinculado&#10;(A lista completa de projetos deve ser definida na planilha de projetos)&#10;&#10;&lt;&lt; entrada obrigatório &gt;&gt;" promptTitle="Nome do Projeto vinculado ao discente" showDropDown="false" showErrorMessage="true" showInputMessage="true" sqref="O190:O200" type="list">
      <formula1>#ref!</formula1>
      <formula2>0</formula2>
    </dataValidation>
    <dataValidation allowBlank="false" operator="equal" promptTitle="Vínculo do discente com o docente" showDropDown="false" showErrorMessage="true" showInputMessage="false" sqref="B4:B200" type="list">
      <formula1>PPG_info!$G$5:$G$25</formula1>
      <formula2>0</formula2>
    </dataValidation>
    <dataValidation allowBlank="false" operator="equal" promptTitle="Vínculo do discente com o docente" showDropDown="false" showErrorMessage="true" showInputMessage="false" sqref="C4:C200" type="list">
      <formula1>PPG_info!$G$5:$G$25</formula1>
      <formula2>0</formula2>
    </dataValidation>
    <dataValidation allowBlank="false" operator="equal" promptTitle="Vínculo do discente com o docente" showDropDown="false" showErrorMessage="true" showInputMessage="false" sqref="D4:D200" type="list">
      <formula1>PPG_info!$G$5:$G$25</formula1>
      <formula2>0</formula2>
    </dataValidation>
    <dataValidation allowBlank="false" operator="equal" promptTitle="Vínculo do discente com o docente" showDropDown="false" showErrorMessage="true" showInputMessage="false" sqref="E4:E200" type="list">
      <formula1>PPG_info!$G$5:$G$25</formula1>
      <formula2>0</formula2>
    </dataValidation>
    <dataValidation allowBlank="false" operator="equal" prompt="Se o aluno de graduação for bolsista, escolhar uma das fontes do suporte da bolsa de pesquisa ou apoio." promptTitle="Define fonte de fomento aos bolsistas" showDropDown="false" showErrorMessage="true" showInputMessage="true" sqref="N4:N200" type="list">
      <formula1>PPG_info!$D$38:$D$68</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O65536"/>
  <sheetViews>
    <sheetView showFormulas="false" showGridLines="true" showRowColHeaders="true" showZeros="false" rightToLeft="false" tabSelected="false" showOutlineSymbols="true" defaultGridColor="true" view="normal" topLeftCell="A1" colorId="64" zoomScale="87" zoomScaleNormal="87" zoomScalePageLayoutView="100" workbookViewId="0">
      <selection pane="topLeft" activeCell="A1" activeCellId="0" sqref="A1"/>
    </sheetView>
  </sheetViews>
  <sheetFormatPr defaultRowHeight="12.75" outlineLevelRow="0" outlineLevelCol="0"/>
  <cols>
    <col collapsed="false" customWidth="true" hidden="false" outlineLevel="0" max="1" min="1" style="205" width="26.42"/>
    <col collapsed="false" customWidth="true" hidden="false" outlineLevel="0" max="5" min="2" style="205" width="18.12"/>
    <col collapsed="false" customWidth="true" hidden="false" outlineLevel="0" max="6" min="6" style="205" width="16.87"/>
    <col collapsed="false" customWidth="true" hidden="false" outlineLevel="0" max="7" min="7" style="205" width="13.14"/>
    <col collapsed="false" customWidth="true" hidden="false" outlineLevel="0" max="8" min="8" style="205" width="14.86"/>
    <col collapsed="false" customWidth="true" hidden="false" outlineLevel="0" max="9" min="9" style="205" width="12.71"/>
    <col collapsed="false" customWidth="true" hidden="false" outlineLevel="0" max="10" min="10" style="205" width="12.29"/>
    <col collapsed="false" customWidth="true" hidden="false" outlineLevel="0" max="11" min="11" style="205" width="11.71"/>
    <col collapsed="false" customWidth="true" hidden="false" outlineLevel="0" max="12" min="12" style="205" width="6.71"/>
    <col collapsed="false" customWidth="true" hidden="false" outlineLevel="0" max="13" min="13" style="205" width="16.29"/>
    <col collapsed="false" customWidth="true" hidden="false" outlineLevel="0" max="14" min="14" style="205" width="22.43"/>
    <col collapsed="false" customWidth="true" hidden="false" outlineLevel="0" max="15" min="15" style="205" width="70"/>
    <col collapsed="false" customWidth="true" hidden="false" outlineLevel="0" max="1025" min="16" style="0" width="8.67"/>
  </cols>
  <sheetData>
    <row r="1" s="320" customFormat="true" ht="60" hidden="false" customHeight="true" outlineLevel="0" collapsed="false">
      <c r="A1" s="319" t="s">
        <v>156</v>
      </c>
      <c r="B1" s="319"/>
      <c r="C1" s="319"/>
      <c r="D1" s="319"/>
      <c r="E1" s="319"/>
      <c r="F1" s="319"/>
      <c r="G1" s="319"/>
      <c r="H1" s="319"/>
      <c r="I1" s="319"/>
      <c r="J1" s="319"/>
      <c r="K1" s="319"/>
      <c r="L1" s="319"/>
      <c r="M1" s="319"/>
      <c r="N1" s="319"/>
      <c r="O1" s="319"/>
    </row>
    <row r="2" s="320" customFormat="true" ht="51" hidden="false" customHeight="true" outlineLevel="0" collapsed="false">
      <c r="A2" s="321" t="s">
        <v>157</v>
      </c>
      <c r="B2" s="322" t="s">
        <v>158</v>
      </c>
      <c r="C2" s="322"/>
      <c r="D2" s="322"/>
      <c r="E2" s="322"/>
      <c r="F2" s="323" t="s">
        <v>159</v>
      </c>
      <c r="G2" s="323" t="s">
        <v>160</v>
      </c>
      <c r="H2" s="324" t="s">
        <v>161</v>
      </c>
      <c r="I2" s="324" t="s">
        <v>162</v>
      </c>
      <c r="J2" s="324" t="s">
        <v>163</v>
      </c>
      <c r="K2" s="324" t="s">
        <v>164</v>
      </c>
      <c r="L2" s="324" t="s">
        <v>165</v>
      </c>
      <c r="M2" s="324" t="s">
        <v>166</v>
      </c>
      <c r="N2" s="324" t="s">
        <v>100</v>
      </c>
      <c r="O2" s="324" t="s">
        <v>167</v>
      </c>
    </row>
    <row r="3" s="320" customFormat="true" ht="24" hidden="false" customHeight="true" outlineLevel="0" collapsed="false">
      <c r="A3" s="325"/>
      <c r="B3" s="326" t="n">
        <f aca="false">PPG_info!F6</f>
        <v>2016</v>
      </c>
      <c r="C3" s="327" t="n">
        <f aca="false">PPG_info!F7</f>
        <v>2017</v>
      </c>
      <c r="D3" s="328" t="n">
        <f aca="false">PPG_info!F8</f>
        <v>2018</v>
      </c>
      <c r="E3" s="329" t="n">
        <f aca="false">PPG_info!F9</f>
        <v>2019</v>
      </c>
      <c r="F3" s="330" t="s">
        <v>168</v>
      </c>
      <c r="G3" s="323"/>
      <c r="H3" s="324"/>
      <c r="I3" s="324"/>
      <c r="J3" s="324"/>
      <c r="K3" s="324"/>
      <c r="L3" s="324"/>
      <c r="M3" s="324"/>
      <c r="N3" s="324"/>
      <c r="O3" s="324"/>
    </row>
    <row r="4" s="205" customFormat="true" ht="24" hidden="false" customHeight="true" outlineLevel="0" collapsed="false">
      <c r="A4" s="331"/>
      <c r="B4" s="299"/>
      <c r="C4" s="300"/>
      <c r="D4" s="301"/>
      <c r="E4" s="302"/>
      <c r="F4" s="332"/>
      <c r="G4" s="174"/>
      <c r="H4" s="173"/>
      <c r="I4" s="303"/>
      <c r="J4" s="174"/>
      <c r="K4" s="174"/>
      <c r="L4" s="174"/>
      <c r="M4" s="173"/>
      <c r="N4" s="181"/>
      <c r="O4" s="174"/>
    </row>
    <row r="5" s="205" customFormat="true" ht="24.75" hidden="false" customHeight="true" outlineLevel="0" collapsed="false">
      <c r="A5" s="333"/>
      <c r="B5" s="299"/>
      <c r="C5" s="300"/>
      <c r="D5" s="301"/>
      <c r="E5" s="302"/>
      <c r="F5" s="303"/>
      <c r="G5" s="174"/>
      <c r="H5" s="173"/>
      <c r="I5" s="334"/>
      <c r="J5" s="174"/>
      <c r="K5" s="174"/>
      <c r="L5" s="174"/>
      <c r="M5" s="173"/>
      <c r="N5" s="335"/>
      <c r="O5" s="174"/>
    </row>
    <row r="6" s="205" customFormat="true" ht="24.75" hidden="false" customHeight="true" outlineLevel="0" collapsed="false">
      <c r="A6" s="336"/>
      <c r="B6" s="299"/>
      <c r="C6" s="300"/>
      <c r="D6" s="301"/>
      <c r="E6" s="302"/>
      <c r="F6" s="174"/>
      <c r="G6" s="174"/>
      <c r="H6" s="173"/>
      <c r="I6" s="337"/>
      <c r="J6" s="174"/>
      <c r="K6" s="174"/>
      <c r="L6" s="174"/>
      <c r="M6" s="173"/>
      <c r="N6" s="305"/>
      <c r="O6" s="174"/>
    </row>
    <row r="7" s="205" customFormat="true" ht="24.75" hidden="false" customHeight="true" outlineLevel="0" collapsed="false">
      <c r="B7" s="299"/>
      <c r="C7" s="300"/>
      <c r="D7" s="301"/>
      <c r="E7" s="302"/>
      <c r="F7" s="174"/>
      <c r="G7" s="174"/>
      <c r="H7" s="173"/>
      <c r="I7" s="337"/>
      <c r="J7" s="174"/>
      <c r="K7" s="174"/>
      <c r="L7" s="174"/>
      <c r="M7" s="173"/>
      <c r="N7" s="305"/>
      <c r="O7" s="174"/>
    </row>
    <row r="8" s="205" customFormat="true" ht="24.75" hidden="false" customHeight="true" outlineLevel="0" collapsed="false">
      <c r="A8" s="336"/>
      <c r="B8" s="299"/>
      <c r="C8" s="300"/>
      <c r="D8" s="301"/>
      <c r="E8" s="302"/>
      <c r="F8" s="174"/>
      <c r="G8" s="174"/>
      <c r="H8" s="173"/>
      <c r="I8" s="174"/>
      <c r="J8" s="174"/>
      <c r="K8" s="174"/>
      <c r="L8" s="174"/>
      <c r="M8" s="173"/>
      <c r="N8" s="181"/>
      <c r="O8" s="174"/>
    </row>
    <row r="9" s="205" customFormat="true" ht="24.75" hidden="false" customHeight="true" outlineLevel="0" collapsed="false">
      <c r="A9" s="190"/>
      <c r="B9" s="299"/>
      <c r="C9" s="300"/>
      <c r="D9" s="301"/>
      <c r="E9" s="302"/>
      <c r="F9" s="174"/>
      <c r="G9" s="174"/>
      <c r="H9" s="173"/>
      <c r="I9" s="337"/>
      <c r="J9" s="174"/>
      <c r="K9" s="174"/>
      <c r="L9" s="174"/>
      <c r="M9" s="173"/>
      <c r="N9" s="305"/>
      <c r="O9" s="174"/>
    </row>
    <row r="10" s="205" customFormat="true" ht="24.75" hidden="false" customHeight="true" outlineLevel="0" collapsed="false">
      <c r="A10" s="336"/>
      <c r="B10" s="299"/>
      <c r="C10" s="300"/>
      <c r="D10" s="301" t="s">
        <v>99</v>
      </c>
      <c r="E10" s="302"/>
      <c r="F10" s="174"/>
      <c r="G10" s="174"/>
      <c r="H10" s="174"/>
      <c r="I10" s="174"/>
      <c r="J10" s="174" t="s">
        <v>99</v>
      </c>
      <c r="K10" s="174" t="s">
        <v>99</v>
      </c>
      <c r="L10" s="174" t="s">
        <v>99</v>
      </c>
      <c r="M10" s="174"/>
      <c r="N10" s="305"/>
      <c r="O10" s="174"/>
    </row>
    <row r="11" s="205" customFormat="true" ht="24.75" hidden="false" customHeight="true" outlineLevel="0" collapsed="false">
      <c r="A11" s="336"/>
      <c r="B11" s="299"/>
      <c r="C11" s="300"/>
      <c r="D11" s="301" t="s">
        <v>99</v>
      </c>
      <c r="E11" s="302"/>
      <c r="F11" s="174"/>
      <c r="G11" s="174"/>
      <c r="H11" s="174"/>
      <c r="I11" s="174"/>
      <c r="J11" s="174" t="s">
        <v>99</v>
      </c>
      <c r="K11" s="174" t="s">
        <v>99</v>
      </c>
      <c r="L11" s="174" t="s">
        <v>99</v>
      </c>
      <c r="M11" s="174"/>
      <c r="N11" s="305"/>
      <c r="O11" s="174"/>
    </row>
    <row r="12" s="205" customFormat="true" ht="24.75" hidden="false" customHeight="true" outlineLevel="0" collapsed="false">
      <c r="A12" s="336"/>
      <c r="B12" s="299"/>
      <c r="C12" s="300"/>
      <c r="D12" s="301" t="s">
        <v>99</v>
      </c>
      <c r="E12" s="302"/>
      <c r="F12" s="174"/>
      <c r="G12" s="174"/>
      <c r="H12" s="174"/>
      <c r="I12" s="174"/>
      <c r="J12" s="174" t="s">
        <v>99</v>
      </c>
      <c r="K12" s="174" t="s">
        <v>99</v>
      </c>
      <c r="L12" s="174" t="s">
        <v>99</v>
      </c>
      <c r="M12" s="174"/>
      <c r="N12" s="305"/>
      <c r="O12" s="174"/>
    </row>
    <row r="13" s="205" customFormat="true" ht="24.75" hidden="false" customHeight="true" outlineLevel="0" collapsed="false">
      <c r="A13" s="336"/>
      <c r="B13" s="299"/>
      <c r="C13" s="300"/>
      <c r="D13" s="301" t="s">
        <v>99</v>
      </c>
      <c r="E13" s="302"/>
      <c r="F13" s="174"/>
      <c r="G13" s="174"/>
      <c r="H13" s="174"/>
      <c r="I13" s="174"/>
      <c r="J13" s="174" t="s">
        <v>99</v>
      </c>
      <c r="K13" s="174" t="s">
        <v>99</v>
      </c>
      <c r="L13" s="174" t="s">
        <v>99</v>
      </c>
      <c r="M13" s="174"/>
      <c r="N13" s="305"/>
      <c r="O13" s="174"/>
    </row>
    <row r="14" s="205" customFormat="true" ht="24.75" hidden="false" customHeight="true" outlineLevel="0" collapsed="false">
      <c r="A14" s="336"/>
      <c r="B14" s="299"/>
      <c r="C14" s="300"/>
      <c r="D14" s="301" t="s">
        <v>99</v>
      </c>
      <c r="E14" s="302"/>
      <c r="F14" s="174"/>
      <c r="G14" s="174"/>
      <c r="H14" s="174"/>
      <c r="I14" s="174"/>
      <c r="J14" s="174" t="s">
        <v>99</v>
      </c>
      <c r="K14" s="174" t="s">
        <v>99</v>
      </c>
      <c r="L14" s="174" t="s">
        <v>99</v>
      </c>
      <c r="M14" s="174"/>
      <c r="N14" s="305"/>
      <c r="O14" s="174"/>
    </row>
    <row r="15" s="205" customFormat="true" ht="24.75" hidden="false" customHeight="true" outlineLevel="0" collapsed="false">
      <c r="A15" s="336"/>
      <c r="B15" s="299"/>
      <c r="C15" s="300"/>
      <c r="D15" s="301" t="s">
        <v>99</v>
      </c>
      <c r="E15" s="302"/>
      <c r="F15" s="174"/>
      <c r="G15" s="174"/>
      <c r="H15" s="174"/>
      <c r="I15" s="174"/>
      <c r="J15" s="174" t="s">
        <v>99</v>
      </c>
      <c r="K15" s="174" t="s">
        <v>99</v>
      </c>
      <c r="L15" s="174" t="s">
        <v>99</v>
      </c>
      <c r="M15" s="174"/>
      <c r="N15" s="305"/>
      <c r="O15" s="174"/>
    </row>
    <row r="16" s="205" customFormat="true" ht="24.75" hidden="false" customHeight="true" outlineLevel="0" collapsed="false">
      <c r="A16" s="336"/>
      <c r="B16" s="299"/>
      <c r="C16" s="300"/>
      <c r="D16" s="301" t="s">
        <v>99</v>
      </c>
      <c r="E16" s="302"/>
      <c r="F16" s="174"/>
      <c r="G16" s="174"/>
      <c r="H16" s="174"/>
      <c r="I16" s="174"/>
      <c r="J16" s="174" t="s">
        <v>99</v>
      </c>
      <c r="K16" s="174" t="s">
        <v>99</v>
      </c>
      <c r="L16" s="174" t="s">
        <v>99</v>
      </c>
      <c r="M16" s="174"/>
      <c r="N16" s="305"/>
      <c r="O16" s="174"/>
    </row>
    <row r="17" s="205" customFormat="true" ht="24.75" hidden="false" customHeight="true" outlineLevel="0" collapsed="false">
      <c r="A17" s="336"/>
      <c r="B17" s="299"/>
      <c r="C17" s="300"/>
      <c r="D17" s="301" t="s">
        <v>99</v>
      </c>
      <c r="E17" s="302"/>
      <c r="F17" s="174"/>
      <c r="G17" s="174"/>
      <c r="H17" s="174"/>
      <c r="I17" s="174"/>
      <c r="J17" s="174" t="s">
        <v>99</v>
      </c>
      <c r="K17" s="174" t="s">
        <v>99</v>
      </c>
      <c r="L17" s="174" t="s">
        <v>99</v>
      </c>
      <c r="M17" s="174"/>
      <c r="N17" s="305"/>
      <c r="O17" s="174"/>
    </row>
    <row r="18" s="205" customFormat="true" ht="24.75" hidden="false" customHeight="true" outlineLevel="0" collapsed="false">
      <c r="A18" s="336"/>
      <c r="B18" s="299"/>
      <c r="C18" s="300"/>
      <c r="D18" s="301" t="s">
        <v>99</v>
      </c>
      <c r="E18" s="302"/>
      <c r="F18" s="174"/>
      <c r="G18" s="174"/>
      <c r="H18" s="174"/>
      <c r="I18" s="174"/>
      <c r="J18" s="174" t="s">
        <v>99</v>
      </c>
      <c r="K18" s="174" t="s">
        <v>99</v>
      </c>
      <c r="L18" s="174" t="s">
        <v>99</v>
      </c>
      <c r="M18" s="174"/>
      <c r="N18" s="305"/>
      <c r="O18" s="174"/>
    </row>
    <row r="19" s="205" customFormat="true" ht="24.75" hidden="false" customHeight="true" outlineLevel="0" collapsed="false">
      <c r="A19" s="336"/>
      <c r="B19" s="299"/>
      <c r="C19" s="300"/>
      <c r="D19" s="301" t="s">
        <v>99</v>
      </c>
      <c r="E19" s="302"/>
      <c r="F19" s="174"/>
      <c r="G19" s="174"/>
      <c r="H19" s="174"/>
      <c r="I19" s="174"/>
      <c r="J19" s="174" t="s">
        <v>99</v>
      </c>
      <c r="K19" s="174" t="s">
        <v>99</v>
      </c>
      <c r="L19" s="174" t="s">
        <v>99</v>
      </c>
      <c r="M19" s="174"/>
      <c r="N19" s="305"/>
      <c r="O19" s="174"/>
    </row>
    <row r="20" s="205" customFormat="true" ht="24.75" hidden="false" customHeight="true" outlineLevel="0" collapsed="false">
      <c r="A20" s="336"/>
      <c r="B20" s="299"/>
      <c r="C20" s="300"/>
      <c r="D20" s="301" t="s">
        <v>99</v>
      </c>
      <c r="E20" s="302"/>
      <c r="F20" s="174"/>
      <c r="G20" s="174"/>
      <c r="H20" s="174"/>
      <c r="I20" s="174"/>
      <c r="J20" s="174" t="s">
        <v>99</v>
      </c>
      <c r="K20" s="174" t="s">
        <v>99</v>
      </c>
      <c r="L20" s="174" t="s">
        <v>99</v>
      </c>
      <c r="M20" s="174"/>
      <c r="N20" s="305"/>
      <c r="O20" s="174"/>
    </row>
    <row r="21" s="205" customFormat="true" ht="24.75" hidden="false" customHeight="true" outlineLevel="0" collapsed="false">
      <c r="A21" s="336"/>
      <c r="B21" s="299"/>
      <c r="C21" s="300"/>
      <c r="D21" s="301" t="s">
        <v>99</v>
      </c>
      <c r="E21" s="302"/>
      <c r="F21" s="174"/>
      <c r="G21" s="174"/>
      <c r="H21" s="174"/>
      <c r="I21" s="174"/>
      <c r="J21" s="174" t="s">
        <v>99</v>
      </c>
      <c r="K21" s="174" t="s">
        <v>99</v>
      </c>
      <c r="L21" s="174" t="s">
        <v>99</v>
      </c>
      <c r="M21" s="174"/>
      <c r="N21" s="305"/>
      <c r="O21" s="174"/>
    </row>
    <row r="22" s="205" customFormat="true" ht="24.75" hidden="false" customHeight="true" outlineLevel="0" collapsed="false">
      <c r="A22" s="336"/>
      <c r="B22" s="299"/>
      <c r="C22" s="300"/>
      <c r="D22" s="301" t="s">
        <v>99</v>
      </c>
      <c r="E22" s="302"/>
      <c r="F22" s="174"/>
      <c r="G22" s="174"/>
      <c r="H22" s="174"/>
      <c r="I22" s="174"/>
      <c r="J22" s="174" t="s">
        <v>99</v>
      </c>
      <c r="K22" s="174" t="s">
        <v>99</v>
      </c>
      <c r="L22" s="174" t="s">
        <v>99</v>
      </c>
      <c r="M22" s="174"/>
      <c r="N22" s="305"/>
      <c r="O22" s="174"/>
    </row>
    <row r="23" s="205" customFormat="true" ht="24.75" hidden="false" customHeight="true" outlineLevel="0" collapsed="false">
      <c r="A23" s="336"/>
      <c r="B23" s="299"/>
      <c r="C23" s="300"/>
      <c r="D23" s="301" t="s">
        <v>99</v>
      </c>
      <c r="E23" s="302"/>
      <c r="F23" s="174"/>
      <c r="G23" s="174"/>
      <c r="H23" s="174"/>
      <c r="I23" s="174"/>
      <c r="J23" s="174" t="s">
        <v>99</v>
      </c>
      <c r="K23" s="174" t="s">
        <v>99</v>
      </c>
      <c r="L23" s="174" t="s">
        <v>99</v>
      </c>
      <c r="M23" s="174"/>
      <c r="N23" s="305"/>
      <c r="O23" s="174"/>
    </row>
    <row r="24" s="205" customFormat="true" ht="24.75" hidden="false" customHeight="true" outlineLevel="0" collapsed="false">
      <c r="A24" s="336"/>
      <c r="B24" s="299"/>
      <c r="C24" s="300"/>
      <c r="D24" s="301" t="s">
        <v>99</v>
      </c>
      <c r="E24" s="302"/>
      <c r="F24" s="174"/>
      <c r="G24" s="174"/>
      <c r="H24" s="174"/>
      <c r="I24" s="174"/>
      <c r="J24" s="174" t="s">
        <v>99</v>
      </c>
      <c r="K24" s="174" t="s">
        <v>99</v>
      </c>
      <c r="L24" s="174" t="s">
        <v>99</v>
      </c>
      <c r="M24" s="174"/>
      <c r="N24" s="305"/>
      <c r="O24" s="174"/>
    </row>
    <row r="25" s="205" customFormat="true" ht="24.75" hidden="false" customHeight="true" outlineLevel="0" collapsed="false">
      <c r="A25" s="336"/>
      <c r="B25" s="299"/>
      <c r="C25" s="300"/>
      <c r="D25" s="301" t="s">
        <v>99</v>
      </c>
      <c r="E25" s="302"/>
      <c r="F25" s="174"/>
      <c r="G25" s="174"/>
      <c r="H25" s="174"/>
      <c r="I25" s="174"/>
      <c r="J25" s="174" t="s">
        <v>99</v>
      </c>
      <c r="K25" s="174" t="s">
        <v>99</v>
      </c>
      <c r="L25" s="174" t="s">
        <v>99</v>
      </c>
      <c r="M25" s="174"/>
      <c r="N25" s="305"/>
      <c r="O25" s="174"/>
    </row>
    <row r="26" s="205" customFormat="true" ht="24.75" hidden="false" customHeight="true" outlineLevel="0" collapsed="false">
      <c r="A26" s="336"/>
      <c r="B26" s="299"/>
      <c r="C26" s="300"/>
      <c r="D26" s="301" t="s">
        <v>99</v>
      </c>
      <c r="E26" s="302"/>
      <c r="F26" s="174"/>
      <c r="G26" s="174"/>
      <c r="H26" s="174"/>
      <c r="I26" s="174"/>
      <c r="J26" s="174" t="s">
        <v>99</v>
      </c>
      <c r="K26" s="174" t="s">
        <v>99</v>
      </c>
      <c r="L26" s="174" t="s">
        <v>99</v>
      </c>
      <c r="M26" s="174"/>
      <c r="N26" s="305"/>
      <c r="O26" s="174"/>
    </row>
    <row r="27" s="205" customFormat="true" ht="24.75" hidden="false" customHeight="true" outlineLevel="0" collapsed="false">
      <c r="A27" s="338"/>
      <c r="B27" s="308"/>
      <c r="C27" s="309"/>
      <c r="D27" s="310" t="s">
        <v>99</v>
      </c>
      <c r="E27" s="311"/>
      <c r="F27" s="312"/>
      <c r="G27" s="312"/>
      <c r="H27" s="312"/>
      <c r="I27" s="312"/>
      <c r="J27" s="312" t="s">
        <v>99</v>
      </c>
      <c r="K27" s="312" t="s">
        <v>99</v>
      </c>
      <c r="L27" s="312" t="s">
        <v>99</v>
      </c>
      <c r="M27" s="312"/>
      <c r="N27" s="339"/>
      <c r="O27" s="174"/>
    </row>
    <row r="28" s="205" customFormat="true" ht="24.75" hidden="false" customHeight="true" outlineLevel="0" collapsed="false">
      <c r="A28" s="340"/>
      <c r="B28" s="314"/>
      <c r="C28" s="315"/>
      <c r="D28" s="316" t="s">
        <v>99</v>
      </c>
      <c r="E28" s="317"/>
      <c r="F28" s="318"/>
      <c r="G28" s="318"/>
      <c r="H28" s="318"/>
      <c r="I28" s="318"/>
      <c r="J28" s="318" t="s">
        <v>99</v>
      </c>
      <c r="K28" s="318" t="s">
        <v>99</v>
      </c>
      <c r="L28" s="318" t="s">
        <v>99</v>
      </c>
      <c r="M28" s="318"/>
      <c r="N28" s="341"/>
      <c r="O28" s="174"/>
    </row>
    <row r="29" s="205" customFormat="true" ht="24.75" hidden="false" customHeight="true" outlineLevel="0" collapsed="false">
      <c r="A29" s="340"/>
      <c r="B29" s="314"/>
      <c r="C29" s="315"/>
      <c r="D29" s="316" t="s">
        <v>99</v>
      </c>
      <c r="E29" s="317"/>
      <c r="F29" s="318"/>
      <c r="G29" s="318"/>
      <c r="H29" s="318"/>
      <c r="I29" s="318"/>
      <c r="J29" s="318" t="s">
        <v>99</v>
      </c>
      <c r="K29" s="318" t="s">
        <v>99</v>
      </c>
      <c r="L29" s="318" t="s">
        <v>99</v>
      </c>
      <c r="M29" s="318"/>
      <c r="N29" s="341"/>
      <c r="O29" s="174"/>
    </row>
    <row r="30" s="205" customFormat="true" ht="24.75" hidden="false" customHeight="true" outlineLevel="0" collapsed="false">
      <c r="A30" s="340"/>
      <c r="B30" s="314"/>
      <c r="C30" s="315"/>
      <c r="D30" s="316" t="s">
        <v>99</v>
      </c>
      <c r="E30" s="317"/>
      <c r="F30" s="318"/>
      <c r="G30" s="318"/>
      <c r="H30" s="318"/>
      <c r="I30" s="318"/>
      <c r="J30" s="318" t="s">
        <v>99</v>
      </c>
      <c r="K30" s="318" t="s">
        <v>99</v>
      </c>
      <c r="L30" s="318" t="s">
        <v>99</v>
      </c>
      <c r="M30" s="318"/>
      <c r="N30" s="341"/>
      <c r="O30" s="174"/>
    </row>
    <row r="31" s="205" customFormat="true" ht="24.75" hidden="false" customHeight="true" outlineLevel="0" collapsed="false">
      <c r="A31" s="340"/>
      <c r="B31" s="314"/>
      <c r="C31" s="315"/>
      <c r="D31" s="316" t="s">
        <v>99</v>
      </c>
      <c r="E31" s="317"/>
      <c r="F31" s="318"/>
      <c r="G31" s="318"/>
      <c r="H31" s="318"/>
      <c r="I31" s="318"/>
      <c r="J31" s="318" t="s">
        <v>99</v>
      </c>
      <c r="K31" s="318" t="s">
        <v>99</v>
      </c>
      <c r="L31" s="318" t="s">
        <v>99</v>
      </c>
      <c r="M31" s="318"/>
      <c r="N31" s="341"/>
      <c r="O31" s="174"/>
    </row>
    <row r="32" s="205" customFormat="true" ht="24.75" hidden="false" customHeight="true" outlineLevel="0" collapsed="false">
      <c r="A32" s="340"/>
      <c r="B32" s="314"/>
      <c r="C32" s="315"/>
      <c r="D32" s="316" t="s">
        <v>99</v>
      </c>
      <c r="E32" s="317"/>
      <c r="F32" s="318"/>
      <c r="G32" s="318"/>
      <c r="H32" s="318"/>
      <c r="I32" s="318"/>
      <c r="J32" s="318" t="s">
        <v>99</v>
      </c>
      <c r="K32" s="318" t="s">
        <v>99</v>
      </c>
      <c r="L32" s="318" t="s">
        <v>99</v>
      </c>
      <c r="M32" s="318"/>
      <c r="N32" s="341"/>
      <c r="O32" s="174"/>
    </row>
    <row r="33" s="205" customFormat="true" ht="24.75" hidden="false" customHeight="true" outlineLevel="0" collapsed="false">
      <c r="A33" s="340"/>
      <c r="B33" s="314"/>
      <c r="C33" s="315"/>
      <c r="D33" s="316" t="s">
        <v>99</v>
      </c>
      <c r="E33" s="317"/>
      <c r="F33" s="318"/>
      <c r="G33" s="318"/>
      <c r="H33" s="318"/>
      <c r="I33" s="318"/>
      <c r="J33" s="318" t="s">
        <v>99</v>
      </c>
      <c r="K33" s="318" t="s">
        <v>99</v>
      </c>
      <c r="L33" s="318" t="s">
        <v>99</v>
      </c>
      <c r="M33" s="318"/>
      <c r="N33" s="341"/>
      <c r="O33" s="174"/>
    </row>
    <row r="34" s="205" customFormat="true" ht="24.75" hidden="false" customHeight="true" outlineLevel="0" collapsed="false">
      <c r="A34" s="340"/>
      <c r="B34" s="314"/>
      <c r="C34" s="315"/>
      <c r="D34" s="316" t="s">
        <v>99</v>
      </c>
      <c r="E34" s="317"/>
      <c r="F34" s="318"/>
      <c r="G34" s="318"/>
      <c r="H34" s="318"/>
      <c r="I34" s="318"/>
      <c r="J34" s="318" t="s">
        <v>99</v>
      </c>
      <c r="K34" s="318" t="s">
        <v>99</v>
      </c>
      <c r="L34" s="318" t="s">
        <v>99</v>
      </c>
      <c r="M34" s="318"/>
      <c r="N34" s="341"/>
      <c r="O34" s="174"/>
    </row>
    <row r="35" s="205" customFormat="true" ht="24.75" hidden="false" customHeight="true" outlineLevel="0" collapsed="false">
      <c r="A35" s="340"/>
      <c r="B35" s="314"/>
      <c r="C35" s="315"/>
      <c r="D35" s="316" t="s">
        <v>99</v>
      </c>
      <c r="E35" s="317"/>
      <c r="F35" s="318"/>
      <c r="G35" s="318"/>
      <c r="H35" s="318"/>
      <c r="I35" s="318"/>
      <c r="J35" s="318" t="s">
        <v>99</v>
      </c>
      <c r="K35" s="318" t="s">
        <v>99</v>
      </c>
      <c r="L35" s="318" t="s">
        <v>99</v>
      </c>
      <c r="M35" s="318"/>
      <c r="N35" s="341"/>
      <c r="O35" s="174"/>
    </row>
    <row r="36" s="205" customFormat="true" ht="24.75" hidden="false" customHeight="true" outlineLevel="0" collapsed="false">
      <c r="A36" s="340"/>
      <c r="B36" s="314"/>
      <c r="C36" s="315"/>
      <c r="D36" s="316" t="s">
        <v>99</v>
      </c>
      <c r="E36" s="317"/>
      <c r="F36" s="318"/>
      <c r="G36" s="318"/>
      <c r="H36" s="318"/>
      <c r="I36" s="318"/>
      <c r="J36" s="318" t="s">
        <v>99</v>
      </c>
      <c r="K36" s="318" t="s">
        <v>99</v>
      </c>
      <c r="L36" s="318" t="s">
        <v>99</v>
      </c>
      <c r="M36" s="318"/>
      <c r="N36" s="341"/>
      <c r="O36" s="174"/>
    </row>
    <row r="37" s="205" customFormat="true" ht="24.75" hidden="false" customHeight="true" outlineLevel="0" collapsed="false">
      <c r="A37" s="340"/>
      <c r="B37" s="314"/>
      <c r="C37" s="315"/>
      <c r="D37" s="316" t="s">
        <v>99</v>
      </c>
      <c r="E37" s="317"/>
      <c r="F37" s="318"/>
      <c r="G37" s="318"/>
      <c r="H37" s="318"/>
      <c r="I37" s="318"/>
      <c r="J37" s="318" t="s">
        <v>99</v>
      </c>
      <c r="K37" s="318" t="s">
        <v>99</v>
      </c>
      <c r="L37" s="318" t="s">
        <v>99</v>
      </c>
      <c r="M37" s="318"/>
      <c r="N37" s="341"/>
      <c r="O37" s="174"/>
    </row>
    <row r="38" s="205" customFormat="true" ht="23.85" hidden="false" customHeight="true" outlineLevel="0" collapsed="false">
      <c r="A38" s="340"/>
      <c r="B38" s="314"/>
      <c r="C38" s="315"/>
      <c r="D38" s="316" t="s">
        <v>99</v>
      </c>
      <c r="E38" s="317"/>
      <c r="F38" s="318"/>
      <c r="G38" s="318"/>
      <c r="H38" s="318"/>
      <c r="I38" s="318"/>
      <c r="J38" s="318" t="s">
        <v>99</v>
      </c>
      <c r="K38" s="318" t="s">
        <v>99</v>
      </c>
      <c r="L38" s="318" t="s">
        <v>99</v>
      </c>
      <c r="M38" s="318"/>
      <c r="N38" s="341"/>
      <c r="O38" s="174"/>
    </row>
    <row r="39" s="205" customFormat="true" ht="23.85" hidden="false" customHeight="true" outlineLevel="0" collapsed="false">
      <c r="A39" s="340"/>
      <c r="B39" s="314"/>
      <c r="C39" s="315"/>
      <c r="D39" s="316" t="s">
        <v>99</v>
      </c>
      <c r="E39" s="317"/>
      <c r="F39" s="318"/>
      <c r="G39" s="318"/>
      <c r="H39" s="318"/>
      <c r="I39" s="318"/>
      <c r="J39" s="318" t="s">
        <v>99</v>
      </c>
      <c r="K39" s="318" t="s">
        <v>99</v>
      </c>
      <c r="L39" s="318" t="s">
        <v>99</v>
      </c>
      <c r="M39" s="318"/>
      <c r="N39" s="341"/>
      <c r="O39" s="174"/>
    </row>
    <row r="40" s="205" customFormat="true" ht="23.85" hidden="false" customHeight="true" outlineLevel="0" collapsed="false">
      <c r="A40" s="340"/>
      <c r="B40" s="314"/>
      <c r="C40" s="315"/>
      <c r="D40" s="316" t="s">
        <v>99</v>
      </c>
      <c r="E40" s="317"/>
      <c r="F40" s="318"/>
      <c r="G40" s="318"/>
      <c r="H40" s="318"/>
      <c r="I40" s="318"/>
      <c r="J40" s="318" t="s">
        <v>99</v>
      </c>
      <c r="K40" s="318" t="s">
        <v>99</v>
      </c>
      <c r="L40" s="318" t="s">
        <v>99</v>
      </c>
      <c r="M40" s="318"/>
      <c r="N40" s="341"/>
      <c r="O40" s="174"/>
    </row>
    <row r="41" s="205" customFormat="true" ht="23.85" hidden="false" customHeight="true" outlineLevel="0" collapsed="false">
      <c r="A41" s="340"/>
      <c r="B41" s="314"/>
      <c r="C41" s="315"/>
      <c r="D41" s="316" t="s">
        <v>99</v>
      </c>
      <c r="E41" s="317"/>
      <c r="F41" s="318"/>
      <c r="G41" s="318"/>
      <c r="H41" s="318"/>
      <c r="I41" s="318"/>
      <c r="J41" s="318" t="s">
        <v>99</v>
      </c>
      <c r="K41" s="318" t="s">
        <v>99</v>
      </c>
      <c r="L41" s="318" t="s">
        <v>99</v>
      </c>
      <c r="M41" s="318"/>
      <c r="N41" s="341"/>
      <c r="O41" s="174"/>
    </row>
    <row r="42" s="205" customFormat="true" ht="23.85" hidden="false" customHeight="true" outlineLevel="0" collapsed="false">
      <c r="A42" s="340"/>
      <c r="B42" s="314"/>
      <c r="C42" s="315"/>
      <c r="D42" s="316" t="s">
        <v>99</v>
      </c>
      <c r="E42" s="317"/>
      <c r="F42" s="318"/>
      <c r="G42" s="318"/>
      <c r="H42" s="318"/>
      <c r="I42" s="318"/>
      <c r="J42" s="318" t="s">
        <v>99</v>
      </c>
      <c r="K42" s="318" t="s">
        <v>99</v>
      </c>
      <c r="L42" s="318" t="s">
        <v>99</v>
      </c>
      <c r="M42" s="318"/>
      <c r="N42" s="341"/>
      <c r="O42" s="174"/>
    </row>
    <row r="43" s="205" customFormat="true" ht="23.85" hidden="false" customHeight="true" outlineLevel="0" collapsed="false">
      <c r="A43" s="340"/>
      <c r="B43" s="314"/>
      <c r="C43" s="315"/>
      <c r="D43" s="316" t="s">
        <v>99</v>
      </c>
      <c r="E43" s="317"/>
      <c r="F43" s="318"/>
      <c r="G43" s="318"/>
      <c r="H43" s="318"/>
      <c r="I43" s="318"/>
      <c r="J43" s="318" t="s">
        <v>99</v>
      </c>
      <c r="K43" s="318" t="s">
        <v>99</v>
      </c>
      <c r="L43" s="318" t="s">
        <v>99</v>
      </c>
      <c r="M43" s="318"/>
      <c r="N43" s="341"/>
      <c r="O43" s="174"/>
    </row>
    <row r="44" s="205" customFormat="true" ht="23.85" hidden="false" customHeight="true" outlineLevel="0" collapsed="false">
      <c r="A44" s="340"/>
      <c r="B44" s="314"/>
      <c r="C44" s="315"/>
      <c r="D44" s="316" t="s">
        <v>99</v>
      </c>
      <c r="E44" s="317"/>
      <c r="F44" s="318"/>
      <c r="G44" s="318"/>
      <c r="H44" s="318"/>
      <c r="I44" s="318"/>
      <c r="J44" s="318" t="s">
        <v>99</v>
      </c>
      <c r="K44" s="318" t="s">
        <v>99</v>
      </c>
      <c r="L44" s="318" t="s">
        <v>99</v>
      </c>
      <c r="M44" s="318"/>
      <c r="N44" s="341"/>
      <c r="O44" s="174"/>
    </row>
    <row r="45" s="205" customFormat="true" ht="23.85" hidden="false" customHeight="true" outlineLevel="0" collapsed="false">
      <c r="A45" s="340"/>
      <c r="B45" s="314"/>
      <c r="C45" s="315"/>
      <c r="D45" s="316" t="s">
        <v>99</v>
      </c>
      <c r="E45" s="317"/>
      <c r="F45" s="318"/>
      <c r="G45" s="318"/>
      <c r="H45" s="318"/>
      <c r="I45" s="318"/>
      <c r="J45" s="318" t="s">
        <v>99</v>
      </c>
      <c r="K45" s="318" t="s">
        <v>99</v>
      </c>
      <c r="L45" s="318" t="s">
        <v>99</v>
      </c>
      <c r="M45" s="318"/>
      <c r="N45" s="341"/>
      <c r="O45" s="174"/>
    </row>
    <row r="46" s="205" customFormat="true" ht="23.85" hidden="false" customHeight="true" outlineLevel="0" collapsed="false">
      <c r="A46" s="340"/>
      <c r="B46" s="314"/>
      <c r="C46" s="315"/>
      <c r="D46" s="316" t="s">
        <v>99</v>
      </c>
      <c r="E46" s="317"/>
      <c r="F46" s="318"/>
      <c r="G46" s="318"/>
      <c r="H46" s="318"/>
      <c r="I46" s="318"/>
      <c r="J46" s="318" t="s">
        <v>99</v>
      </c>
      <c r="K46" s="318" t="s">
        <v>99</v>
      </c>
      <c r="L46" s="318" t="s">
        <v>99</v>
      </c>
      <c r="M46" s="318"/>
      <c r="N46" s="341"/>
      <c r="O46" s="174"/>
    </row>
    <row r="47" s="205" customFormat="true" ht="23.85" hidden="false" customHeight="true" outlineLevel="0" collapsed="false">
      <c r="A47" s="340"/>
      <c r="B47" s="314"/>
      <c r="C47" s="315"/>
      <c r="D47" s="316" t="s">
        <v>99</v>
      </c>
      <c r="E47" s="317"/>
      <c r="F47" s="318"/>
      <c r="G47" s="318"/>
      <c r="H47" s="318"/>
      <c r="I47" s="318"/>
      <c r="J47" s="318" t="s">
        <v>99</v>
      </c>
      <c r="K47" s="318" t="s">
        <v>99</v>
      </c>
      <c r="L47" s="318" t="s">
        <v>99</v>
      </c>
      <c r="M47" s="318"/>
      <c r="N47" s="341"/>
      <c r="O47" s="174"/>
    </row>
    <row r="48" s="205" customFormat="true" ht="23.85" hidden="false" customHeight="true" outlineLevel="0" collapsed="false">
      <c r="A48" s="340"/>
      <c r="B48" s="314"/>
      <c r="C48" s="315"/>
      <c r="D48" s="316" t="s">
        <v>99</v>
      </c>
      <c r="E48" s="317"/>
      <c r="F48" s="318"/>
      <c r="G48" s="318"/>
      <c r="H48" s="318"/>
      <c r="I48" s="318"/>
      <c r="J48" s="318" t="s">
        <v>99</v>
      </c>
      <c r="K48" s="318" t="s">
        <v>99</v>
      </c>
      <c r="L48" s="318" t="s">
        <v>99</v>
      </c>
      <c r="M48" s="318"/>
      <c r="N48" s="341"/>
      <c r="O48" s="174"/>
    </row>
    <row r="49" s="205" customFormat="true" ht="23.85" hidden="false" customHeight="true" outlineLevel="0" collapsed="false">
      <c r="A49" s="340"/>
      <c r="B49" s="314"/>
      <c r="C49" s="315"/>
      <c r="D49" s="316" t="s">
        <v>99</v>
      </c>
      <c r="E49" s="317"/>
      <c r="F49" s="318"/>
      <c r="G49" s="318"/>
      <c r="H49" s="318"/>
      <c r="I49" s="318"/>
      <c r="J49" s="318" t="s">
        <v>99</v>
      </c>
      <c r="K49" s="318" t="s">
        <v>99</v>
      </c>
      <c r="L49" s="318" t="s">
        <v>99</v>
      </c>
      <c r="M49" s="318"/>
      <c r="N49" s="341"/>
      <c r="O49" s="174"/>
    </row>
    <row r="50" s="205" customFormat="true" ht="23.85" hidden="false" customHeight="true" outlineLevel="0" collapsed="false">
      <c r="A50" s="340"/>
      <c r="B50" s="314"/>
      <c r="C50" s="315"/>
      <c r="D50" s="316" t="s">
        <v>99</v>
      </c>
      <c r="E50" s="317"/>
      <c r="F50" s="318"/>
      <c r="G50" s="318"/>
      <c r="H50" s="318"/>
      <c r="I50" s="318"/>
      <c r="J50" s="318" t="s">
        <v>99</v>
      </c>
      <c r="K50" s="318" t="s">
        <v>99</v>
      </c>
      <c r="L50" s="318" t="s">
        <v>99</v>
      </c>
      <c r="M50" s="318"/>
      <c r="N50" s="341"/>
      <c r="O50" s="174"/>
    </row>
    <row r="51" s="205" customFormat="true" ht="23.85" hidden="false" customHeight="true" outlineLevel="0" collapsed="false">
      <c r="A51" s="340"/>
      <c r="B51" s="314"/>
      <c r="C51" s="315"/>
      <c r="D51" s="316" t="s">
        <v>99</v>
      </c>
      <c r="E51" s="317"/>
      <c r="F51" s="318"/>
      <c r="G51" s="318"/>
      <c r="H51" s="318"/>
      <c r="I51" s="318"/>
      <c r="J51" s="318" t="s">
        <v>99</v>
      </c>
      <c r="K51" s="318" t="s">
        <v>99</v>
      </c>
      <c r="L51" s="318" t="s">
        <v>99</v>
      </c>
      <c r="M51" s="318"/>
      <c r="N51" s="341"/>
      <c r="O51" s="174"/>
    </row>
    <row r="52" s="205" customFormat="true" ht="23.85" hidden="false" customHeight="true" outlineLevel="0" collapsed="false">
      <c r="A52" s="340"/>
      <c r="B52" s="314"/>
      <c r="C52" s="315"/>
      <c r="D52" s="316" t="s">
        <v>99</v>
      </c>
      <c r="E52" s="317"/>
      <c r="F52" s="318"/>
      <c r="G52" s="318"/>
      <c r="H52" s="318"/>
      <c r="I52" s="318"/>
      <c r="J52" s="318" t="s">
        <v>99</v>
      </c>
      <c r="K52" s="318" t="s">
        <v>99</v>
      </c>
      <c r="L52" s="318" t="s">
        <v>99</v>
      </c>
      <c r="M52" s="318"/>
      <c r="N52" s="341"/>
      <c r="O52" s="174"/>
    </row>
    <row r="53" s="205" customFormat="true" ht="23.85" hidden="false" customHeight="true" outlineLevel="0" collapsed="false">
      <c r="A53" s="340"/>
      <c r="B53" s="314"/>
      <c r="C53" s="315"/>
      <c r="D53" s="316" t="s">
        <v>99</v>
      </c>
      <c r="E53" s="317"/>
      <c r="F53" s="318"/>
      <c r="G53" s="318"/>
      <c r="H53" s="318"/>
      <c r="I53" s="318"/>
      <c r="J53" s="318" t="s">
        <v>99</v>
      </c>
      <c r="K53" s="318" t="s">
        <v>99</v>
      </c>
      <c r="L53" s="318" t="s">
        <v>99</v>
      </c>
      <c r="M53" s="318"/>
      <c r="N53" s="341"/>
      <c r="O53" s="174"/>
    </row>
    <row r="54" s="205" customFormat="true" ht="23.85" hidden="false" customHeight="true" outlineLevel="0" collapsed="false">
      <c r="A54" s="340"/>
      <c r="B54" s="314"/>
      <c r="C54" s="315"/>
      <c r="D54" s="316" t="s">
        <v>99</v>
      </c>
      <c r="E54" s="317"/>
      <c r="F54" s="318"/>
      <c r="G54" s="318"/>
      <c r="H54" s="318"/>
      <c r="I54" s="318"/>
      <c r="J54" s="318" t="s">
        <v>99</v>
      </c>
      <c r="K54" s="318" t="s">
        <v>99</v>
      </c>
      <c r="L54" s="318" t="s">
        <v>99</v>
      </c>
      <c r="M54" s="318"/>
      <c r="N54" s="341"/>
      <c r="O54" s="174"/>
    </row>
    <row r="55" s="205" customFormat="true" ht="23.85" hidden="false" customHeight="true" outlineLevel="0" collapsed="false">
      <c r="A55" s="340"/>
      <c r="B55" s="314"/>
      <c r="C55" s="315"/>
      <c r="D55" s="316" t="s">
        <v>99</v>
      </c>
      <c r="E55" s="317"/>
      <c r="F55" s="318"/>
      <c r="G55" s="318"/>
      <c r="H55" s="318"/>
      <c r="I55" s="318"/>
      <c r="J55" s="318" t="s">
        <v>99</v>
      </c>
      <c r="K55" s="318" t="s">
        <v>99</v>
      </c>
      <c r="L55" s="318" t="s">
        <v>99</v>
      </c>
      <c r="M55" s="318"/>
      <c r="N55" s="341"/>
      <c r="O55" s="174"/>
    </row>
    <row r="56" s="205" customFormat="true" ht="23.85" hidden="false" customHeight="true" outlineLevel="0" collapsed="false">
      <c r="A56" s="340"/>
      <c r="B56" s="314"/>
      <c r="C56" s="315"/>
      <c r="D56" s="316" t="s">
        <v>99</v>
      </c>
      <c r="E56" s="317"/>
      <c r="F56" s="318"/>
      <c r="G56" s="318"/>
      <c r="H56" s="318"/>
      <c r="I56" s="318"/>
      <c r="J56" s="318" t="s">
        <v>99</v>
      </c>
      <c r="K56" s="318" t="s">
        <v>99</v>
      </c>
      <c r="L56" s="318" t="s">
        <v>99</v>
      </c>
      <c r="M56" s="318"/>
      <c r="N56" s="341"/>
      <c r="O56" s="174"/>
    </row>
    <row r="57" s="205" customFormat="true" ht="23.85" hidden="false" customHeight="true" outlineLevel="0" collapsed="false">
      <c r="A57" s="340"/>
      <c r="B57" s="314"/>
      <c r="C57" s="315"/>
      <c r="D57" s="316" t="s">
        <v>99</v>
      </c>
      <c r="E57" s="317"/>
      <c r="F57" s="318"/>
      <c r="G57" s="318"/>
      <c r="H57" s="318"/>
      <c r="I57" s="318"/>
      <c r="J57" s="318" t="s">
        <v>99</v>
      </c>
      <c r="K57" s="318" t="s">
        <v>99</v>
      </c>
      <c r="L57" s="318" t="s">
        <v>99</v>
      </c>
      <c r="M57" s="318"/>
      <c r="N57" s="341"/>
      <c r="O57" s="174"/>
    </row>
    <row r="58" s="205" customFormat="true" ht="23.85" hidden="false" customHeight="true" outlineLevel="0" collapsed="false">
      <c r="A58" s="340"/>
      <c r="B58" s="314"/>
      <c r="C58" s="315"/>
      <c r="D58" s="316" t="s">
        <v>99</v>
      </c>
      <c r="E58" s="317"/>
      <c r="F58" s="318"/>
      <c r="G58" s="318"/>
      <c r="H58" s="318"/>
      <c r="I58" s="318"/>
      <c r="J58" s="318" t="s">
        <v>99</v>
      </c>
      <c r="K58" s="318" t="s">
        <v>99</v>
      </c>
      <c r="L58" s="318" t="s">
        <v>99</v>
      </c>
      <c r="M58" s="318"/>
      <c r="N58" s="341"/>
      <c r="O58" s="174"/>
    </row>
    <row r="59" s="205" customFormat="true" ht="23.85" hidden="false" customHeight="true" outlineLevel="0" collapsed="false">
      <c r="A59" s="340"/>
      <c r="B59" s="314"/>
      <c r="C59" s="315"/>
      <c r="D59" s="316" t="s">
        <v>99</v>
      </c>
      <c r="E59" s="317"/>
      <c r="F59" s="318"/>
      <c r="G59" s="318"/>
      <c r="H59" s="318"/>
      <c r="I59" s="318"/>
      <c r="J59" s="318" t="s">
        <v>99</v>
      </c>
      <c r="K59" s="318" t="s">
        <v>99</v>
      </c>
      <c r="L59" s="318" t="s">
        <v>99</v>
      </c>
      <c r="M59" s="318"/>
      <c r="N59" s="341"/>
      <c r="O59" s="174"/>
    </row>
    <row r="60" s="205" customFormat="true" ht="23.85" hidden="false" customHeight="true" outlineLevel="0" collapsed="false">
      <c r="A60" s="340"/>
      <c r="B60" s="314"/>
      <c r="C60" s="315"/>
      <c r="D60" s="316" t="s">
        <v>99</v>
      </c>
      <c r="E60" s="317"/>
      <c r="F60" s="318"/>
      <c r="G60" s="318"/>
      <c r="H60" s="318"/>
      <c r="I60" s="318"/>
      <c r="J60" s="318" t="s">
        <v>99</v>
      </c>
      <c r="K60" s="318" t="s">
        <v>99</v>
      </c>
      <c r="L60" s="318" t="s">
        <v>99</v>
      </c>
      <c r="M60" s="318"/>
      <c r="N60" s="341"/>
      <c r="O60" s="174"/>
    </row>
    <row r="61" s="205" customFormat="true" ht="23.85" hidden="false" customHeight="true" outlineLevel="0" collapsed="false">
      <c r="A61" s="340"/>
      <c r="B61" s="314"/>
      <c r="C61" s="315"/>
      <c r="D61" s="316" t="s">
        <v>99</v>
      </c>
      <c r="E61" s="317"/>
      <c r="F61" s="318"/>
      <c r="G61" s="318"/>
      <c r="H61" s="318"/>
      <c r="I61" s="318"/>
      <c r="J61" s="318" t="s">
        <v>99</v>
      </c>
      <c r="K61" s="318" t="s">
        <v>99</v>
      </c>
      <c r="L61" s="318" t="s">
        <v>99</v>
      </c>
      <c r="M61" s="318"/>
      <c r="N61" s="341"/>
      <c r="O61" s="174"/>
    </row>
    <row r="62" s="205" customFormat="true" ht="23.85" hidden="false" customHeight="true" outlineLevel="0" collapsed="false">
      <c r="A62" s="340"/>
      <c r="B62" s="314"/>
      <c r="C62" s="315"/>
      <c r="D62" s="316" t="s">
        <v>99</v>
      </c>
      <c r="E62" s="317"/>
      <c r="F62" s="318"/>
      <c r="G62" s="318"/>
      <c r="H62" s="318"/>
      <c r="I62" s="318"/>
      <c r="J62" s="318" t="s">
        <v>99</v>
      </c>
      <c r="K62" s="318" t="s">
        <v>99</v>
      </c>
      <c r="L62" s="318" t="s">
        <v>99</v>
      </c>
      <c r="M62" s="318"/>
      <c r="N62" s="341"/>
      <c r="O62" s="174"/>
    </row>
    <row r="63" s="205" customFormat="true" ht="23.85" hidden="false" customHeight="true" outlineLevel="0" collapsed="false">
      <c r="A63" s="340"/>
      <c r="B63" s="314"/>
      <c r="C63" s="315"/>
      <c r="D63" s="316" t="s">
        <v>99</v>
      </c>
      <c r="E63" s="317"/>
      <c r="F63" s="318"/>
      <c r="G63" s="318"/>
      <c r="H63" s="318"/>
      <c r="I63" s="318"/>
      <c r="J63" s="318" t="s">
        <v>99</v>
      </c>
      <c r="K63" s="318" t="s">
        <v>99</v>
      </c>
      <c r="L63" s="318" t="s">
        <v>99</v>
      </c>
      <c r="M63" s="318"/>
      <c r="N63" s="341"/>
      <c r="O63" s="174"/>
    </row>
    <row r="64" s="205" customFormat="true" ht="23.85" hidden="false" customHeight="true" outlineLevel="0" collapsed="false">
      <c r="A64" s="340"/>
      <c r="B64" s="314"/>
      <c r="C64" s="315"/>
      <c r="D64" s="316" t="s">
        <v>99</v>
      </c>
      <c r="E64" s="317"/>
      <c r="F64" s="318"/>
      <c r="G64" s="318"/>
      <c r="H64" s="318"/>
      <c r="I64" s="318"/>
      <c r="J64" s="318" t="s">
        <v>99</v>
      </c>
      <c r="K64" s="318" t="s">
        <v>99</v>
      </c>
      <c r="L64" s="318" t="s">
        <v>99</v>
      </c>
      <c r="M64" s="318"/>
      <c r="N64" s="341"/>
      <c r="O64" s="174"/>
    </row>
    <row r="65" s="205" customFormat="true" ht="23.85" hidden="false" customHeight="true" outlineLevel="0" collapsed="false">
      <c r="A65" s="340"/>
      <c r="B65" s="314"/>
      <c r="C65" s="315"/>
      <c r="D65" s="316" t="s">
        <v>99</v>
      </c>
      <c r="E65" s="317"/>
      <c r="F65" s="318"/>
      <c r="G65" s="318"/>
      <c r="H65" s="318"/>
      <c r="I65" s="318"/>
      <c r="J65" s="318" t="s">
        <v>99</v>
      </c>
      <c r="K65" s="318" t="s">
        <v>99</v>
      </c>
      <c r="L65" s="318" t="s">
        <v>99</v>
      </c>
      <c r="M65" s="318"/>
      <c r="N65" s="341"/>
      <c r="O65" s="174"/>
    </row>
    <row r="66" s="205" customFormat="true" ht="23.85" hidden="false" customHeight="true" outlineLevel="0" collapsed="false">
      <c r="A66" s="340"/>
      <c r="B66" s="314"/>
      <c r="C66" s="315"/>
      <c r="D66" s="316" t="s">
        <v>99</v>
      </c>
      <c r="E66" s="317"/>
      <c r="F66" s="318"/>
      <c r="G66" s="318"/>
      <c r="H66" s="318"/>
      <c r="I66" s="318"/>
      <c r="J66" s="318" t="s">
        <v>99</v>
      </c>
      <c r="K66" s="318" t="s">
        <v>99</v>
      </c>
      <c r="L66" s="318" t="s">
        <v>99</v>
      </c>
      <c r="M66" s="318"/>
      <c r="N66" s="341"/>
      <c r="O66" s="174"/>
    </row>
    <row r="67" s="205" customFormat="true" ht="23.85" hidden="false" customHeight="true" outlineLevel="0" collapsed="false">
      <c r="A67" s="340"/>
      <c r="B67" s="314"/>
      <c r="C67" s="315"/>
      <c r="D67" s="316" t="s">
        <v>99</v>
      </c>
      <c r="E67" s="317"/>
      <c r="F67" s="318"/>
      <c r="G67" s="318"/>
      <c r="H67" s="318"/>
      <c r="I67" s="318"/>
      <c r="J67" s="318" t="s">
        <v>99</v>
      </c>
      <c r="K67" s="318" t="s">
        <v>99</v>
      </c>
      <c r="L67" s="318" t="s">
        <v>99</v>
      </c>
      <c r="M67" s="318"/>
      <c r="N67" s="341"/>
      <c r="O67" s="174"/>
    </row>
    <row r="68" s="205" customFormat="true" ht="23.85" hidden="false" customHeight="true" outlineLevel="0" collapsed="false">
      <c r="A68" s="340"/>
      <c r="B68" s="314"/>
      <c r="C68" s="315"/>
      <c r="D68" s="316" t="s">
        <v>99</v>
      </c>
      <c r="E68" s="317"/>
      <c r="F68" s="318"/>
      <c r="G68" s="318"/>
      <c r="H68" s="318"/>
      <c r="I68" s="318"/>
      <c r="J68" s="318" t="s">
        <v>99</v>
      </c>
      <c r="K68" s="318" t="s">
        <v>99</v>
      </c>
      <c r="L68" s="318" t="s">
        <v>99</v>
      </c>
      <c r="M68" s="318"/>
      <c r="N68" s="341"/>
      <c r="O68" s="174"/>
    </row>
    <row r="69" s="205" customFormat="true" ht="23.85" hidden="false" customHeight="true" outlineLevel="0" collapsed="false">
      <c r="A69" s="340"/>
      <c r="B69" s="314"/>
      <c r="C69" s="315"/>
      <c r="D69" s="316" t="s">
        <v>99</v>
      </c>
      <c r="E69" s="317"/>
      <c r="F69" s="318"/>
      <c r="G69" s="318"/>
      <c r="H69" s="318"/>
      <c r="I69" s="318"/>
      <c r="J69" s="318" t="s">
        <v>99</v>
      </c>
      <c r="K69" s="318" t="s">
        <v>99</v>
      </c>
      <c r="L69" s="318" t="s">
        <v>99</v>
      </c>
      <c r="M69" s="318"/>
      <c r="N69" s="341"/>
      <c r="O69" s="174"/>
    </row>
    <row r="70" s="205" customFormat="true" ht="23.85" hidden="false" customHeight="true" outlineLevel="0" collapsed="false">
      <c r="A70" s="340"/>
      <c r="B70" s="314"/>
      <c r="C70" s="315"/>
      <c r="D70" s="316" t="s">
        <v>99</v>
      </c>
      <c r="E70" s="317"/>
      <c r="F70" s="318"/>
      <c r="G70" s="318"/>
      <c r="H70" s="318"/>
      <c r="I70" s="318"/>
      <c r="J70" s="318" t="s">
        <v>99</v>
      </c>
      <c r="K70" s="318" t="s">
        <v>99</v>
      </c>
      <c r="L70" s="318" t="s">
        <v>99</v>
      </c>
      <c r="M70" s="318"/>
      <c r="N70" s="341"/>
      <c r="O70" s="174"/>
    </row>
    <row r="71" s="205" customFormat="true" ht="23.85" hidden="false" customHeight="true" outlineLevel="0" collapsed="false">
      <c r="A71" s="340"/>
      <c r="B71" s="314"/>
      <c r="C71" s="315"/>
      <c r="D71" s="316" t="s">
        <v>99</v>
      </c>
      <c r="E71" s="317"/>
      <c r="F71" s="318"/>
      <c r="G71" s="318"/>
      <c r="H71" s="318"/>
      <c r="I71" s="318"/>
      <c r="J71" s="318" t="s">
        <v>99</v>
      </c>
      <c r="K71" s="318" t="s">
        <v>99</v>
      </c>
      <c r="L71" s="318" t="s">
        <v>99</v>
      </c>
      <c r="M71" s="318"/>
      <c r="N71" s="341"/>
      <c r="O71" s="174"/>
    </row>
    <row r="72" s="205" customFormat="true" ht="23.85" hidden="false" customHeight="true" outlineLevel="0" collapsed="false">
      <c r="A72" s="340"/>
      <c r="B72" s="314"/>
      <c r="C72" s="315"/>
      <c r="D72" s="316" t="s">
        <v>99</v>
      </c>
      <c r="E72" s="317"/>
      <c r="F72" s="318"/>
      <c r="G72" s="318"/>
      <c r="H72" s="318"/>
      <c r="I72" s="318"/>
      <c r="J72" s="318" t="s">
        <v>99</v>
      </c>
      <c r="K72" s="318" t="s">
        <v>99</v>
      </c>
      <c r="L72" s="318" t="s">
        <v>99</v>
      </c>
      <c r="M72" s="318"/>
      <c r="N72" s="341"/>
      <c r="O72" s="174"/>
    </row>
    <row r="73" s="205" customFormat="true" ht="23.85" hidden="false" customHeight="true" outlineLevel="0" collapsed="false">
      <c r="A73" s="340"/>
      <c r="B73" s="314"/>
      <c r="C73" s="315"/>
      <c r="D73" s="316" t="s">
        <v>99</v>
      </c>
      <c r="E73" s="317"/>
      <c r="F73" s="318"/>
      <c r="G73" s="318"/>
      <c r="H73" s="318"/>
      <c r="I73" s="318"/>
      <c r="J73" s="318" t="s">
        <v>99</v>
      </c>
      <c r="K73" s="318" t="s">
        <v>99</v>
      </c>
      <c r="L73" s="318" t="s">
        <v>99</v>
      </c>
      <c r="M73" s="318"/>
      <c r="N73" s="341"/>
      <c r="O73" s="174"/>
    </row>
    <row r="74" s="205" customFormat="true" ht="23.85" hidden="false" customHeight="true" outlineLevel="0" collapsed="false">
      <c r="A74" s="340"/>
      <c r="B74" s="314"/>
      <c r="C74" s="315"/>
      <c r="D74" s="316" t="s">
        <v>99</v>
      </c>
      <c r="E74" s="317"/>
      <c r="F74" s="318"/>
      <c r="G74" s="318"/>
      <c r="H74" s="318"/>
      <c r="I74" s="318"/>
      <c r="J74" s="318" t="s">
        <v>99</v>
      </c>
      <c r="K74" s="318" t="s">
        <v>99</v>
      </c>
      <c r="L74" s="318" t="s">
        <v>99</v>
      </c>
      <c r="M74" s="318"/>
      <c r="N74" s="341"/>
      <c r="O74" s="174"/>
    </row>
    <row r="75" s="205" customFormat="true" ht="23.85" hidden="false" customHeight="true" outlineLevel="0" collapsed="false">
      <c r="A75" s="340"/>
      <c r="B75" s="314"/>
      <c r="C75" s="315"/>
      <c r="D75" s="316" t="s">
        <v>99</v>
      </c>
      <c r="E75" s="317"/>
      <c r="F75" s="318"/>
      <c r="G75" s="318"/>
      <c r="H75" s="318"/>
      <c r="I75" s="318"/>
      <c r="J75" s="318" t="s">
        <v>99</v>
      </c>
      <c r="K75" s="318" t="s">
        <v>99</v>
      </c>
      <c r="L75" s="318" t="s">
        <v>99</v>
      </c>
      <c r="M75" s="318"/>
      <c r="N75" s="341"/>
      <c r="O75" s="174"/>
    </row>
    <row r="76" s="205" customFormat="true" ht="23.85" hidden="false" customHeight="true" outlineLevel="0" collapsed="false">
      <c r="A76" s="340"/>
      <c r="B76" s="314"/>
      <c r="C76" s="315"/>
      <c r="D76" s="316" t="s">
        <v>99</v>
      </c>
      <c r="E76" s="317"/>
      <c r="F76" s="318"/>
      <c r="G76" s="318"/>
      <c r="H76" s="318"/>
      <c r="I76" s="318"/>
      <c r="J76" s="318" t="s">
        <v>99</v>
      </c>
      <c r="K76" s="318" t="s">
        <v>99</v>
      </c>
      <c r="L76" s="318" t="s">
        <v>99</v>
      </c>
      <c r="M76" s="318"/>
      <c r="N76" s="341"/>
      <c r="O76" s="174"/>
    </row>
    <row r="77" s="205" customFormat="true" ht="23.85" hidden="false" customHeight="true" outlineLevel="0" collapsed="false">
      <c r="A77" s="340"/>
      <c r="B77" s="314"/>
      <c r="C77" s="315"/>
      <c r="D77" s="316" t="s">
        <v>99</v>
      </c>
      <c r="E77" s="317"/>
      <c r="F77" s="318"/>
      <c r="G77" s="318"/>
      <c r="H77" s="318"/>
      <c r="I77" s="318"/>
      <c r="J77" s="318" t="s">
        <v>99</v>
      </c>
      <c r="K77" s="318" t="s">
        <v>99</v>
      </c>
      <c r="L77" s="318" t="s">
        <v>99</v>
      </c>
      <c r="M77" s="318"/>
      <c r="N77" s="341"/>
      <c r="O77" s="174"/>
    </row>
    <row r="78" s="205" customFormat="true" ht="23.85" hidden="false" customHeight="true" outlineLevel="0" collapsed="false">
      <c r="A78" s="340"/>
      <c r="B78" s="314"/>
      <c r="C78" s="315"/>
      <c r="D78" s="316" t="s">
        <v>99</v>
      </c>
      <c r="E78" s="317"/>
      <c r="F78" s="318"/>
      <c r="G78" s="318"/>
      <c r="H78" s="318"/>
      <c r="I78" s="318"/>
      <c r="J78" s="318" t="s">
        <v>99</v>
      </c>
      <c r="K78" s="318" t="s">
        <v>99</v>
      </c>
      <c r="L78" s="318" t="s">
        <v>99</v>
      </c>
      <c r="M78" s="318"/>
      <c r="N78" s="341"/>
      <c r="O78" s="174"/>
    </row>
    <row r="79" s="205" customFormat="true" ht="23.85" hidden="false" customHeight="true" outlineLevel="0" collapsed="false">
      <c r="A79" s="340"/>
      <c r="B79" s="314"/>
      <c r="C79" s="315"/>
      <c r="D79" s="316" t="s">
        <v>99</v>
      </c>
      <c r="E79" s="317"/>
      <c r="F79" s="318"/>
      <c r="G79" s="318"/>
      <c r="H79" s="318"/>
      <c r="I79" s="318"/>
      <c r="J79" s="318" t="s">
        <v>99</v>
      </c>
      <c r="K79" s="318" t="s">
        <v>99</v>
      </c>
      <c r="L79" s="318" t="s">
        <v>99</v>
      </c>
      <c r="M79" s="318"/>
      <c r="N79" s="341"/>
      <c r="O79" s="174"/>
    </row>
    <row r="80" s="205" customFormat="true" ht="23.85" hidden="false" customHeight="true" outlineLevel="0" collapsed="false">
      <c r="A80" s="340"/>
      <c r="B80" s="314"/>
      <c r="C80" s="315"/>
      <c r="D80" s="316" t="s">
        <v>99</v>
      </c>
      <c r="E80" s="317"/>
      <c r="F80" s="318"/>
      <c r="G80" s="318"/>
      <c r="H80" s="318"/>
      <c r="I80" s="318"/>
      <c r="J80" s="318" t="s">
        <v>99</v>
      </c>
      <c r="K80" s="318" t="s">
        <v>99</v>
      </c>
      <c r="L80" s="318" t="s">
        <v>99</v>
      </c>
      <c r="M80" s="318"/>
      <c r="N80" s="341"/>
      <c r="O80" s="174"/>
    </row>
    <row r="81" s="205" customFormat="true" ht="23.85" hidden="false" customHeight="true" outlineLevel="0" collapsed="false">
      <c r="A81" s="340"/>
      <c r="B81" s="314"/>
      <c r="C81" s="315"/>
      <c r="D81" s="316" t="s">
        <v>99</v>
      </c>
      <c r="E81" s="317"/>
      <c r="F81" s="318"/>
      <c r="G81" s="318"/>
      <c r="H81" s="318"/>
      <c r="I81" s="318"/>
      <c r="J81" s="318" t="s">
        <v>99</v>
      </c>
      <c r="K81" s="318" t="s">
        <v>99</v>
      </c>
      <c r="L81" s="318" t="s">
        <v>99</v>
      </c>
      <c r="M81" s="318"/>
      <c r="N81" s="341"/>
      <c r="O81" s="174"/>
    </row>
    <row r="82" s="205" customFormat="true" ht="23.85" hidden="false" customHeight="true" outlineLevel="0" collapsed="false">
      <c r="A82" s="340"/>
      <c r="B82" s="314"/>
      <c r="C82" s="315"/>
      <c r="D82" s="316" t="s">
        <v>99</v>
      </c>
      <c r="E82" s="317"/>
      <c r="F82" s="318"/>
      <c r="G82" s="318"/>
      <c r="H82" s="318"/>
      <c r="I82" s="318"/>
      <c r="J82" s="318" t="s">
        <v>99</v>
      </c>
      <c r="K82" s="318" t="s">
        <v>99</v>
      </c>
      <c r="L82" s="318" t="s">
        <v>99</v>
      </c>
      <c r="M82" s="318"/>
      <c r="N82" s="341"/>
      <c r="O82" s="174"/>
    </row>
    <row r="83" s="205" customFormat="true" ht="23.85" hidden="false" customHeight="true" outlineLevel="0" collapsed="false">
      <c r="A83" s="340"/>
      <c r="B83" s="314"/>
      <c r="C83" s="315"/>
      <c r="D83" s="316" t="s">
        <v>99</v>
      </c>
      <c r="E83" s="317"/>
      <c r="F83" s="318"/>
      <c r="G83" s="318"/>
      <c r="H83" s="318"/>
      <c r="I83" s="318"/>
      <c r="J83" s="318" t="s">
        <v>99</v>
      </c>
      <c r="K83" s="318" t="s">
        <v>99</v>
      </c>
      <c r="L83" s="318" t="s">
        <v>99</v>
      </c>
      <c r="M83" s="318"/>
      <c r="N83" s="341"/>
      <c r="O83" s="174"/>
    </row>
    <row r="84" s="205" customFormat="true" ht="23.85" hidden="false" customHeight="true" outlineLevel="0" collapsed="false">
      <c r="A84" s="340"/>
      <c r="B84" s="314"/>
      <c r="C84" s="315"/>
      <c r="D84" s="316" t="s">
        <v>99</v>
      </c>
      <c r="E84" s="317"/>
      <c r="F84" s="318"/>
      <c r="G84" s="318"/>
      <c r="H84" s="318"/>
      <c r="I84" s="318"/>
      <c r="J84" s="318" t="s">
        <v>99</v>
      </c>
      <c r="K84" s="318" t="s">
        <v>99</v>
      </c>
      <c r="L84" s="318" t="s">
        <v>99</v>
      </c>
      <c r="M84" s="318"/>
      <c r="N84" s="341"/>
      <c r="O84" s="174"/>
    </row>
    <row r="85" s="205" customFormat="true" ht="23.85" hidden="false" customHeight="true" outlineLevel="0" collapsed="false">
      <c r="A85" s="340"/>
      <c r="B85" s="314"/>
      <c r="C85" s="315"/>
      <c r="D85" s="316" t="s">
        <v>99</v>
      </c>
      <c r="E85" s="317"/>
      <c r="F85" s="318"/>
      <c r="G85" s="318"/>
      <c r="H85" s="318"/>
      <c r="I85" s="318"/>
      <c r="J85" s="318" t="s">
        <v>99</v>
      </c>
      <c r="K85" s="318" t="s">
        <v>99</v>
      </c>
      <c r="L85" s="318" t="s">
        <v>99</v>
      </c>
      <c r="M85" s="318"/>
      <c r="N85" s="341"/>
      <c r="O85" s="174"/>
    </row>
    <row r="86" s="205" customFormat="true" ht="23.85" hidden="false" customHeight="true" outlineLevel="0" collapsed="false">
      <c r="A86" s="340"/>
      <c r="B86" s="314"/>
      <c r="C86" s="315"/>
      <c r="D86" s="316" t="s">
        <v>99</v>
      </c>
      <c r="E86" s="317"/>
      <c r="F86" s="318"/>
      <c r="G86" s="318"/>
      <c r="H86" s="318"/>
      <c r="I86" s="318"/>
      <c r="J86" s="318" t="s">
        <v>99</v>
      </c>
      <c r="K86" s="318" t="s">
        <v>99</v>
      </c>
      <c r="L86" s="318" t="s">
        <v>99</v>
      </c>
      <c r="M86" s="318"/>
      <c r="N86" s="341"/>
      <c r="O86" s="174"/>
    </row>
    <row r="87" s="205" customFormat="true" ht="23.85" hidden="false" customHeight="true" outlineLevel="0" collapsed="false">
      <c r="A87" s="340"/>
      <c r="B87" s="314"/>
      <c r="C87" s="315"/>
      <c r="D87" s="316" t="s">
        <v>99</v>
      </c>
      <c r="E87" s="317"/>
      <c r="F87" s="318"/>
      <c r="G87" s="318"/>
      <c r="H87" s="318"/>
      <c r="I87" s="318"/>
      <c r="J87" s="318" t="s">
        <v>99</v>
      </c>
      <c r="K87" s="318" t="s">
        <v>99</v>
      </c>
      <c r="L87" s="318" t="s">
        <v>99</v>
      </c>
      <c r="M87" s="318"/>
      <c r="N87" s="341"/>
      <c r="O87" s="174"/>
    </row>
    <row r="88" s="205" customFormat="true" ht="23.85" hidden="false" customHeight="true" outlineLevel="0" collapsed="false">
      <c r="A88" s="340"/>
      <c r="B88" s="314"/>
      <c r="C88" s="315"/>
      <c r="D88" s="316" t="s">
        <v>99</v>
      </c>
      <c r="E88" s="317"/>
      <c r="F88" s="318"/>
      <c r="G88" s="318"/>
      <c r="H88" s="318"/>
      <c r="I88" s="318"/>
      <c r="J88" s="318" t="s">
        <v>99</v>
      </c>
      <c r="K88" s="318" t="s">
        <v>99</v>
      </c>
      <c r="L88" s="318" t="s">
        <v>99</v>
      </c>
      <c r="M88" s="318"/>
      <c r="N88" s="341"/>
      <c r="O88" s="174"/>
    </row>
    <row r="89" s="205" customFormat="true" ht="23.85" hidden="false" customHeight="true" outlineLevel="0" collapsed="false">
      <c r="A89" s="340"/>
      <c r="B89" s="314"/>
      <c r="C89" s="315"/>
      <c r="D89" s="316" t="s">
        <v>99</v>
      </c>
      <c r="E89" s="317"/>
      <c r="F89" s="318"/>
      <c r="G89" s="318"/>
      <c r="H89" s="318"/>
      <c r="I89" s="318"/>
      <c r="J89" s="318" t="s">
        <v>99</v>
      </c>
      <c r="K89" s="318" t="s">
        <v>99</v>
      </c>
      <c r="L89" s="318" t="s">
        <v>99</v>
      </c>
      <c r="M89" s="318"/>
      <c r="N89" s="341"/>
      <c r="O89" s="174"/>
    </row>
    <row r="90" s="205" customFormat="true" ht="23.85" hidden="false" customHeight="true" outlineLevel="0" collapsed="false">
      <c r="A90" s="340"/>
      <c r="B90" s="314"/>
      <c r="C90" s="315"/>
      <c r="D90" s="316" t="s">
        <v>99</v>
      </c>
      <c r="E90" s="317"/>
      <c r="F90" s="318"/>
      <c r="G90" s="318"/>
      <c r="H90" s="318"/>
      <c r="I90" s="318"/>
      <c r="J90" s="318" t="s">
        <v>99</v>
      </c>
      <c r="K90" s="318" t="s">
        <v>99</v>
      </c>
      <c r="L90" s="318" t="s">
        <v>99</v>
      </c>
      <c r="M90" s="318"/>
      <c r="N90" s="341"/>
      <c r="O90" s="174"/>
    </row>
    <row r="91" s="205" customFormat="true" ht="23.85" hidden="false" customHeight="true" outlineLevel="0" collapsed="false">
      <c r="A91" s="340"/>
      <c r="B91" s="314"/>
      <c r="C91" s="315"/>
      <c r="D91" s="316" t="s">
        <v>99</v>
      </c>
      <c r="E91" s="317"/>
      <c r="F91" s="318"/>
      <c r="G91" s="318"/>
      <c r="H91" s="318"/>
      <c r="I91" s="318"/>
      <c r="J91" s="318" t="s">
        <v>99</v>
      </c>
      <c r="K91" s="318" t="s">
        <v>99</v>
      </c>
      <c r="L91" s="318" t="s">
        <v>99</v>
      </c>
      <c r="M91" s="318"/>
      <c r="N91" s="341"/>
      <c r="O91" s="174"/>
    </row>
    <row r="92" s="205" customFormat="true" ht="23.85" hidden="false" customHeight="true" outlineLevel="0" collapsed="false">
      <c r="A92" s="340"/>
      <c r="B92" s="314"/>
      <c r="C92" s="315"/>
      <c r="D92" s="316" t="s">
        <v>99</v>
      </c>
      <c r="E92" s="317"/>
      <c r="F92" s="318"/>
      <c r="G92" s="318"/>
      <c r="H92" s="318"/>
      <c r="I92" s="318"/>
      <c r="J92" s="318" t="s">
        <v>99</v>
      </c>
      <c r="K92" s="318" t="s">
        <v>99</v>
      </c>
      <c r="L92" s="318" t="s">
        <v>99</v>
      </c>
      <c r="M92" s="318"/>
      <c r="N92" s="341"/>
      <c r="O92" s="174"/>
    </row>
    <row r="93" s="205" customFormat="true" ht="23.85" hidden="false" customHeight="true" outlineLevel="0" collapsed="false">
      <c r="A93" s="340"/>
      <c r="B93" s="314"/>
      <c r="C93" s="315"/>
      <c r="D93" s="316" t="s">
        <v>99</v>
      </c>
      <c r="E93" s="317"/>
      <c r="F93" s="318"/>
      <c r="G93" s="318"/>
      <c r="H93" s="318"/>
      <c r="I93" s="318"/>
      <c r="J93" s="318" t="s">
        <v>99</v>
      </c>
      <c r="K93" s="318" t="s">
        <v>99</v>
      </c>
      <c r="L93" s="318" t="s">
        <v>99</v>
      </c>
      <c r="M93" s="318"/>
      <c r="N93" s="341"/>
      <c r="O93" s="174"/>
    </row>
    <row r="94" s="205" customFormat="true" ht="23.85" hidden="false" customHeight="true" outlineLevel="0" collapsed="false">
      <c r="A94" s="340"/>
      <c r="B94" s="314"/>
      <c r="C94" s="315"/>
      <c r="D94" s="316" t="s">
        <v>99</v>
      </c>
      <c r="E94" s="317"/>
      <c r="F94" s="318"/>
      <c r="G94" s="318"/>
      <c r="H94" s="318"/>
      <c r="I94" s="318"/>
      <c r="J94" s="318" t="s">
        <v>99</v>
      </c>
      <c r="K94" s="318" t="s">
        <v>99</v>
      </c>
      <c r="L94" s="318" t="s">
        <v>99</v>
      </c>
      <c r="M94" s="318"/>
      <c r="N94" s="341"/>
      <c r="O94" s="174"/>
    </row>
    <row r="95" s="205" customFormat="true" ht="23.85" hidden="false" customHeight="true" outlineLevel="0" collapsed="false">
      <c r="A95" s="340"/>
      <c r="B95" s="314"/>
      <c r="C95" s="315"/>
      <c r="D95" s="316" t="s">
        <v>99</v>
      </c>
      <c r="E95" s="317"/>
      <c r="F95" s="318"/>
      <c r="G95" s="318"/>
      <c r="H95" s="318"/>
      <c r="I95" s="318"/>
      <c r="J95" s="318" t="s">
        <v>99</v>
      </c>
      <c r="K95" s="318" t="s">
        <v>99</v>
      </c>
      <c r="L95" s="318" t="s">
        <v>99</v>
      </c>
      <c r="M95" s="318"/>
      <c r="N95" s="341"/>
      <c r="O95" s="174"/>
    </row>
    <row r="96" s="205" customFormat="true" ht="23.85" hidden="false" customHeight="true" outlineLevel="0" collapsed="false">
      <c r="A96" s="340"/>
      <c r="B96" s="314"/>
      <c r="C96" s="315"/>
      <c r="D96" s="316" t="s">
        <v>99</v>
      </c>
      <c r="E96" s="317"/>
      <c r="F96" s="318"/>
      <c r="G96" s="318"/>
      <c r="H96" s="318"/>
      <c r="I96" s="318"/>
      <c r="J96" s="318" t="s">
        <v>99</v>
      </c>
      <c r="K96" s="318" t="s">
        <v>99</v>
      </c>
      <c r="L96" s="318" t="s">
        <v>99</v>
      </c>
      <c r="M96" s="318"/>
      <c r="N96" s="341"/>
      <c r="O96" s="174"/>
    </row>
    <row r="97" s="205" customFormat="true" ht="23.85" hidden="false" customHeight="true" outlineLevel="0" collapsed="false">
      <c r="A97" s="340"/>
      <c r="B97" s="314"/>
      <c r="C97" s="315"/>
      <c r="D97" s="316" t="s">
        <v>99</v>
      </c>
      <c r="E97" s="317"/>
      <c r="F97" s="318"/>
      <c r="G97" s="318"/>
      <c r="H97" s="318"/>
      <c r="I97" s="318"/>
      <c r="J97" s="318" t="s">
        <v>99</v>
      </c>
      <c r="K97" s="318" t="s">
        <v>99</v>
      </c>
      <c r="L97" s="318" t="s">
        <v>99</v>
      </c>
      <c r="M97" s="318"/>
      <c r="N97" s="341"/>
      <c r="O97" s="174"/>
    </row>
    <row r="98" s="205" customFormat="true" ht="23.85" hidden="false" customHeight="true" outlineLevel="0" collapsed="false">
      <c r="A98" s="340"/>
      <c r="B98" s="314"/>
      <c r="C98" s="315"/>
      <c r="D98" s="316" t="s">
        <v>99</v>
      </c>
      <c r="E98" s="317"/>
      <c r="F98" s="318"/>
      <c r="G98" s="318"/>
      <c r="H98" s="318"/>
      <c r="I98" s="318"/>
      <c r="J98" s="318" t="s">
        <v>99</v>
      </c>
      <c r="K98" s="318" t="s">
        <v>99</v>
      </c>
      <c r="L98" s="318" t="s">
        <v>99</v>
      </c>
      <c r="M98" s="318"/>
      <c r="N98" s="341"/>
      <c r="O98" s="174"/>
    </row>
    <row r="99" s="205" customFormat="true" ht="23.85" hidden="false" customHeight="true" outlineLevel="0" collapsed="false">
      <c r="A99" s="340"/>
      <c r="B99" s="314"/>
      <c r="C99" s="315"/>
      <c r="D99" s="316" t="s">
        <v>99</v>
      </c>
      <c r="E99" s="317"/>
      <c r="F99" s="318"/>
      <c r="G99" s="318"/>
      <c r="H99" s="318"/>
      <c r="I99" s="318"/>
      <c r="J99" s="318" t="s">
        <v>99</v>
      </c>
      <c r="K99" s="318" t="s">
        <v>99</v>
      </c>
      <c r="L99" s="318" t="s">
        <v>99</v>
      </c>
      <c r="M99" s="318"/>
      <c r="N99" s="341"/>
      <c r="O99" s="174"/>
    </row>
    <row r="100" s="205" customFormat="true" ht="23.85" hidden="false" customHeight="true" outlineLevel="0" collapsed="false">
      <c r="A100" s="340"/>
      <c r="B100" s="314"/>
      <c r="C100" s="315"/>
      <c r="D100" s="316" t="s">
        <v>99</v>
      </c>
      <c r="E100" s="317"/>
      <c r="F100" s="318"/>
      <c r="G100" s="318"/>
      <c r="H100" s="318"/>
      <c r="I100" s="318"/>
      <c r="J100" s="318" t="s">
        <v>99</v>
      </c>
      <c r="K100" s="318" t="s">
        <v>99</v>
      </c>
      <c r="L100" s="318" t="s">
        <v>99</v>
      </c>
      <c r="M100" s="318"/>
      <c r="N100" s="341"/>
      <c r="O100" s="174"/>
    </row>
    <row r="101" s="205" customFormat="true" ht="23.85" hidden="false" customHeight="true" outlineLevel="0" collapsed="false">
      <c r="A101" s="340"/>
      <c r="B101" s="314"/>
      <c r="C101" s="315"/>
      <c r="D101" s="316" t="s">
        <v>99</v>
      </c>
      <c r="E101" s="317"/>
      <c r="F101" s="318"/>
      <c r="G101" s="318"/>
      <c r="H101" s="318"/>
      <c r="I101" s="318"/>
      <c r="J101" s="318" t="s">
        <v>99</v>
      </c>
      <c r="K101" s="318" t="s">
        <v>99</v>
      </c>
      <c r="L101" s="318" t="s">
        <v>99</v>
      </c>
      <c r="M101" s="318"/>
      <c r="N101" s="341"/>
      <c r="O101" s="174"/>
    </row>
    <row r="102" s="205" customFormat="true" ht="23.85" hidden="false" customHeight="true" outlineLevel="0" collapsed="false">
      <c r="A102" s="340"/>
      <c r="B102" s="314"/>
      <c r="C102" s="315"/>
      <c r="D102" s="316" t="s">
        <v>99</v>
      </c>
      <c r="E102" s="317"/>
      <c r="F102" s="318"/>
      <c r="G102" s="318"/>
      <c r="H102" s="318"/>
      <c r="I102" s="318"/>
      <c r="J102" s="318" t="s">
        <v>99</v>
      </c>
      <c r="K102" s="318" t="s">
        <v>99</v>
      </c>
      <c r="L102" s="318" t="s">
        <v>99</v>
      </c>
      <c r="M102" s="318"/>
      <c r="N102" s="341"/>
      <c r="O102" s="174"/>
    </row>
    <row r="103" s="205" customFormat="true" ht="23.85" hidden="false" customHeight="true" outlineLevel="0" collapsed="false">
      <c r="A103" s="340"/>
      <c r="B103" s="314"/>
      <c r="C103" s="315"/>
      <c r="D103" s="316" t="s">
        <v>99</v>
      </c>
      <c r="E103" s="317"/>
      <c r="F103" s="318"/>
      <c r="G103" s="318"/>
      <c r="H103" s="318"/>
      <c r="I103" s="318"/>
      <c r="J103" s="318" t="s">
        <v>99</v>
      </c>
      <c r="K103" s="318" t="s">
        <v>99</v>
      </c>
      <c r="L103" s="318" t="s">
        <v>99</v>
      </c>
      <c r="M103" s="318"/>
      <c r="N103" s="341"/>
      <c r="O103" s="174"/>
    </row>
    <row r="104" s="205" customFormat="true" ht="23.85" hidden="false" customHeight="true" outlineLevel="0" collapsed="false">
      <c r="A104" s="340"/>
      <c r="B104" s="314"/>
      <c r="C104" s="315"/>
      <c r="D104" s="316" t="s">
        <v>99</v>
      </c>
      <c r="E104" s="317"/>
      <c r="F104" s="318"/>
      <c r="G104" s="318"/>
      <c r="H104" s="318"/>
      <c r="I104" s="318"/>
      <c r="J104" s="318" t="s">
        <v>99</v>
      </c>
      <c r="K104" s="318" t="s">
        <v>99</v>
      </c>
      <c r="L104" s="318" t="s">
        <v>99</v>
      </c>
      <c r="M104" s="318"/>
      <c r="N104" s="341"/>
      <c r="O104" s="174"/>
    </row>
    <row r="105" s="205" customFormat="true" ht="23.85" hidden="false" customHeight="true" outlineLevel="0" collapsed="false">
      <c r="A105" s="340"/>
      <c r="B105" s="314"/>
      <c r="C105" s="315"/>
      <c r="D105" s="316" t="s">
        <v>99</v>
      </c>
      <c r="E105" s="317"/>
      <c r="F105" s="318"/>
      <c r="G105" s="318"/>
      <c r="H105" s="318"/>
      <c r="I105" s="318"/>
      <c r="J105" s="318" t="s">
        <v>99</v>
      </c>
      <c r="K105" s="318" t="s">
        <v>99</v>
      </c>
      <c r="L105" s="318" t="s">
        <v>99</v>
      </c>
      <c r="M105" s="318"/>
      <c r="N105" s="341"/>
      <c r="O105" s="174"/>
    </row>
    <row r="106" s="205" customFormat="true" ht="23.85" hidden="false" customHeight="true" outlineLevel="0" collapsed="false">
      <c r="A106" s="340"/>
      <c r="B106" s="314"/>
      <c r="C106" s="315"/>
      <c r="D106" s="316" t="s">
        <v>99</v>
      </c>
      <c r="E106" s="317"/>
      <c r="F106" s="318"/>
      <c r="G106" s="318"/>
      <c r="H106" s="318"/>
      <c r="I106" s="318"/>
      <c r="J106" s="318" t="s">
        <v>99</v>
      </c>
      <c r="K106" s="318" t="s">
        <v>99</v>
      </c>
      <c r="L106" s="318" t="s">
        <v>99</v>
      </c>
      <c r="M106" s="318"/>
      <c r="N106" s="341"/>
      <c r="O106" s="174"/>
    </row>
    <row r="107" s="205" customFormat="true" ht="23.85" hidden="false" customHeight="true" outlineLevel="0" collapsed="false">
      <c r="A107" s="340"/>
      <c r="B107" s="314"/>
      <c r="C107" s="315"/>
      <c r="D107" s="316" t="s">
        <v>99</v>
      </c>
      <c r="E107" s="317"/>
      <c r="F107" s="318"/>
      <c r="G107" s="318"/>
      <c r="H107" s="318"/>
      <c r="I107" s="318"/>
      <c r="J107" s="318" t="s">
        <v>99</v>
      </c>
      <c r="K107" s="318" t="s">
        <v>99</v>
      </c>
      <c r="L107" s="318" t="s">
        <v>99</v>
      </c>
      <c r="M107" s="318"/>
      <c r="N107" s="341"/>
      <c r="O107" s="174"/>
    </row>
    <row r="108" s="205" customFormat="true" ht="23.85" hidden="false" customHeight="true" outlineLevel="0" collapsed="false">
      <c r="A108" s="340"/>
      <c r="B108" s="314"/>
      <c r="C108" s="315"/>
      <c r="D108" s="316" t="s">
        <v>99</v>
      </c>
      <c r="E108" s="317"/>
      <c r="F108" s="318"/>
      <c r="G108" s="318"/>
      <c r="H108" s="318"/>
      <c r="I108" s="318"/>
      <c r="J108" s="318" t="s">
        <v>99</v>
      </c>
      <c r="K108" s="318" t="s">
        <v>99</v>
      </c>
      <c r="L108" s="318" t="s">
        <v>99</v>
      </c>
      <c r="M108" s="318"/>
      <c r="N108" s="341"/>
      <c r="O108" s="174"/>
    </row>
    <row r="109" s="205" customFormat="true" ht="23.85" hidden="false" customHeight="true" outlineLevel="0" collapsed="false">
      <c r="A109" s="340"/>
      <c r="B109" s="314"/>
      <c r="C109" s="315"/>
      <c r="D109" s="316" t="s">
        <v>99</v>
      </c>
      <c r="E109" s="317"/>
      <c r="F109" s="318"/>
      <c r="G109" s="318"/>
      <c r="H109" s="318"/>
      <c r="I109" s="318"/>
      <c r="J109" s="318" t="s">
        <v>99</v>
      </c>
      <c r="K109" s="318" t="s">
        <v>99</v>
      </c>
      <c r="L109" s="318" t="s">
        <v>99</v>
      </c>
      <c r="M109" s="318"/>
      <c r="N109" s="341"/>
      <c r="O109" s="174"/>
    </row>
    <row r="110" s="205" customFormat="true" ht="23.85" hidden="false" customHeight="true" outlineLevel="0" collapsed="false">
      <c r="A110" s="340"/>
      <c r="B110" s="314"/>
      <c r="C110" s="315"/>
      <c r="D110" s="316" t="s">
        <v>99</v>
      </c>
      <c r="E110" s="317"/>
      <c r="F110" s="318"/>
      <c r="G110" s="318"/>
      <c r="H110" s="318"/>
      <c r="I110" s="318"/>
      <c r="J110" s="318" t="s">
        <v>99</v>
      </c>
      <c r="K110" s="318" t="s">
        <v>99</v>
      </c>
      <c r="L110" s="318" t="s">
        <v>99</v>
      </c>
      <c r="M110" s="318"/>
      <c r="N110" s="341"/>
      <c r="O110" s="174"/>
    </row>
    <row r="111" s="205" customFormat="true" ht="23.85" hidden="false" customHeight="true" outlineLevel="0" collapsed="false">
      <c r="A111" s="340"/>
      <c r="B111" s="314"/>
      <c r="C111" s="315"/>
      <c r="D111" s="316" t="s">
        <v>99</v>
      </c>
      <c r="E111" s="317"/>
      <c r="F111" s="318"/>
      <c r="G111" s="318"/>
      <c r="H111" s="318"/>
      <c r="I111" s="318"/>
      <c r="J111" s="318" t="s">
        <v>99</v>
      </c>
      <c r="K111" s="318" t="s">
        <v>99</v>
      </c>
      <c r="L111" s="318" t="s">
        <v>99</v>
      </c>
      <c r="M111" s="318"/>
      <c r="N111" s="341"/>
      <c r="O111" s="174"/>
    </row>
    <row r="112" s="205" customFormat="true" ht="23.85" hidden="false" customHeight="true" outlineLevel="0" collapsed="false">
      <c r="A112" s="340"/>
      <c r="B112" s="314"/>
      <c r="C112" s="315"/>
      <c r="D112" s="316" t="s">
        <v>99</v>
      </c>
      <c r="E112" s="317"/>
      <c r="F112" s="318"/>
      <c r="G112" s="318"/>
      <c r="H112" s="318"/>
      <c r="I112" s="318"/>
      <c r="J112" s="318" t="s">
        <v>99</v>
      </c>
      <c r="K112" s="318" t="s">
        <v>99</v>
      </c>
      <c r="L112" s="318" t="s">
        <v>99</v>
      </c>
      <c r="M112" s="318"/>
      <c r="N112" s="341"/>
      <c r="O112" s="174"/>
    </row>
    <row r="113" s="205" customFormat="true" ht="23.85" hidden="false" customHeight="true" outlineLevel="0" collapsed="false">
      <c r="A113" s="340"/>
      <c r="B113" s="314"/>
      <c r="C113" s="315"/>
      <c r="D113" s="316" t="s">
        <v>99</v>
      </c>
      <c r="E113" s="317"/>
      <c r="F113" s="318"/>
      <c r="G113" s="318"/>
      <c r="H113" s="318"/>
      <c r="I113" s="318"/>
      <c r="J113" s="318" t="s">
        <v>99</v>
      </c>
      <c r="K113" s="318" t="s">
        <v>99</v>
      </c>
      <c r="L113" s="318" t="s">
        <v>99</v>
      </c>
      <c r="M113" s="318"/>
      <c r="N113" s="341"/>
      <c r="O113" s="174"/>
    </row>
    <row r="114" s="205" customFormat="true" ht="23.85" hidden="false" customHeight="true" outlineLevel="0" collapsed="false">
      <c r="A114" s="340"/>
      <c r="B114" s="314"/>
      <c r="C114" s="315"/>
      <c r="D114" s="316" t="s">
        <v>99</v>
      </c>
      <c r="E114" s="317"/>
      <c r="F114" s="318"/>
      <c r="G114" s="318"/>
      <c r="H114" s="318"/>
      <c r="I114" s="318"/>
      <c r="J114" s="318" t="s">
        <v>99</v>
      </c>
      <c r="K114" s="318" t="s">
        <v>99</v>
      </c>
      <c r="L114" s="318" t="s">
        <v>99</v>
      </c>
      <c r="M114" s="318"/>
      <c r="N114" s="341"/>
      <c r="O114" s="174"/>
    </row>
    <row r="115" s="205" customFormat="true" ht="23.85" hidden="false" customHeight="true" outlineLevel="0" collapsed="false">
      <c r="A115" s="340"/>
      <c r="B115" s="314"/>
      <c r="C115" s="315"/>
      <c r="D115" s="316" t="s">
        <v>99</v>
      </c>
      <c r="E115" s="317"/>
      <c r="F115" s="318"/>
      <c r="G115" s="318"/>
      <c r="H115" s="318"/>
      <c r="I115" s="318"/>
      <c r="J115" s="318" t="s">
        <v>99</v>
      </c>
      <c r="K115" s="318" t="s">
        <v>99</v>
      </c>
      <c r="L115" s="318" t="s">
        <v>99</v>
      </c>
      <c r="M115" s="318"/>
      <c r="N115" s="341"/>
      <c r="O115" s="174"/>
    </row>
    <row r="116" s="205" customFormat="true" ht="23.85" hidden="false" customHeight="true" outlineLevel="0" collapsed="false">
      <c r="A116" s="340"/>
      <c r="B116" s="314"/>
      <c r="C116" s="315"/>
      <c r="D116" s="316" t="s">
        <v>99</v>
      </c>
      <c r="E116" s="317" t="s">
        <v>99</v>
      </c>
      <c r="F116" s="318"/>
      <c r="G116" s="318"/>
      <c r="H116" s="318"/>
      <c r="I116" s="318"/>
      <c r="J116" s="318" t="s">
        <v>99</v>
      </c>
      <c r="K116" s="318" t="s">
        <v>99</v>
      </c>
      <c r="L116" s="318" t="s">
        <v>99</v>
      </c>
      <c r="M116" s="318"/>
      <c r="N116" s="341"/>
      <c r="O116" s="174"/>
    </row>
    <row r="117" s="205" customFormat="true" ht="23.85" hidden="false" customHeight="true" outlineLevel="0" collapsed="false">
      <c r="A117" s="340"/>
      <c r="B117" s="314"/>
      <c r="C117" s="315"/>
      <c r="D117" s="316" t="s">
        <v>99</v>
      </c>
      <c r="E117" s="317" t="s">
        <v>99</v>
      </c>
      <c r="F117" s="318"/>
      <c r="G117" s="318"/>
      <c r="H117" s="318"/>
      <c r="I117" s="318"/>
      <c r="J117" s="318" t="s">
        <v>99</v>
      </c>
      <c r="K117" s="318" t="s">
        <v>99</v>
      </c>
      <c r="L117" s="318" t="s">
        <v>99</v>
      </c>
      <c r="M117" s="318"/>
      <c r="N117" s="341"/>
      <c r="O117" s="174"/>
    </row>
    <row r="118" s="205" customFormat="true" ht="23.85" hidden="false" customHeight="true" outlineLevel="0" collapsed="false">
      <c r="A118" s="340"/>
      <c r="B118" s="314"/>
      <c r="C118" s="315"/>
      <c r="D118" s="316" t="s">
        <v>99</v>
      </c>
      <c r="E118" s="317" t="s">
        <v>99</v>
      </c>
      <c r="F118" s="318"/>
      <c r="G118" s="318"/>
      <c r="H118" s="318"/>
      <c r="I118" s="318"/>
      <c r="J118" s="318" t="s">
        <v>99</v>
      </c>
      <c r="K118" s="318" t="s">
        <v>99</v>
      </c>
      <c r="L118" s="318" t="s">
        <v>99</v>
      </c>
      <c r="M118" s="318"/>
      <c r="N118" s="341"/>
      <c r="O118" s="174"/>
    </row>
    <row r="119" s="205" customFormat="true" ht="23.85" hidden="false" customHeight="true" outlineLevel="0" collapsed="false">
      <c r="A119" s="340"/>
      <c r="B119" s="314"/>
      <c r="C119" s="315"/>
      <c r="D119" s="316" t="s">
        <v>99</v>
      </c>
      <c r="E119" s="317" t="s">
        <v>99</v>
      </c>
      <c r="F119" s="318"/>
      <c r="G119" s="318"/>
      <c r="H119" s="318"/>
      <c r="I119" s="318"/>
      <c r="J119" s="318" t="s">
        <v>99</v>
      </c>
      <c r="K119" s="318" t="s">
        <v>99</v>
      </c>
      <c r="L119" s="318" t="s">
        <v>99</v>
      </c>
      <c r="M119" s="318"/>
      <c r="N119" s="341"/>
      <c r="O119" s="174"/>
    </row>
    <row r="120" s="205" customFormat="true" ht="23.85" hidden="false" customHeight="true" outlineLevel="0" collapsed="false">
      <c r="A120" s="340"/>
      <c r="B120" s="314"/>
      <c r="C120" s="315"/>
      <c r="D120" s="316" t="s">
        <v>99</v>
      </c>
      <c r="E120" s="317" t="s">
        <v>99</v>
      </c>
      <c r="F120" s="318"/>
      <c r="G120" s="318"/>
      <c r="H120" s="318"/>
      <c r="I120" s="318"/>
      <c r="J120" s="318" t="s">
        <v>99</v>
      </c>
      <c r="K120" s="318" t="s">
        <v>99</v>
      </c>
      <c r="L120" s="318" t="s">
        <v>99</v>
      </c>
      <c r="M120" s="318"/>
      <c r="N120" s="341"/>
      <c r="O120" s="174"/>
    </row>
    <row r="121" s="205" customFormat="true" ht="23.85" hidden="false" customHeight="true" outlineLevel="0" collapsed="false">
      <c r="A121" s="340"/>
      <c r="B121" s="314"/>
      <c r="C121" s="315"/>
      <c r="D121" s="316" t="s">
        <v>99</v>
      </c>
      <c r="E121" s="317" t="s">
        <v>99</v>
      </c>
      <c r="F121" s="318"/>
      <c r="G121" s="318"/>
      <c r="H121" s="318"/>
      <c r="I121" s="318"/>
      <c r="J121" s="318" t="s">
        <v>99</v>
      </c>
      <c r="K121" s="318" t="s">
        <v>99</v>
      </c>
      <c r="L121" s="318" t="s">
        <v>99</v>
      </c>
      <c r="M121" s="318"/>
      <c r="N121" s="341"/>
      <c r="O121" s="174"/>
    </row>
    <row r="122" s="205" customFormat="true" ht="23.85" hidden="false" customHeight="true" outlineLevel="0" collapsed="false">
      <c r="A122" s="340"/>
      <c r="B122" s="314"/>
      <c r="C122" s="315"/>
      <c r="D122" s="316" t="s">
        <v>99</v>
      </c>
      <c r="E122" s="317" t="s">
        <v>99</v>
      </c>
      <c r="F122" s="318"/>
      <c r="G122" s="318"/>
      <c r="H122" s="318"/>
      <c r="I122" s="318"/>
      <c r="J122" s="318" t="s">
        <v>99</v>
      </c>
      <c r="K122" s="318" t="s">
        <v>99</v>
      </c>
      <c r="L122" s="318" t="s">
        <v>99</v>
      </c>
      <c r="M122" s="318"/>
      <c r="N122" s="341"/>
      <c r="O122" s="174"/>
    </row>
    <row r="123" s="205" customFormat="true" ht="23.85" hidden="false" customHeight="true" outlineLevel="0" collapsed="false">
      <c r="A123" s="340"/>
      <c r="B123" s="314"/>
      <c r="C123" s="315"/>
      <c r="D123" s="316" t="s">
        <v>99</v>
      </c>
      <c r="E123" s="317" t="s">
        <v>99</v>
      </c>
      <c r="F123" s="318"/>
      <c r="G123" s="318"/>
      <c r="H123" s="318"/>
      <c r="I123" s="318"/>
      <c r="J123" s="318" t="s">
        <v>99</v>
      </c>
      <c r="K123" s="318" t="s">
        <v>99</v>
      </c>
      <c r="L123" s="318" t="s">
        <v>99</v>
      </c>
      <c r="M123" s="318"/>
      <c r="N123" s="341"/>
      <c r="O123" s="174"/>
    </row>
    <row r="124" s="205" customFormat="true" ht="23.85" hidden="false" customHeight="true" outlineLevel="0" collapsed="false">
      <c r="A124" s="340"/>
      <c r="B124" s="314"/>
      <c r="C124" s="315"/>
      <c r="D124" s="316" t="s">
        <v>99</v>
      </c>
      <c r="E124" s="317" t="s">
        <v>99</v>
      </c>
      <c r="F124" s="318"/>
      <c r="G124" s="318"/>
      <c r="H124" s="318"/>
      <c r="I124" s="318"/>
      <c r="J124" s="318" t="s">
        <v>99</v>
      </c>
      <c r="K124" s="318" t="s">
        <v>99</v>
      </c>
      <c r="L124" s="318" t="s">
        <v>99</v>
      </c>
      <c r="M124" s="318"/>
      <c r="N124" s="341"/>
      <c r="O124" s="174"/>
    </row>
    <row r="125" s="205" customFormat="true" ht="23.85" hidden="false" customHeight="true" outlineLevel="0" collapsed="false">
      <c r="A125" s="340"/>
      <c r="B125" s="314"/>
      <c r="C125" s="315"/>
      <c r="D125" s="316" t="s">
        <v>99</v>
      </c>
      <c r="E125" s="317" t="s">
        <v>99</v>
      </c>
      <c r="F125" s="318"/>
      <c r="G125" s="318"/>
      <c r="H125" s="318"/>
      <c r="I125" s="318"/>
      <c r="J125" s="318" t="s">
        <v>99</v>
      </c>
      <c r="K125" s="318" t="s">
        <v>99</v>
      </c>
      <c r="L125" s="318" t="s">
        <v>99</v>
      </c>
      <c r="M125" s="318"/>
      <c r="N125" s="341"/>
      <c r="O125" s="174"/>
    </row>
    <row r="126" s="205" customFormat="true" ht="23.85" hidden="false" customHeight="true" outlineLevel="0" collapsed="false">
      <c r="A126" s="340"/>
      <c r="B126" s="314"/>
      <c r="C126" s="315"/>
      <c r="D126" s="316" t="s">
        <v>99</v>
      </c>
      <c r="E126" s="317" t="s">
        <v>99</v>
      </c>
      <c r="F126" s="318"/>
      <c r="G126" s="318"/>
      <c r="H126" s="318"/>
      <c r="I126" s="318"/>
      <c r="J126" s="318" t="s">
        <v>99</v>
      </c>
      <c r="K126" s="318" t="s">
        <v>99</v>
      </c>
      <c r="L126" s="318" t="s">
        <v>99</v>
      </c>
      <c r="M126" s="318"/>
      <c r="N126" s="341"/>
      <c r="O126" s="174"/>
    </row>
    <row r="127" s="205" customFormat="true" ht="23.85" hidden="false" customHeight="true" outlineLevel="0" collapsed="false">
      <c r="A127" s="340"/>
      <c r="B127" s="314"/>
      <c r="C127" s="315"/>
      <c r="D127" s="316" t="s">
        <v>99</v>
      </c>
      <c r="E127" s="317" t="s">
        <v>99</v>
      </c>
      <c r="F127" s="318"/>
      <c r="G127" s="318"/>
      <c r="H127" s="318"/>
      <c r="I127" s="318"/>
      <c r="J127" s="318" t="s">
        <v>99</v>
      </c>
      <c r="K127" s="318" t="s">
        <v>99</v>
      </c>
      <c r="L127" s="318" t="s">
        <v>99</v>
      </c>
      <c r="M127" s="318"/>
      <c r="N127" s="341"/>
      <c r="O127" s="174"/>
    </row>
    <row r="128" s="205" customFormat="true" ht="23.85" hidden="false" customHeight="true" outlineLevel="0" collapsed="false">
      <c r="A128" s="340"/>
      <c r="B128" s="314"/>
      <c r="C128" s="315"/>
      <c r="D128" s="316" t="s">
        <v>99</v>
      </c>
      <c r="E128" s="317" t="s">
        <v>99</v>
      </c>
      <c r="F128" s="318"/>
      <c r="G128" s="318"/>
      <c r="H128" s="318"/>
      <c r="I128" s="318"/>
      <c r="J128" s="318" t="s">
        <v>99</v>
      </c>
      <c r="K128" s="318" t="s">
        <v>99</v>
      </c>
      <c r="L128" s="318" t="s">
        <v>99</v>
      </c>
      <c r="M128" s="318"/>
      <c r="N128" s="341"/>
      <c r="O128" s="174"/>
    </row>
    <row r="129" s="205" customFormat="true" ht="23.85" hidden="false" customHeight="true" outlineLevel="0" collapsed="false">
      <c r="A129" s="340"/>
      <c r="B129" s="314"/>
      <c r="C129" s="315"/>
      <c r="D129" s="316" t="s">
        <v>99</v>
      </c>
      <c r="E129" s="317" t="s">
        <v>99</v>
      </c>
      <c r="F129" s="318"/>
      <c r="G129" s="318"/>
      <c r="H129" s="318"/>
      <c r="I129" s="318"/>
      <c r="J129" s="318" t="s">
        <v>99</v>
      </c>
      <c r="K129" s="318" t="s">
        <v>99</v>
      </c>
      <c r="L129" s="318" t="s">
        <v>99</v>
      </c>
      <c r="M129" s="318"/>
      <c r="N129" s="341"/>
      <c r="O129" s="174"/>
    </row>
    <row r="130" s="205" customFormat="true" ht="23.85" hidden="false" customHeight="true" outlineLevel="0" collapsed="false">
      <c r="A130" s="340"/>
      <c r="B130" s="314"/>
      <c r="C130" s="315"/>
      <c r="D130" s="316" t="s">
        <v>99</v>
      </c>
      <c r="E130" s="317" t="s">
        <v>99</v>
      </c>
      <c r="F130" s="318"/>
      <c r="G130" s="318"/>
      <c r="H130" s="318"/>
      <c r="I130" s="318"/>
      <c r="J130" s="318" t="s">
        <v>99</v>
      </c>
      <c r="K130" s="318" t="s">
        <v>99</v>
      </c>
      <c r="L130" s="318" t="s">
        <v>99</v>
      </c>
      <c r="M130" s="318"/>
      <c r="N130" s="341"/>
      <c r="O130" s="174"/>
    </row>
    <row r="131" s="205" customFormat="true" ht="23.85" hidden="false" customHeight="true" outlineLevel="0" collapsed="false">
      <c r="A131" s="340"/>
      <c r="B131" s="314"/>
      <c r="C131" s="315"/>
      <c r="D131" s="316" t="s">
        <v>99</v>
      </c>
      <c r="E131" s="317" t="s">
        <v>99</v>
      </c>
      <c r="F131" s="318"/>
      <c r="G131" s="318"/>
      <c r="H131" s="318"/>
      <c r="I131" s="318"/>
      <c r="J131" s="318" t="s">
        <v>99</v>
      </c>
      <c r="K131" s="318" t="s">
        <v>99</v>
      </c>
      <c r="L131" s="318" t="s">
        <v>99</v>
      </c>
      <c r="M131" s="318"/>
      <c r="N131" s="341"/>
      <c r="O131" s="174"/>
    </row>
    <row r="132" s="205" customFormat="true" ht="23.85" hidden="false" customHeight="true" outlineLevel="0" collapsed="false">
      <c r="A132" s="340"/>
      <c r="B132" s="314"/>
      <c r="C132" s="315"/>
      <c r="D132" s="316" t="s">
        <v>99</v>
      </c>
      <c r="E132" s="317" t="s">
        <v>99</v>
      </c>
      <c r="F132" s="318"/>
      <c r="G132" s="318"/>
      <c r="H132" s="318"/>
      <c r="I132" s="318"/>
      <c r="J132" s="318" t="s">
        <v>99</v>
      </c>
      <c r="K132" s="318" t="s">
        <v>99</v>
      </c>
      <c r="L132" s="318" t="s">
        <v>99</v>
      </c>
      <c r="M132" s="318"/>
      <c r="N132" s="341"/>
      <c r="O132" s="174"/>
    </row>
    <row r="133" s="205" customFormat="true" ht="23.85" hidden="false" customHeight="true" outlineLevel="0" collapsed="false">
      <c r="A133" s="340"/>
      <c r="B133" s="314"/>
      <c r="C133" s="315"/>
      <c r="D133" s="316" t="s">
        <v>99</v>
      </c>
      <c r="E133" s="317" t="s">
        <v>99</v>
      </c>
      <c r="F133" s="318"/>
      <c r="G133" s="318"/>
      <c r="H133" s="318"/>
      <c r="I133" s="318"/>
      <c r="J133" s="318" t="s">
        <v>99</v>
      </c>
      <c r="K133" s="318" t="s">
        <v>99</v>
      </c>
      <c r="L133" s="318" t="s">
        <v>99</v>
      </c>
      <c r="M133" s="318"/>
      <c r="N133" s="341"/>
      <c r="O133" s="174"/>
    </row>
    <row r="134" s="205" customFormat="true" ht="23.85" hidden="false" customHeight="true" outlineLevel="0" collapsed="false">
      <c r="A134" s="340"/>
      <c r="B134" s="314"/>
      <c r="C134" s="315"/>
      <c r="D134" s="316" t="s">
        <v>99</v>
      </c>
      <c r="E134" s="317" t="s">
        <v>99</v>
      </c>
      <c r="F134" s="318"/>
      <c r="G134" s="318"/>
      <c r="H134" s="318"/>
      <c r="I134" s="318"/>
      <c r="J134" s="318" t="s">
        <v>99</v>
      </c>
      <c r="K134" s="318" t="s">
        <v>99</v>
      </c>
      <c r="L134" s="318" t="s">
        <v>99</v>
      </c>
      <c r="M134" s="318"/>
      <c r="N134" s="341"/>
      <c r="O134" s="174"/>
    </row>
    <row r="135" s="205" customFormat="true" ht="23.85" hidden="false" customHeight="true" outlineLevel="0" collapsed="false">
      <c r="A135" s="340"/>
      <c r="B135" s="314"/>
      <c r="C135" s="315"/>
      <c r="D135" s="316" t="s">
        <v>99</v>
      </c>
      <c r="E135" s="317" t="s">
        <v>99</v>
      </c>
      <c r="F135" s="318"/>
      <c r="G135" s="318"/>
      <c r="H135" s="318"/>
      <c r="I135" s="318"/>
      <c r="J135" s="318" t="s">
        <v>99</v>
      </c>
      <c r="K135" s="318" t="s">
        <v>99</v>
      </c>
      <c r="L135" s="318" t="s">
        <v>99</v>
      </c>
      <c r="M135" s="318"/>
      <c r="N135" s="341"/>
      <c r="O135" s="174"/>
    </row>
    <row r="136" s="205" customFormat="true" ht="23.85" hidden="false" customHeight="true" outlineLevel="0" collapsed="false">
      <c r="A136" s="340"/>
      <c r="B136" s="314"/>
      <c r="C136" s="315"/>
      <c r="D136" s="316" t="s">
        <v>99</v>
      </c>
      <c r="E136" s="317" t="s">
        <v>99</v>
      </c>
      <c r="F136" s="318"/>
      <c r="G136" s="318"/>
      <c r="H136" s="318"/>
      <c r="I136" s="318"/>
      <c r="J136" s="318" t="s">
        <v>99</v>
      </c>
      <c r="K136" s="318" t="s">
        <v>99</v>
      </c>
      <c r="L136" s="318" t="s">
        <v>99</v>
      </c>
      <c r="M136" s="318"/>
      <c r="N136" s="341"/>
      <c r="O136" s="174"/>
    </row>
    <row r="137" s="205" customFormat="true" ht="23.85" hidden="false" customHeight="true" outlineLevel="0" collapsed="false">
      <c r="A137" s="340"/>
      <c r="B137" s="314"/>
      <c r="C137" s="315"/>
      <c r="D137" s="316" t="s">
        <v>99</v>
      </c>
      <c r="E137" s="317" t="s">
        <v>99</v>
      </c>
      <c r="F137" s="318"/>
      <c r="G137" s="318"/>
      <c r="H137" s="318"/>
      <c r="I137" s="318"/>
      <c r="J137" s="318" t="s">
        <v>99</v>
      </c>
      <c r="K137" s="318" t="s">
        <v>99</v>
      </c>
      <c r="L137" s="318" t="s">
        <v>99</v>
      </c>
      <c r="M137" s="318"/>
      <c r="N137" s="341"/>
      <c r="O137" s="174"/>
    </row>
    <row r="138" s="205" customFormat="true" ht="23.85" hidden="false" customHeight="true" outlineLevel="0" collapsed="false">
      <c r="A138" s="340"/>
      <c r="B138" s="314"/>
      <c r="C138" s="315"/>
      <c r="D138" s="316" t="s">
        <v>99</v>
      </c>
      <c r="E138" s="317" t="s">
        <v>99</v>
      </c>
      <c r="F138" s="318"/>
      <c r="G138" s="318"/>
      <c r="H138" s="318"/>
      <c r="I138" s="318"/>
      <c r="J138" s="318" t="s">
        <v>99</v>
      </c>
      <c r="K138" s="318" t="s">
        <v>99</v>
      </c>
      <c r="L138" s="318" t="s">
        <v>99</v>
      </c>
      <c r="M138" s="318"/>
      <c r="N138" s="341"/>
      <c r="O138" s="174"/>
    </row>
    <row r="139" s="205" customFormat="true" ht="23.85" hidden="false" customHeight="true" outlineLevel="0" collapsed="false">
      <c r="A139" s="340"/>
      <c r="B139" s="314"/>
      <c r="C139" s="315"/>
      <c r="D139" s="316" t="s">
        <v>99</v>
      </c>
      <c r="E139" s="317" t="s">
        <v>99</v>
      </c>
      <c r="F139" s="318"/>
      <c r="G139" s="318"/>
      <c r="H139" s="318"/>
      <c r="I139" s="318"/>
      <c r="J139" s="318" t="s">
        <v>99</v>
      </c>
      <c r="K139" s="318" t="s">
        <v>99</v>
      </c>
      <c r="L139" s="318" t="s">
        <v>99</v>
      </c>
      <c r="M139" s="318"/>
      <c r="N139" s="341"/>
      <c r="O139" s="174"/>
    </row>
    <row r="140" s="205" customFormat="true" ht="23.85" hidden="false" customHeight="true" outlineLevel="0" collapsed="false">
      <c r="A140" s="340"/>
      <c r="B140" s="314"/>
      <c r="C140" s="315"/>
      <c r="D140" s="316" t="s">
        <v>99</v>
      </c>
      <c r="E140" s="317" t="s">
        <v>99</v>
      </c>
      <c r="F140" s="318"/>
      <c r="G140" s="318"/>
      <c r="H140" s="318"/>
      <c r="I140" s="318"/>
      <c r="J140" s="318" t="s">
        <v>99</v>
      </c>
      <c r="K140" s="318" t="s">
        <v>99</v>
      </c>
      <c r="L140" s="318" t="s">
        <v>99</v>
      </c>
      <c r="M140" s="318"/>
      <c r="N140" s="341"/>
      <c r="O140" s="174"/>
    </row>
    <row r="141" s="205" customFormat="true" ht="23.85" hidden="false" customHeight="true" outlineLevel="0" collapsed="false">
      <c r="A141" s="340"/>
      <c r="B141" s="314"/>
      <c r="C141" s="315"/>
      <c r="D141" s="316" t="s">
        <v>99</v>
      </c>
      <c r="E141" s="317" t="s">
        <v>99</v>
      </c>
      <c r="F141" s="318"/>
      <c r="G141" s="318"/>
      <c r="H141" s="318"/>
      <c r="I141" s="318"/>
      <c r="J141" s="318" t="s">
        <v>99</v>
      </c>
      <c r="K141" s="318" t="s">
        <v>99</v>
      </c>
      <c r="L141" s="318" t="s">
        <v>99</v>
      </c>
      <c r="M141" s="318"/>
      <c r="N141" s="341"/>
      <c r="O141" s="174"/>
    </row>
    <row r="142" s="205" customFormat="true" ht="23.85" hidden="false" customHeight="true" outlineLevel="0" collapsed="false">
      <c r="A142" s="340"/>
      <c r="B142" s="314"/>
      <c r="C142" s="315"/>
      <c r="D142" s="316" t="s">
        <v>99</v>
      </c>
      <c r="E142" s="317" t="s">
        <v>99</v>
      </c>
      <c r="F142" s="318"/>
      <c r="G142" s="318"/>
      <c r="H142" s="318"/>
      <c r="I142" s="318"/>
      <c r="J142" s="318" t="s">
        <v>99</v>
      </c>
      <c r="K142" s="318" t="s">
        <v>99</v>
      </c>
      <c r="L142" s="318" t="s">
        <v>99</v>
      </c>
      <c r="M142" s="318"/>
      <c r="N142" s="341"/>
      <c r="O142" s="174"/>
    </row>
    <row r="143" s="205" customFormat="true" ht="23.85" hidden="false" customHeight="true" outlineLevel="0" collapsed="false">
      <c r="A143" s="340"/>
      <c r="B143" s="314"/>
      <c r="C143" s="315"/>
      <c r="D143" s="316" t="s">
        <v>99</v>
      </c>
      <c r="E143" s="317" t="s">
        <v>99</v>
      </c>
      <c r="F143" s="318"/>
      <c r="G143" s="318"/>
      <c r="H143" s="318"/>
      <c r="I143" s="318"/>
      <c r="J143" s="318" t="s">
        <v>99</v>
      </c>
      <c r="K143" s="318" t="s">
        <v>99</v>
      </c>
      <c r="L143" s="318" t="s">
        <v>99</v>
      </c>
      <c r="M143" s="318"/>
      <c r="N143" s="341"/>
      <c r="O143" s="174"/>
    </row>
    <row r="144" s="205" customFormat="true" ht="23.85" hidden="false" customHeight="true" outlineLevel="0" collapsed="false">
      <c r="A144" s="340"/>
      <c r="B144" s="314"/>
      <c r="C144" s="315"/>
      <c r="D144" s="316" t="s">
        <v>99</v>
      </c>
      <c r="E144" s="317" t="s">
        <v>99</v>
      </c>
      <c r="F144" s="318"/>
      <c r="G144" s="318"/>
      <c r="H144" s="318"/>
      <c r="I144" s="318"/>
      <c r="J144" s="318" t="s">
        <v>99</v>
      </c>
      <c r="K144" s="318" t="s">
        <v>99</v>
      </c>
      <c r="L144" s="318" t="s">
        <v>99</v>
      </c>
      <c r="M144" s="318"/>
      <c r="N144" s="341"/>
      <c r="O144" s="174"/>
    </row>
    <row r="145" s="205" customFormat="true" ht="23.85" hidden="false" customHeight="true" outlineLevel="0" collapsed="false">
      <c r="A145" s="340"/>
      <c r="B145" s="314"/>
      <c r="C145" s="315"/>
      <c r="D145" s="316" t="s">
        <v>99</v>
      </c>
      <c r="E145" s="317" t="s">
        <v>99</v>
      </c>
      <c r="F145" s="318"/>
      <c r="G145" s="318"/>
      <c r="H145" s="318"/>
      <c r="I145" s="318"/>
      <c r="J145" s="318" t="s">
        <v>99</v>
      </c>
      <c r="K145" s="318" t="s">
        <v>99</v>
      </c>
      <c r="L145" s="318" t="s">
        <v>99</v>
      </c>
      <c r="M145" s="318"/>
      <c r="N145" s="341"/>
      <c r="O145" s="174"/>
    </row>
    <row r="146" s="205" customFormat="true" ht="23.85" hidden="false" customHeight="true" outlineLevel="0" collapsed="false">
      <c r="A146" s="340"/>
      <c r="B146" s="314"/>
      <c r="C146" s="315"/>
      <c r="D146" s="316" t="s">
        <v>99</v>
      </c>
      <c r="E146" s="317" t="s">
        <v>99</v>
      </c>
      <c r="F146" s="318"/>
      <c r="G146" s="318"/>
      <c r="H146" s="318"/>
      <c r="I146" s="318"/>
      <c r="J146" s="318" t="s">
        <v>99</v>
      </c>
      <c r="K146" s="318" t="s">
        <v>99</v>
      </c>
      <c r="L146" s="318" t="s">
        <v>99</v>
      </c>
      <c r="M146" s="318"/>
      <c r="N146" s="341"/>
      <c r="O146" s="174"/>
    </row>
    <row r="147" s="205" customFormat="true" ht="23.85" hidden="false" customHeight="true" outlineLevel="0" collapsed="false">
      <c r="A147" s="340"/>
      <c r="B147" s="314"/>
      <c r="C147" s="315"/>
      <c r="D147" s="316" t="s">
        <v>99</v>
      </c>
      <c r="E147" s="317" t="s">
        <v>99</v>
      </c>
      <c r="F147" s="318"/>
      <c r="G147" s="318"/>
      <c r="H147" s="318"/>
      <c r="I147" s="318"/>
      <c r="J147" s="318" t="s">
        <v>99</v>
      </c>
      <c r="K147" s="318" t="s">
        <v>99</v>
      </c>
      <c r="L147" s="318" t="s">
        <v>99</v>
      </c>
      <c r="M147" s="318"/>
      <c r="N147" s="341"/>
      <c r="O147" s="174"/>
    </row>
    <row r="148" s="205" customFormat="true" ht="23.85" hidden="false" customHeight="true" outlineLevel="0" collapsed="false">
      <c r="A148" s="340"/>
      <c r="B148" s="314"/>
      <c r="C148" s="315"/>
      <c r="D148" s="316" t="s">
        <v>99</v>
      </c>
      <c r="E148" s="317" t="s">
        <v>99</v>
      </c>
      <c r="F148" s="318"/>
      <c r="G148" s="318"/>
      <c r="H148" s="318"/>
      <c r="I148" s="318"/>
      <c r="J148" s="318" t="s">
        <v>99</v>
      </c>
      <c r="K148" s="318" t="s">
        <v>99</v>
      </c>
      <c r="L148" s="318" t="s">
        <v>99</v>
      </c>
      <c r="M148" s="318"/>
      <c r="N148" s="341"/>
      <c r="O148" s="174"/>
    </row>
    <row r="149" s="205" customFormat="true" ht="23.85" hidden="false" customHeight="true" outlineLevel="0" collapsed="false">
      <c r="A149" s="340"/>
      <c r="B149" s="314"/>
      <c r="C149" s="315"/>
      <c r="D149" s="316" t="s">
        <v>99</v>
      </c>
      <c r="E149" s="317" t="s">
        <v>99</v>
      </c>
      <c r="F149" s="318"/>
      <c r="G149" s="318"/>
      <c r="H149" s="318"/>
      <c r="I149" s="318"/>
      <c r="J149" s="318" t="s">
        <v>99</v>
      </c>
      <c r="K149" s="318" t="s">
        <v>99</v>
      </c>
      <c r="L149" s="318" t="s">
        <v>99</v>
      </c>
      <c r="M149" s="318"/>
      <c r="N149" s="341"/>
      <c r="O149" s="174"/>
    </row>
    <row r="150" s="205" customFormat="true" ht="23.85" hidden="false" customHeight="true" outlineLevel="0" collapsed="false">
      <c r="A150" s="340"/>
      <c r="B150" s="314"/>
      <c r="C150" s="315"/>
      <c r="D150" s="316" t="s">
        <v>99</v>
      </c>
      <c r="E150" s="317" t="s">
        <v>99</v>
      </c>
      <c r="F150" s="318"/>
      <c r="G150" s="318"/>
      <c r="H150" s="318"/>
      <c r="I150" s="318"/>
      <c r="J150" s="318" t="s">
        <v>99</v>
      </c>
      <c r="K150" s="318" t="s">
        <v>99</v>
      </c>
      <c r="L150" s="318" t="s">
        <v>99</v>
      </c>
      <c r="M150" s="318"/>
      <c r="N150" s="341"/>
      <c r="O150" s="174"/>
    </row>
    <row r="151" s="205" customFormat="true" ht="23.85" hidden="false" customHeight="true" outlineLevel="0" collapsed="false">
      <c r="A151" s="340"/>
      <c r="B151" s="314"/>
      <c r="C151" s="315"/>
      <c r="D151" s="316" t="s">
        <v>99</v>
      </c>
      <c r="E151" s="317" t="s">
        <v>99</v>
      </c>
      <c r="F151" s="318"/>
      <c r="G151" s="318"/>
      <c r="H151" s="318"/>
      <c r="I151" s="318"/>
      <c r="J151" s="318" t="s">
        <v>99</v>
      </c>
      <c r="K151" s="318" t="s">
        <v>99</v>
      </c>
      <c r="L151" s="318" t="s">
        <v>99</v>
      </c>
      <c r="M151" s="318"/>
      <c r="N151" s="341"/>
      <c r="O151" s="174"/>
    </row>
    <row r="152" s="205" customFormat="true" ht="23.85" hidden="false" customHeight="true" outlineLevel="0" collapsed="false">
      <c r="A152" s="340"/>
      <c r="B152" s="314"/>
      <c r="C152" s="315"/>
      <c r="D152" s="316" t="s">
        <v>99</v>
      </c>
      <c r="E152" s="317" t="s">
        <v>99</v>
      </c>
      <c r="F152" s="318"/>
      <c r="G152" s="318"/>
      <c r="H152" s="318"/>
      <c r="I152" s="318"/>
      <c r="J152" s="318" t="s">
        <v>99</v>
      </c>
      <c r="K152" s="318" t="s">
        <v>99</v>
      </c>
      <c r="L152" s="318" t="s">
        <v>99</v>
      </c>
      <c r="M152" s="318"/>
      <c r="N152" s="341"/>
      <c r="O152" s="174"/>
    </row>
    <row r="153" s="205" customFormat="true" ht="23.85" hidden="false" customHeight="true" outlineLevel="0" collapsed="false">
      <c r="A153" s="340"/>
      <c r="B153" s="314"/>
      <c r="C153" s="315"/>
      <c r="D153" s="316" t="s">
        <v>99</v>
      </c>
      <c r="E153" s="317" t="s">
        <v>99</v>
      </c>
      <c r="F153" s="318"/>
      <c r="G153" s="318"/>
      <c r="H153" s="318"/>
      <c r="I153" s="318"/>
      <c r="J153" s="318" t="s">
        <v>99</v>
      </c>
      <c r="K153" s="318" t="s">
        <v>99</v>
      </c>
      <c r="L153" s="318" t="s">
        <v>99</v>
      </c>
      <c r="M153" s="318"/>
      <c r="N153" s="341"/>
      <c r="O153" s="174"/>
    </row>
    <row r="154" s="205" customFormat="true" ht="23.85" hidden="false" customHeight="true" outlineLevel="0" collapsed="false">
      <c r="A154" s="340"/>
      <c r="B154" s="314"/>
      <c r="C154" s="315"/>
      <c r="D154" s="316" t="s">
        <v>99</v>
      </c>
      <c r="E154" s="317" t="s">
        <v>99</v>
      </c>
      <c r="F154" s="318"/>
      <c r="G154" s="318"/>
      <c r="H154" s="318"/>
      <c r="I154" s="318"/>
      <c r="J154" s="318" t="s">
        <v>99</v>
      </c>
      <c r="K154" s="318" t="s">
        <v>99</v>
      </c>
      <c r="L154" s="318" t="s">
        <v>99</v>
      </c>
      <c r="M154" s="318"/>
      <c r="N154" s="341"/>
      <c r="O154" s="174"/>
    </row>
    <row r="155" s="205" customFormat="true" ht="23.85" hidden="false" customHeight="true" outlineLevel="0" collapsed="false">
      <c r="A155" s="340"/>
      <c r="B155" s="314"/>
      <c r="C155" s="315"/>
      <c r="D155" s="316" t="s">
        <v>99</v>
      </c>
      <c r="E155" s="317" t="s">
        <v>99</v>
      </c>
      <c r="F155" s="318"/>
      <c r="G155" s="318"/>
      <c r="H155" s="318"/>
      <c r="I155" s="318"/>
      <c r="J155" s="318" t="s">
        <v>99</v>
      </c>
      <c r="K155" s="318" t="s">
        <v>99</v>
      </c>
      <c r="L155" s="318" t="s">
        <v>99</v>
      </c>
      <c r="M155" s="318"/>
      <c r="N155" s="341"/>
      <c r="O155" s="174"/>
    </row>
    <row r="156" s="205" customFormat="true" ht="23.85" hidden="false" customHeight="true" outlineLevel="0" collapsed="false">
      <c r="A156" s="340"/>
      <c r="B156" s="314"/>
      <c r="C156" s="315"/>
      <c r="D156" s="316" t="s">
        <v>99</v>
      </c>
      <c r="E156" s="317" t="s">
        <v>99</v>
      </c>
      <c r="F156" s="318"/>
      <c r="G156" s="318"/>
      <c r="H156" s="318"/>
      <c r="I156" s="318"/>
      <c r="J156" s="318" t="s">
        <v>99</v>
      </c>
      <c r="K156" s="318" t="s">
        <v>99</v>
      </c>
      <c r="L156" s="318" t="s">
        <v>99</v>
      </c>
      <c r="M156" s="318"/>
      <c r="N156" s="341"/>
      <c r="O156" s="174"/>
    </row>
    <row r="157" s="205" customFormat="true" ht="23.85" hidden="false" customHeight="true" outlineLevel="0" collapsed="false">
      <c r="A157" s="340"/>
      <c r="B157" s="314"/>
      <c r="C157" s="315"/>
      <c r="D157" s="316" t="s">
        <v>99</v>
      </c>
      <c r="E157" s="317" t="s">
        <v>99</v>
      </c>
      <c r="F157" s="318"/>
      <c r="G157" s="318"/>
      <c r="H157" s="318"/>
      <c r="I157" s="318"/>
      <c r="J157" s="318" t="s">
        <v>99</v>
      </c>
      <c r="K157" s="318" t="s">
        <v>99</v>
      </c>
      <c r="L157" s="318" t="s">
        <v>99</v>
      </c>
      <c r="M157" s="318"/>
      <c r="N157" s="341"/>
      <c r="O157" s="174"/>
    </row>
    <row r="158" s="205" customFormat="true" ht="23.85" hidden="false" customHeight="true" outlineLevel="0" collapsed="false">
      <c r="A158" s="340"/>
      <c r="B158" s="314"/>
      <c r="C158" s="315"/>
      <c r="D158" s="316" t="s">
        <v>99</v>
      </c>
      <c r="E158" s="317" t="s">
        <v>99</v>
      </c>
      <c r="F158" s="318"/>
      <c r="G158" s="318"/>
      <c r="H158" s="318"/>
      <c r="I158" s="318"/>
      <c r="J158" s="318" t="s">
        <v>99</v>
      </c>
      <c r="K158" s="318" t="s">
        <v>99</v>
      </c>
      <c r="L158" s="318" t="s">
        <v>99</v>
      </c>
      <c r="M158" s="318"/>
      <c r="N158" s="341"/>
      <c r="O158" s="174"/>
    </row>
    <row r="159" s="205" customFormat="true" ht="23.85" hidden="false" customHeight="true" outlineLevel="0" collapsed="false">
      <c r="A159" s="340"/>
      <c r="B159" s="314"/>
      <c r="C159" s="315"/>
      <c r="D159" s="316" t="s">
        <v>99</v>
      </c>
      <c r="E159" s="317" t="s">
        <v>99</v>
      </c>
      <c r="F159" s="318"/>
      <c r="G159" s="318"/>
      <c r="H159" s="318"/>
      <c r="I159" s="318"/>
      <c r="J159" s="318" t="s">
        <v>99</v>
      </c>
      <c r="K159" s="318" t="s">
        <v>99</v>
      </c>
      <c r="L159" s="318" t="s">
        <v>99</v>
      </c>
      <c r="M159" s="318"/>
      <c r="N159" s="341"/>
      <c r="O159" s="174"/>
    </row>
    <row r="160" s="205" customFormat="true" ht="23.85" hidden="false" customHeight="true" outlineLevel="0" collapsed="false">
      <c r="A160" s="340"/>
      <c r="B160" s="314"/>
      <c r="C160" s="315"/>
      <c r="D160" s="316" t="s">
        <v>99</v>
      </c>
      <c r="E160" s="317" t="s">
        <v>99</v>
      </c>
      <c r="F160" s="318"/>
      <c r="G160" s="318"/>
      <c r="H160" s="318"/>
      <c r="I160" s="318"/>
      <c r="J160" s="318" t="s">
        <v>99</v>
      </c>
      <c r="K160" s="318" t="s">
        <v>99</v>
      </c>
      <c r="L160" s="318" t="s">
        <v>99</v>
      </c>
      <c r="M160" s="318"/>
      <c r="N160" s="341"/>
      <c r="O160" s="174"/>
    </row>
    <row r="161" s="205" customFormat="true" ht="23.85" hidden="false" customHeight="true" outlineLevel="0" collapsed="false">
      <c r="A161" s="340"/>
      <c r="B161" s="314"/>
      <c r="C161" s="315"/>
      <c r="D161" s="316" t="s">
        <v>99</v>
      </c>
      <c r="E161" s="317" t="s">
        <v>99</v>
      </c>
      <c r="F161" s="318"/>
      <c r="G161" s="318"/>
      <c r="H161" s="318"/>
      <c r="I161" s="318"/>
      <c r="J161" s="318" t="s">
        <v>99</v>
      </c>
      <c r="K161" s="318" t="s">
        <v>99</v>
      </c>
      <c r="L161" s="318" t="s">
        <v>99</v>
      </c>
      <c r="M161" s="318"/>
      <c r="N161" s="341"/>
      <c r="O161" s="174"/>
    </row>
    <row r="162" s="205" customFormat="true" ht="23.85" hidden="false" customHeight="true" outlineLevel="0" collapsed="false">
      <c r="A162" s="340"/>
      <c r="B162" s="314"/>
      <c r="C162" s="315"/>
      <c r="D162" s="316" t="s">
        <v>99</v>
      </c>
      <c r="E162" s="317" t="s">
        <v>99</v>
      </c>
      <c r="F162" s="318"/>
      <c r="G162" s="318"/>
      <c r="H162" s="318"/>
      <c r="I162" s="318"/>
      <c r="J162" s="318" t="s">
        <v>99</v>
      </c>
      <c r="K162" s="318" t="s">
        <v>99</v>
      </c>
      <c r="L162" s="318" t="s">
        <v>99</v>
      </c>
      <c r="M162" s="318"/>
      <c r="N162" s="341"/>
      <c r="O162" s="174"/>
    </row>
    <row r="163" s="205" customFormat="true" ht="23.85" hidden="false" customHeight="true" outlineLevel="0" collapsed="false">
      <c r="A163" s="340"/>
      <c r="B163" s="314"/>
      <c r="C163" s="315"/>
      <c r="D163" s="316" t="s">
        <v>99</v>
      </c>
      <c r="E163" s="317" t="s">
        <v>99</v>
      </c>
      <c r="F163" s="318"/>
      <c r="G163" s="318"/>
      <c r="H163" s="318"/>
      <c r="I163" s="318"/>
      <c r="J163" s="318" t="s">
        <v>99</v>
      </c>
      <c r="K163" s="318" t="s">
        <v>99</v>
      </c>
      <c r="L163" s="318" t="s">
        <v>99</v>
      </c>
      <c r="M163" s="318"/>
      <c r="N163" s="341"/>
      <c r="O163" s="174"/>
    </row>
    <row r="164" s="205" customFormat="true" ht="23.85" hidden="false" customHeight="true" outlineLevel="0" collapsed="false">
      <c r="A164" s="340"/>
      <c r="B164" s="314"/>
      <c r="C164" s="315"/>
      <c r="D164" s="316" t="s">
        <v>99</v>
      </c>
      <c r="E164" s="317" t="s">
        <v>99</v>
      </c>
      <c r="F164" s="318"/>
      <c r="G164" s="318"/>
      <c r="H164" s="318"/>
      <c r="I164" s="318"/>
      <c r="J164" s="318" t="s">
        <v>99</v>
      </c>
      <c r="K164" s="318" t="s">
        <v>99</v>
      </c>
      <c r="L164" s="318" t="s">
        <v>99</v>
      </c>
      <c r="M164" s="318"/>
      <c r="N164" s="341"/>
      <c r="O164" s="174"/>
    </row>
    <row r="165" s="205" customFormat="true" ht="23.85" hidden="false" customHeight="true" outlineLevel="0" collapsed="false">
      <c r="A165" s="340"/>
      <c r="B165" s="314"/>
      <c r="C165" s="315"/>
      <c r="D165" s="316" t="s">
        <v>99</v>
      </c>
      <c r="E165" s="317" t="s">
        <v>99</v>
      </c>
      <c r="F165" s="318"/>
      <c r="G165" s="318"/>
      <c r="H165" s="318"/>
      <c r="I165" s="318"/>
      <c r="J165" s="318" t="s">
        <v>99</v>
      </c>
      <c r="K165" s="318" t="s">
        <v>99</v>
      </c>
      <c r="L165" s="318" t="s">
        <v>99</v>
      </c>
      <c r="M165" s="318"/>
      <c r="N165" s="341"/>
      <c r="O165" s="174"/>
    </row>
    <row r="166" s="205" customFormat="true" ht="23.85" hidden="false" customHeight="true" outlineLevel="0" collapsed="false">
      <c r="A166" s="340"/>
      <c r="B166" s="314"/>
      <c r="C166" s="315"/>
      <c r="D166" s="316" t="s">
        <v>99</v>
      </c>
      <c r="E166" s="317" t="s">
        <v>99</v>
      </c>
      <c r="F166" s="318"/>
      <c r="G166" s="318"/>
      <c r="H166" s="318"/>
      <c r="I166" s="318"/>
      <c r="J166" s="318" t="s">
        <v>99</v>
      </c>
      <c r="K166" s="318" t="s">
        <v>99</v>
      </c>
      <c r="L166" s="318" t="s">
        <v>99</v>
      </c>
      <c r="M166" s="318"/>
      <c r="N166" s="341"/>
      <c r="O166" s="174"/>
    </row>
    <row r="167" s="205" customFormat="true" ht="23.85" hidden="false" customHeight="true" outlineLevel="0" collapsed="false">
      <c r="A167" s="340"/>
      <c r="B167" s="314"/>
      <c r="C167" s="315"/>
      <c r="D167" s="316" t="s">
        <v>99</v>
      </c>
      <c r="E167" s="317" t="s">
        <v>99</v>
      </c>
      <c r="F167" s="318"/>
      <c r="G167" s="318"/>
      <c r="H167" s="318"/>
      <c r="I167" s="318"/>
      <c r="J167" s="318" t="s">
        <v>99</v>
      </c>
      <c r="K167" s="318" t="s">
        <v>99</v>
      </c>
      <c r="L167" s="318" t="s">
        <v>99</v>
      </c>
      <c r="M167" s="318"/>
      <c r="N167" s="341"/>
      <c r="O167" s="174"/>
    </row>
    <row r="168" s="205" customFormat="true" ht="23.85" hidden="false" customHeight="true" outlineLevel="0" collapsed="false">
      <c r="A168" s="340"/>
      <c r="B168" s="314"/>
      <c r="C168" s="315"/>
      <c r="D168" s="316" t="s">
        <v>99</v>
      </c>
      <c r="E168" s="317" t="s">
        <v>99</v>
      </c>
      <c r="F168" s="318"/>
      <c r="G168" s="318"/>
      <c r="H168" s="318"/>
      <c r="I168" s="318"/>
      <c r="J168" s="318" t="s">
        <v>99</v>
      </c>
      <c r="K168" s="318" t="s">
        <v>99</v>
      </c>
      <c r="L168" s="318" t="s">
        <v>99</v>
      </c>
      <c r="M168" s="318"/>
      <c r="N168" s="341"/>
      <c r="O168" s="174"/>
    </row>
    <row r="169" s="205" customFormat="true" ht="23.85" hidden="false" customHeight="true" outlineLevel="0" collapsed="false">
      <c r="A169" s="340"/>
      <c r="B169" s="314"/>
      <c r="C169" s="315"/>
      <c r="D169" s="316" t="s">
        <v>99</v>
      </c>
      <c r="E169" s="317" t="s">
        <v>99</v>
      </c>
      <c r="F169" s="318"/>
      <c r="G169" s="318"/>
      <c r="H169" s="318"/>
      <c r="I169" s="318"/>
      <c r="J169" s="318" t="s">
        <v>99</v>
      </c>
      <c r="K169" s="318" t="s">
        <v>99</v>
      </c>
      <c r="L169" s="318" t="s">
        <v>99</v>
      </c>
      <c r="M169" s="318"/>
      <c r="N169" s="341"/>
      <c r="O169" s="174"/>
    </row>
    <row r="170" s="205" customFormat="true" ht="23.85" hidden="false" customHeight="true" outlineLevel="0" collapsed="false">
      <c r="A170" s="340"/>
      <c r="B170" s="314"/>
      <c r="C170" s="315"/>
      <c r="D170" s="316" t="s">
        <v>99</v>
      </c>
      <c r="E170" s="317" t="s">
        <v>99</v>
      </c>
      <c r="F170" s="318"/>
      <c r="G170" s="318"/>
      <c r="H170" s="318"/>
      <c r="I170" s="318"/>
      <c r="J170" s="318" t="s">
        <v>99</v>
      </c>
      <c r="K170" s="318" t="s">
        <v>99</v>
      </c>
      <c r="L170" s="318" t="s">
        <v>99</v>
      </c>
      <c r="M170" s="318"/>
      <c r="N170" s="341"/>
      <c r="O170" s="174"/>
    </row>
    <row r="171" s="205" customFormat="true" ht="23.85" hidden="false" customHeight="true" outlineLevel="0" collapsed="false">
      <c r="A171" s="340"/>
      <c r="B171" s="314"/>
      <c r="C171" s="315"/>
      <c r="D171" s="316" t="s">
        <v>99</v>
      </c>
      <c r="E171" s="317" t="s">
        <v>99</v>
      </c>
      <c r="F171" s="318"/>
      <c r="G171" s="318"/>
      <c r="H171" s="318"/>
      <c r="I171" s="318"/>
      <c r="J171" s="318" t="s">
        <v>99</v>
      </c>
      <c r="K171" s="318" t="s">
        <v>99</v>
      </c>
      <c r="L171" s="318" t="s">
        <v>99</v>
      </c>
      <c r="M171" s="318"/>
      <c r="N171" s="341"/>
      <c r="O171" s="174"/>
    </row>
    <row r="172" s="205" customFormat="true" ht="23.85" hidden="false" customHeight="true" outlineLevel="0" collapsed="false">
      <c r="A172" s="340"/>
      <c r="B172" s="314"/>
      <c r="C172" s="315"/>
      <c r="D172" s="316" t="s">
        <v>99</v>
      </c>
      <c r="E172" s="317" t="s">
        <v>99</v>
      </c>
      <c r="F172" s="318"/>
      <c r="G172" s="318"/>
      <c r="H172" s="318"/>
      <c r="I172" s="318"/>
      <c r="J172" s="318" t="s">
        <v>99</v>
      </c>
      <c r="K172" s="318" t="s">
        <v>99</v>
      </c>
      <c r="L172" s="318" t="s">
        <v>99</v>
      </c>
      <c r="M172" s="318"/>
      <c r="N172" s="341"/>
      <c r="O172" s="174"/>
    </row>
    <row r="173" s="205" customFormat="true" ht="23.85" hidden="false" customHeight="true" outlineLevel="0" collapsed="false">
      <c r="A173" s="340"/>
      <c r="B173" s="314"/>
      <c r="C173" s="315"/>
      <c r="D173" s="316" t="s">
        <v>99</v>
      </c>
      <c r="E173" s="317" t="s">
        <v>99</v>
      </c>
      <c r="F173" s="318"/>
      <c r="G173" s="318"/>
      <c r="H173" s="318"/>
      <c r="I173" s="318"/>
      <c r="J173" s="318" t="s">
        <v>99</v>
      </c>
      <c r="K173" s="318" t="s">
        <v>99</v>
      </c>
      <c r="L173" s="318" t="s">
        <v>99</v>
      </c>
      <c r="M173" s="318"/>
      <c r="N173" s="341"/>
      <c r="O173" s="174"/>
    </row>
    <row r="174" s="205" customFormat="true" ht="23.85" hidden="false" customHeight="true" outlineLevel="0" collapsed="false">
      <c r="A174" s="340"/>
      <c r="B174" s="314"/>
      <c r="C174" s="315"/>
      <c r="D174" s="316" t="s">
        <v>99</v>
      </c>
      <c r="E174" s="317" t="s">
        <v>99</v>
      </c>
      <c r="F174" s="318"/>
      <c r="G174" s="318"/>
      <c r="H174" s="318"/>
      <c r="I174" s="318"/>
      <c r="J174" s="318" t="s">
        <v>99</v>
      </c>
      <c r="K174" s="318" t="s">
        <v>99</v>
      </c>
      <c r="L174" s="318" t="s">
        <v>99</v>
      </c>
      <c r="M174" s="318"/>
      <c r="N174" s="341"/>
      <c r="O174" s="174"/>
    </row>
    <row r="175" s="205" customFormat="true" ht="23.85" hidden="false" customHeight="true" outlineLevel="0" collapsed="false">
      <c r="A175" s="340"/>
      <c r="B175" s="314"/>
      <c r="C175" s="315"/>
      <c r="D175" s="316" t="s">
        <v>99</v>
      </c>
      <c r="E175" s="317" t="s">
        <v>99</v>
      </c>
      <c r="F175" s="318"/>
      <c r="G175" s="318"/>
      <c r="H175" s="318"/>
      <c r="I175" s="318"/>
      <c r="J175" s="318" t="s">
        <v>99</v>
      </c>
      <c r="K175" s="318" t="s">
        <v>99</v>
      </c>
      <c r="L175" s="318" t="s">
        <v>99</v>
      </c>
      <c r="M175" s="318"/>
      <c r="N175" s="341"/>
      <c r="O175" s="174"/>
    </row>
    <row r="176" s="205" customFormat="true" ht="23.85" hidden="false" customHeight="true" outlineLevel="0" collapsed="false">
      <c r="A176" s="340"/>
      <c r="B176" s="314"/>
      <c r="C176" s="315"/>
      <c r="D176" s="316" t="s">
        <v>99</v>
      </c>
      <c r="E176" s="317" t="s">
        <v>99</v>
      </c>
      <c r="F176" s="318"/>
      <c r="G176" s="318"/>
      <c r="H176" s="318"/>
      <c r="I176" s="318"/>
      <c r="J176" s="318" t="s">
        <v>99</v>
      </c>
      <c r="K176" s="318" t="s">
        <v>99</v>
      </c>
      <c r="L176" s="318" t="s">
        <v>99</v>
      </c>
      <c r="M176" s="318"/>
      <c r="N176" s="341"/>
      <c r="O176" s="174"/>
    </row>
    <row r="177" s="205" customFormat="true" ht="23.85" hidden="false" customHeight="true" outlineLevel="0" collapsed="false">
      <c r="A177" s="340"/>
      <c r="B177" s="314"/>
      <c r="C177" s="315"/>
      <c r="D177" s="316" t="s">
        <v>99</v>
      </c>
      <c r="E177" s="317" t="s">
        <v>99</v>
      </c>
      <c r="F177" s="318"/>
      <c r="G177" s="318"/>
      <c r="H177" s="318"/>
      <c r="I177" s="318"/>
      <c r="J177" s="318" t="s">
        <v>99</v>
      </c>
      <c r="K177" s="318" t="s">
        <v>99</v>
      </c>
      <c r="L177" s="318" t="s">
        <v>99</v>
      </c>
      <c r="M177" s="318"/>
      <c r="N177" s="341"/>
      <c r="O177" s="174"/>
    </row>
    <row r="178" s="205" customFormat="true" ht="23.85" hidden="false" customHeight="true" outlineLevel="0" collapsed="false">
      <c r="A178" s="340"/>
      <c r="B178" s="314"/>
      <c r="C178" s="315"/>
      <c r="D178" s="316" t="s">
        <v>99</v>
      </c>
      <c r="E178" s="317" t="s">
        <v>99</v>
      </c>
      <c r="F178" s="318"/>
      <c r="G178" s="318"/>
      <c r="H178" s="318"/>
      <c r="I178" s="318"/>
      <c r="J178" s="318" t="s">
        <v>99</v>
      </c>
      <c r="K178" s="318" t="s">
        <v>99</v>
      </c>
      <c r="L178" s="318" t="s">
        <v>99</v>
      </c>
      <c r="M178" s="318"/>
      <c r="N178" s="341"/>
      <c r="O178" s="174"/>
    </row>
    <row r="179" s="205" customFormat="true" ht="23.85" hidden="false" customHeight="true" outlineLevel="0" collapsed="false">
      <c r="A179" s="340"/>
      <c r="B179" s="314"/>
      <c r="C179" s="315"/>
      <c r="D179" s="316" t="s">
        <v>99</v>
      </c>
      <c r="E179" s="317" t="s">
        <v>99</v>
      </c>
      <c r="F179" s="318"/>
      <c r="G179" s="318"/>
      <c r="H179" s="318"/>
      <c r="I179" s="318"/>
      <c r="J179" s="318" t="s">
        <v>99</v>
      </c>
      <c r="K179" s="318" t="s">
        <v>99</v>
      </c>
      <c r="L179" s="318" t="s">
        <v>99</v>
      </c>
      <c r="M179" s="318"/>
      <c r="N179" s="341"/>
      <c r="O179" s="174"/>
    </row>
    <row r="180" s="205" customFormat="true" ht="23.85" hidden="false" customHeight="true" outlineLevel="0" collapsed="false">
      <c r="A180" s="340"/>
      <c r="B180" s="314"/>
      <c r="C180" s="315"/>
      <c r="D180" s="316" t="s">
        <v>99</v>
      </c>
      <c r="E180" s="317" t="s">
        <v>99</v>
      </c>
      <c r="F180" s="318"/>
      <c r="G180" s="318"/>
      <c r="H180" s="318"/>
      <c r="I180" s="318"/>
      <c r="J180" s="318" t="s">
        <v>99</v>
      </c>
      <c r="K180" s="318" t="s">
        <v>99</v>
      </c>
      <c r="L180" s="318" t="s">
        <v>99</v>
      </c>
      <c r="M180" s="318"/>
      <c r="N180" s="341"/>
      <c r="O180" s="174"/>
    </row>
    <row r="181" s="205" customFormat="true" ht="23.85" hidden="false" customHeight="true" outlineLevel="0" collapsed="false">
      <c r="A181" s="340"/>
      <c r="B181" s="314"/>
      <c r="C181" s="315"/>
      <c r="D181" s="316" t="s">
        <v>99</v>
      </c>
      <c r="E181" s="317" t="s">
        <v>99</v>
      </c>
      <c r="F181" s="318"/>
      <c r="G181" s="318"/>
      <c r="H181" s="318"/>
      <c r="I181" s="318"/>
      <c r="J181" s="318" t="s">
        <v>99</v>
      </c>
      <c r="K181" s="318" t="s">
        <v>99</v>
      </c>
      <c r="L181" s="318" t="s">
        <v>99</v>
      </c>
      <c r="M181" s="318"/>
      <c r="N181" s="341"/>
      <c r="O181" s="174"/>
    </row>
    <row r="182" s="205" customFormat="true" ht="23.85" hidden="false" customHeight="true" outlineLevel="0" collapsed="false">
      <c r="A182" s="340"/>
      <c r="B182" s="314"/>
      <c r="C182" s="315"/>
      <c r="D182" s="316" t="s">
        <v>99</v>
      </c>
      <c r="E182" s="317" t="s">
        <v>99</v>
      </c>
      <c r="F182" s="318"/>
      <c r="G182" s="318"/>
      <c r="H182" s="318"/>
      <c r="I182" s="318"/>
      <c r="J182" s="318" t="s">
        <v>99</v>
      </c>
      <c r="K182" s="318" t="s">
        <v>99</v>
      </c>
      <c r="L182" s="318" t="s">
        <v>99</v>
      </c>
      <c r="M182" s="318"/>
      <c r="N182" s="341"/>
      <c r="O182" s="174"/>
    </row>
    <row r="183" s="205" customFormat="true" ht="23.85" hidden="false" customHeight="true" outlineLevel="0" collapsed="false">
      <c r="A183" s="340"/>
      <c r="B183" s="314"/>
      <c r="C183" s="315"/>
      <c r="D183" s="316" t="s">
        <v>99</v>
      </c>
      <c r="E183" s="317" t="s">
        <v>99</v>
      </c>
      <c r="F183" s="318"/>
      <c r="G183" s="318"/>
      <c r="H183" s="318"/>
      <c r="I183" s="318"/>
      <c r="J183" s="318" t="s">
        <v>99</v>
      </c>
      <c r="K183" s="318" t="s">
        <v>99</v>
      </c>
      <c r="L183" s="318" t="s">
        <v>99</v>
      </c>
      <c r="M183" s="318"/>
      <c r="N183" s="341"/>
      <c r="O183" s="174"/>
    </row>
    <row r="184" s="205" customFormat="true" ht="23.85" hidden="false" customHeight="true" outlineLevel="0" collapsed="false">
      <c r="A184" s="340"/>
      <c r="B184" s="314"/>
      <c r="C184" s="315"/>
      <c r="D184" s="316" t="s">
        <v>99</v>
      </c>
      <c r="E184" s="317" t="s">
        <v>99</v>
      </c>
      <c r="F184" s="318"/>
      <c r="G184" s="318"/>
      <c r="H184" s="318"/>
      <c r="I184" s="318"/>
      <c r="J184" s="318" t="s">
        <v>99</v>
      </c>
      <c r="K184" s="318" t="s">
        <v>99</v>
      </c>
      <c r="L184" s="318" t="s">
        <v>99</v>
      </c>
      <c r="M184" s="318"/>
      <c r="N184" s="341"/>
      <c r="O184" s="174"/>
    </row>
    <row r="185" s="205" customFormat="true" ht="23.85" hidden="false" customHeight="true" outlineLevel="0" collapsed="false">
      <c r="A185" s="340"/>
      <c r="B185" s="314"/>
      <c r="C185" s="315"/>
      <c r="D185" s="316" t="s">
        <v>99</v>
      </c>
      <c r="E185" s="317" t="s">
        <v>99</v>
      </c>
      <c r="F185" s="318"/>
      <c r="G185" s="318"/>
      <c r="H185" s="318"/>
      <c r="I185" s="318"/>
      <c r="J185" s="318" t="s">
        <v>99</v>
      </c>
      <c r="K185" s="318" t="s">
        <v>99</v>
      </c>
      <c r="L185" s="318" t="s">
        <v>99</v>
      </c>
      <c r="M185" s="318"/>
      <c r="N185" s="341"/>
      <c r="O185" s="174"/>
    </row>
    <row r="186" s="205" customFormat="true" ht="23.85" hidden="false" customHeight="true" outlineLevel="0" collapsed="false">
      <c r="A186" s="340"/>
      <c r="B186" s="314"/>
      <c r="C186" s="315"/>
      <c r="D186" s="316" t="s">
        <v>99</v>
      </c>
      <c r="E186" s="317" t="s">
        <v>99</v>
      </c>
      <c r="F186" s="318"/>
      <c r="G186" s="318"/>
      <c r="H186" s="318"/>
      <c r="I186" s="318"/>
      <c r="J186" s="318" t="s">
        <v>99</v>
      </c>
      <c r="K186" s="318" t="s">
        <v>99</v>
      </c>
      <c r="L186" s="318" t="s">
        <v>99</v>
      </c>
      <c r="M186" s="318"/>
      <c r="N186" s="341"/>
      <c r="O186" s="174"/>
    </row>
    <row r="187" s="205" customFormat="true" ht="23.85" hidden="false" customHeight="true" outlineLevel="0" collapsed="false">
      <c r="A187" s="340"/>
      <c r="B187" s="314"/>
      <c r="C187" s="315"/>
      <c r="D187" s="316" t="s">
        <v>99</v>
      </c>
      <c r="E187" s="317" t="s">
        <v>99</v>
      </c>
      <c r="F187" s="318"/>
      <c r="G187" s="318"/>
      <c r="H187" s="318"/>
      <c r="I187" s="318"/>
      <c r="J187" s="318" t="s">
        <v>99</v>
      </c>
      <c r="K187" s="318" t="s">
        <v>99</v>
      </c>
      <c r="L187" s="318" t="s">
        <v>99</v>
      </c>
      <c r="M187" s="318"/>
      <c r="N187" s="341"/>
      <c r="O187" s="174"/>
    </row>
    <row r="188" s="205" customFormat="true" ht="23.85" hidden="false" customHeight="true" outlineLevel="0" collapsed="false">
      <c r="A188" s="340"/>
      <c r="B188" s="314"/>
      <c r="C188" s="315"/>
      <c r="D188" s="316" t="s">
        <v>99</v>
      </c>
      <c r="E188" s="317" t="s">
        <v>99</v>
      </c>
      <c r="F188" s="318"/>
      <c r="G188" s="318"/>
      <c r="H188" s="318"/>
      <c r="I188" s="318"/>
      <c r="J188" s="318" t="s">
        <v>99</v>
      </c>
      <c r="K188" s="318" t="s">
        <v>99</v>
      </c>
      <c r="L188" s="318" t="s">
        <v>99</v>
      </c>
      <c r="M188" s="318"/>
      <c r="N188" s="341"/>
      <c r="O188" s="174"/>
    </row>
    <row r="189" s="205" customFormat="true" ht="23.85" hidden="false" customHeight="true" outlineLevel="0" collapsed="false">
      <c r="A189" s="340"/>
      <c r="B189" s="314"/>
      <c r="C189" s="315"/>
      <c r="D189" s="316" t="s">
        <v>99</v>
      </c>
      <c r="E189" s="317" t="s">
        <v>99</v>
      </c>
      <c r="F189" s="318"/>
      <c r="G189" s="318"/>
      <c r="H189" s="318"/>
      <c r="I189" s="318"/>
      <c r="J189" s="318" t="s">
        <v>99</v>
      </c>
      <c r="K189" s="318" t="s">
        <v>99</v>
      </c>
      <c r="L189" s="318" t="s">
        <v>99</v>
      </c>
      <c r="M189" s="318"/>
      <c r="N189" s="341"/>
      <c r="O189" s="174"/>
    </row>
    <row r="190" s="205" customFormat="true" ht="23.85" hidden="false" customHeight="true" outlineLevel="0" collapsed="false">
      <c r="A190" s="340"/>
      <c r="B190" s="314"/>
      <c r="C190" s="315"/>
      <c r="D190" s="316" t="s">
        <v>99</v>
      </c>
      <c r="E190" s="317" t="s">
        <v>99</v>
      </c>
      <c r="F190" s="318"/>
      <c r="G190" s="318"/>
      <c r="H190" s="318"/>
      <c r="I190" s="318"/>
      <c r="J190" s="318" t="s">
        <v>99</v>
      </c>
      <c r="K190" s="318" t="s">
        <v>99</v>
      </c>
      <c r="L190" s="318" t="s">
        <v>99</v>
      </c>
      <c r="M190" s="318"/>
      <c r="N190" s="341"/>
      <c r="O190" s="318"/>
    </row>
    <row r="191" s="205" customFormat="true" ht="23.85" hidden="false" customHeight="true" outlineLevel="0" collapsed="false">
      <c r="A191" s="340"/>
      <c r="B191" s="314"/>
      <c r="C191" s="315"/>
      <c r="D191" s="316" t="s">
        <v>99</v>
      </c>
      <c r="E191" s="317" t="s">
        <v>99</v>
      </c>
      <c r="F191" s="318"/>
      <c r="G191" s="318"/>
      <c r="H191" s="318"/>
      <c r="I191" s="318"/>
      <c r="J191" s="318" t="s">
        <v>99</v>
      </c>
      <c r="K191" s="318" t="s">
        <v>99</v>
      </c>
      <c r="L191" s="318" t="s">
        <v>99</v>
      </c>
      <c r="M191" s="318"/>
      <c r="N191" s="341"/>
      <c r="O191" s="318"/>
    </row>
    <row r="192" s="205" customFormat="true" ht="23.85" hidden="false" customHeight="true" outlineLevel="0" collapsed="false">
      <c r="A192" s="340"/>
      <c r="B192" s="314"/>
      <c r="C192" s="315"/>
      <c r="D192" s="316" t="s">
        <v>99</v>
      </c>
      <c r="E192" s="317" t="s">
        <v>99</v>
      </c>
      <c r="F192" s="318"/>
      <c r="G192" s="318"/>
      <c r="H192" s="318"/>
      <c r="I192" s="318"/>
      <c r="J192" s="318" t="s">
        <v>99</v>
      </c>
      <c r="K192" s="318" t="s">
        <v>99</v>
      </c>
      <c r="L192" s="318" t="s">
        <v>99</v>
      </c>
      <c r="M192" s="318"/>
      <c r="N192" s="341"/>
      <c r="O192" s="318"/>
    </row>
    <row r="193" s="205" customFormat="true" ht="23.85" hidden="false" customHeight="true" outlineLevel="0" collapsed="false">
      <c r="A193" s="340"/>
      <c r="B193" s="314"/>
      <c r="C193" s="315"/>
      <c r="D193" s="316" t="s">
        <v>99</v>
      </c>
      <c r="E193" s="317" t="s">
        <v>99</v>
      </c>
      <c r="F193" s="318"/>
      <c r="G193" s="318"/>
      <c r="H193" s="318"/>
      <c r="I193" s="318"/>
      <c r="J193" s="318" t="s">
        <v>99</v>
      </c>
      <c r="K193" s="318" t="s">
        <v>99</v>
      </c>
      <c r="L193" s="318" t="s">
        <v>99</v>
      </c>
      <c r="M193" s="318"/>
      <c r="N193" s="341"/>
      <c r="O193" s="318"/>
    </row>
    <row r="194" s="205" customFormat="true" ht="23.85" hidden="false" customHeight="true" outlineLevel="0" collapsed="false">
      <c r="A194" s="340"/>
      <c r="B194" s="314"/>
      <c r="C194" s="315"/>
      <c r="D194" s="316" t="s">
        <v>99</v>
      </c>
      <c r="E194" s="317" t="s">
        <v>99</v>
      </c>
      <c r="F194" s="318"/>
      <c r="G194" s="318"/>
      <c r="H194" s="318"/>
      <c r="I194" s="318"/>
      <c r="J194" s="318" t="s">
        <v>99</v>
      </c>
      <c r="K194" s="318" t="s">
        <v>99</v>
      </c>
      <c r="L194" s="318" t="s">
        <v>99</v>
      </c>
      <c r="M194" s="318"/>
      <c r="N194" s="341"/>
      <c r="O194" s="318"/>
    </row>
    <row r="195" s="205" customFormat="true" ht="23.85" hidden="false" customHeight="true" outlineLevel="0" collapsed="false">
      <c r="A195" s="340"/>
      <c r="B195" s="314"/>
      <c r="C195" s="315"/>
      <c r="D195" s="316" t="s">
        <v>99</v>
      </c>
      <c r="E195" s="317" t="s">
        <v>99</v>
      </c>
      <c r="F195" s="318"/>
      <c r="G195" s="318"/>
      <c r="H195" s="318"/>
      <c r="I195" s="318"/>
      <c r="J195" s="318" t="s">
        <v>99</v>
      </c>
      <c r="K195" s="318" t="s">
        <v>99</v>
      </c>
      <c r="L195" s="318" t="s">
        <v>99</v>
      </c>
      <c r="M195" s="318"/>
      <c r="N195" s="341"/>
      <c r="O195" s="318"/>
    </row>
    <row r="196" s="205" customFormat="true" ht="23.85" hidden="false" customHeight="true" outlineLevel="0" collapsed="false">
      <c r="A196" s="340"/>
      <c r="B196" s="314"/>
      <c r="C196" s="315"/>
      <c r="D196" s="316" t="s">
        <v>99</v>
      </c>
      <c r="E196" s="317" t="s">
        <v>99</v>
      </c>
      <c r="F196" s="318"/>
      <c r="G196" s="318"/>
      <c r="H196" s="318"/>
      <c r="I196" s="318"/>
      <c r="J196" s="318" t="s">
        <v>99</v>
      </c>
      <c r="K196" s="318" t="s">
        <v>99</v>
      </c>
      <c r="L196" s="318" t="s">
        <v>99</v>
      </c>
      <c r="M196" s="318"/>
      <c r="N196" s="341"/>
      <c r="O196" s="318"/>
    </row>
    <row r="197" s="205" customFormat="true" ht="23.85" hidden="false" customHeight="true" outlineLevel="0" collapsed="false">
      <c r="A197" s="340"/>
      <c r="B197" s="314"/>
      <c r="C197" s="315"/>
      <c r="D197" s="316" t="s">
        <v>99</v>
      </c>
      <c r="E197" s="317" t="s">
        <v>99</v>
      </c>
      <c r="F197" s="318"/>
      <c r="G197" s="318"/>
      <c r="H197" s="318"/>
      <c r="I197" s="318"/>
      <c r="J197" s="318" t="s">
        <v>99</v>
      </c>
      <c r="K197" s="318" t="s">
        <v>99</v>
      </c>
      <c r="L197" s="318" t="s">
        <v>99</v>
      </c>
      <c r="M197" s="318"/>
      <c r="N197" s="341"/>
      <c r="O197" s="318"/>
    </row>
    <row r="198" s="205" customFormat="true" ht="23.85" hidden="false" customHeight="true" outlineLevel="0" collapsed="false">
      <c r="A198" s="340"/>
      <c r="B198" s="314"/>
      <c r="C198" s="315"/>
      <c r="D198" s="316" t="s">
        <v>99</v>
      </c>
      <c r="E198" s="317" t="s">
        <v>99</v>
      </c>
      <c r="F198" s="318"/>
      <c r="G198" s="318"/>
      <c r="H198" s="318"/>
      <c r="I198" s="318"/>
      <c r="J198" s="318" t="s">
        <v>99</v>
      </c>
      <c r="K198" s="318" t="s">
        <v>99</v>
      </c>
      <c r="L198" s="318" t="s">
        <v>99</v>
      </c>
      <c r="M198" s="318"/>
      <c r="N198" s="341"/>
      <c r="O198" s="318"/>
    </row>
    <row r="199" s="205" customFormat="true" ht="23.85" hidden="false" customHeight="true" outlineLevel="0" collapsed="false">
      <c r="A199" s="340"/>
      <c r="B199" s="314"/>
      <c r="C199" s="315"/>
      <c r="D199" s="316" t="s">
        <v>99</v>
      </c>
      <c r="E199" s="317" t="s">
        <v>99</v>
      </c>
      <c r="F199" s="318"/>
      <c r="G199" s="318"/>
      <c r="H199" s="318"/>
      <c r="I199" s="318"/>
      <c r="J199" s="318" t="s">
        <v>99</v>
      </c>
      <c r="K199" s="318" t="s">
        <v>99</v>
      </c>
      <c r="L199" s="318" t="s">
        <v>99</v>
      </c>
      <c r="M199" s="318"/>
      <c r="N199" s="341"/>
      <c r="O199" s="318"/>
    </row>
    <row r="200" s="205" customFormat="true" ht="23.85" hidden="false" customHeight="true" outlineLevel="0" collapsed="false">
      <c r="A200" s="340"/>
      <c r="B200" s="314"/>
      <c r="C200" s="315"/>
      <c r="D200" s="316" t="s">
        <v>99</v>
      </c>
      <c r="E200" s="317" t="s">
        <v>99</v>
      </c>
      <c r="F200" s="318"/>
      <c r="G200" s="318"/>
      <c r="H200" s="318"/>
      <c r="I200" s="318"/>
      <c r="J200" s="318" t="s">
        <v>99</v>
      </c>
      <c r="K200" s="318" t="s">
        <v>99</v>
      </c>
      <c r="L200" s="318" t="s">
        <v>99</v>
      </c>
      <c r="M200" s="318"/>
      <c r="N200" s="341"/>
      <c r="O200" s="318"/>
    </row>
    <row r="1047720" customFormat="false" ht="12.8" hidden="false" customHeight="false" outlineLevel="0" collapsed="false"/>
    <row r="1047721" customFormat="false" ht="12.8" hidden="false" customHeight="false" outlineLevel="0" collapsed="false"/>
    <row r="1047722" customFormat="false" ht="12.8" hidden="false" customHeight="false" outlineLevel="0" collapsed="false"/>
    <row r="1047723" customFormat="false" ht="12.8" hidden="false" customHeight="false" outlineLevel="0" collapsed="false"/>
    <row r="1047724" customFormat="false" ht="12.8" hidden="false" customHeight="false" outlineLevel="0" collapsed="false"/>
    <row r="1047725" customFormat="false" ht="12.8" hidden="false" customHeight="false" outlineLevel="0" collapsed="false"/>
    <row r="1047726" customFormat="false" ht="12.8" hidden="false" customHeight="false" outlineLevel="0" collapsed="false"/>
    <row r="1047727" customFormat="false" ht="12.8" hidden="false" customHeight="false" outlineLevel="0" collapsed="false"/>
    <row r="1047728" customFormat="false" ht="12.8" hidden="false" customHeight="false" outlineLevel="0" collapsed="false"/>
    <row r="1047729" customFormat="false" ht="12.8" hidden="false" customHeight="false" outlineLevel="0" collapsed="false"/>
    <row r="1047730" customFormat="false" ht="12.8" hidden="false" customHeight="false" outlineLevel="0" collapsed="false"/>
    <row r="1047731" customFormat="false" ht="12.8" hidden="false" customHeight="false" outlineLevel="0" collapsed="false"/>
    <row r="1047732" customFormat="false" ht="12.8" hidden="false" customHeight="false" outlineLevel="0" collapsed="false"/>
    <row r="1047733" customFormat="false" ht="12.8" hidden="false" customHeight="false" outlineLevel="0" collapsed="false"/>
    <row r="1047734" customFormat="false" ht="12.8" hidden="false" customHeight="false" outlineLevel="0" collapsed="false"/>
    <row r="1047735" customFormat="false" ht="12.8" hidden="false" customHeight="false" outlineLevel="0" collapsed="false"/>
    <row r="1047736" customFormat="false" ht="12.8" hidden="false" customHeight="false" outlineLevel="0" collapsed="false"/>
    <row r="1047737" customFormat="false" ht="12.8" hidden="false" customHeight="false" outlineLevel="0" collapsed="false"/>
    <row r="1047738" customFormat="false" ht="12.8" hidden="false" customHeight="false" outlineLevel="0" collapsed="false"/>
    <row r="1047739" customFormat="false" ht="12.8" hidden="false" customHeight="false" outlineLevel="0" collapsed="false"/>
    <row r="1047740" customFormat="false" ht="12.8" hidden="false" customHeight="false" outlineLevel="0" collapsed="false"/>
    <row r="1047741" customFormat="false" ht="12.8" hidden="false" customHeight="false" outlineLevel="0" collapsed="false"/>
    <row r="1047742" customFormat="false" ht="12.8" hidden="false" customHeight="false" outlineLevel="0" collapsed="false"/>
    <row r="1047743" customFormat="false" ht="12.8" hidden="false" customHeight="false" outlineLevel="0" collapsed="false"/>
    <row r="1047744" customFormat="false" ht="12.8" hidden="false" customHeight="false" outlineLevel="0" collapsed="false"/>
    <row r="1047745" customFormat="false" ht="12.8" hidden="false" customHeight="false" outlineLevel="0" collapsed="false"/>
    <row r="1047746" customFormat="false" ht="12.8" hidden="false" customHeight="false" outlineLevel="0" collapsed="false"/>
    <row r="1047747" customFormat="false" ht="12.8" hidden="false" customHeight="false" outlineLevel="0" collapsed="false"/>
    <row r="1047748" customFormat="false" ht="12.8" hidden="false" customHeight="false" outlineLevel="0" collapsed="false"/>
    <row r="1047749" customFormat="false" ht="12.8" hidden="false" customHeight="false" outlineLevel="0" collapsed="false"/>
    <row r="1047750" customFormat="false" ht="12.8" hidden="false" customHeight="false" outlineLevel="0" collapsed="false"/>
    <row r="1047751" customFormat="false" ht="12.8" hidden="false" customHeight="false" outlineLevel="0" collapsed="false"/>
    <row r="1047752" customFormat="false" ht="12.8" hidden="false" customHeight="false" outlineLevel="0" collapsed="false"/>
    <row r="1047753" customFormat="false" ht="12.8" hidden="false" customHeight="false" outlineLevel="0" collapsed="false"/>
    <row r="1047754" customFormat="false" ht="12.8" hidden="false" customHeight="false" outlineLevel="0" collapsed="false"/>
    <row r="1047755" customFormat="false" ht="12.8" hidden="false" customHeight="false" outlineLevel="0" collapsed="false"/>
    <row r="1047756" customFormat="false" ht="12.8" hidden="false" customHeight="false" outlineLevel="0" collapsed="false"/>
    <row r="1047757" customFormat="false" ht="12.8" hidden="false" customHeight="false" outlineLevel="0" collapsed="false"/>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c5c5" objects="true" scenarios="true"/>
  <mergeCells count="11">
    <mergeCell ref="A1:O1"/>
    <mergeCell ref="B2:E2"/>
    <mergeCell ref="G2:G3"/>
    <mergeCell ref="H2:H3"/>
    <mergeCell ref="I2:I3"/>
    <mergeCell ref="J2:J3"/>
    <mergeCell ref="K2:K3"/>
    <mergeCell ref="L2:L3"/>
    <mergeCell ref="M2:M3"/>
    <mergeCell ref="N2:N3"/>
    <mergeCell ref="O2:O3"/>
  </mergeCells>
  <dataValidations count="13">
    <dataValidation allowBlank="true" operator="equal" promptTitle="Nome completo do discente de graduação" showDropDown="false" showErrorMessage="true" showInputMessage="true" sqref="A4:A6 A8:A200" type="none">
      <formula1>0</formula1>
      <formula2>0</formula2>
    </dataValidation>
    <dataValidation allowBlank="true" operator="equal" prompt="Informar a data (dia/mês/ano) de início&#10;do curso de graduação." promptTitle="Nome completo do discente" showDropDown="false" showErrorMessage="true" showInputMessage="true" sqref="F4:F200" type="none">
      <formula1>0</formula1>
      <formula2>0</formula2>
    </dataValidation>
    <dataValidation allowBlank="true" operator="equal" prompt="CPF do discente ou orientando&#10;&lt;&lt; campo obrigatório &gt;&gt;" promptTitle="CPF do discente" showDropDown="false" showErrorMessage="true" showInputMessage="true" sqref="H4:H200" type="none">
      <formula1>0</formula1>
      <formula2>0</formula2>
    </dataValidation>
    <dataValidation allowBlank="true" operator="equal" prompt="Data de nascimento do discente&#10;&#10;&lt;&lt; campo obrigatório &gt;&gt;" promptTitle="Data de nascimento" showDropDown="false" showErrorMessage="true" showInputMessage="true" sqref="I4:I200" type="none">
      <formula1>0</formula1>
      <formula2>0</formula2>
    </dataValidation>
    <dataValidation allowBlank="true" operator="equal" prompt="Informe a raça/cor do discente&#10;&lt;&lt; entrada obrigatória &gt;&gt;" promptTitle="Tipos de raças/cor" showDropDown="false" showErrorMessage="true" showInputMessage="true" sqref="J4:J200" type="list">
      <formula1>",Não dispõe de informação,Branca,Preta,Parda,Amarela,Indígena,Não declarado"</formula1>
      <formula2>0</formula2>
    </dataValidation>
    <dataValidation allowBlank="true" operator="equal" prompt="Discente Portador de deficiência? (sim ou não )&#10;&lt;&lt; entrada obrigatória &gt;&gt;" promptTitle="Portador de Deficiência" showDropDown="false" showErrorMessage="true" showInputMessage="true" sqref="K4:K200" type="list">
      <formula1>",Sim,Não"</formula1>
      <formula2>0</formula2>
    </dataValidation>
    <dataValidation allowBlank="true" operator="equal" prompt="Sexo&#10;Masc : Masculino&#10;Fem : Feminino&#10;Não Inf : Não informado&#10;&#10;&lt;&lt; entrada obrigatória &gt;&gt;" promptTitle="Sexo" showDropDown="false" showErrorMessage="true" showInputMessage="true" sqref="L4:L200" type="list">
      <formula1>",Masc.,Fem.,Não inf."</formula1>
      <formula2>0</formula2>
    </dataValidation>
    <dataValidation allowBlank="true" operator="equal" prompt="Nacionalidade do discente&#10;&#10;&lt;&lt; campo obrigatório &gt;&gt;" promptTitle="Nacionalidade" showDropDown="false" showErrorMessage="true" showInputMessage="true" sqref="M4:M200" type="none">
      <formula1>0</formula1>
      <formula2>0</formula2>
    </dataValidation>
    <dataValidation allowBlank="true" operator="equal" prompt="E-mail do discente&#10;&#10;&lt;&lt; campo obrigatório &gt;&gt;" promptTitle="E-mail do discente" showDropDown="false" showErrorMessage="true" showInputMessage="true" sqref="N4:N200" type="none">
      <formula1>0</formula1>
      <formula2>0</formula2>
    </dataValidation>
    <dataValidation allowBlank="true" operator="equal" prompt="Nome do Projeto ao qual o discente está vinculado&#10;(A lista completa de projetos deve ser definida na planilha de projetos)&#10;&#10;&lt;&lt; entrada obrigatório &gt;&gt;" promptTitle="Nome do Projeto vinculado ao discente" showDropDown="false" showErrorMessage="true" showInputMessage="true" sqref="O4:O200" type="list">
      <formula1>#ref!</formula1>
      <formula2>0</formula2>
    </dataValidation>
    <dataValidation allowBlank="false" operator="equal" prompt="Vínculo do graduando com o docente" promptTitle="Vínculo do graduando com o docente" showDropDown="false" showErrorMessage="true" showInputMessage="false" sqref="B4:B200" type="list">
      <formula1>PPG_info!$K$5:$K$25</formula1>
      <formula2>0</formula2>
    </dataValidation>
    <dataValidation allowBlank="false" operator="equal" promptTitle="Vínculo do discente com o docente" showDropDown="false" showErrorMessage="true" showInputMessage="false" sqref="C4:E200" type="list">
      <formula1>PPG_info!$K$5:$K$25</formula1>
      <formula2>0</formula2>
    </dataValidation>
    <dataValidation allowBlank="false" operator="equal" prompt="Se o aluno de graduação for bolsista, escolhar uma das fontes do suporte da bolsa de pesquisa ou apoio." promptTitle="Define fonte de fomento aos bolsistas" showDropDown="false" showErrorMessage="true" showInputMessage="true" sqref="G4:G200" type="list">
      <formula1>PPG_info!$D$39:$D$68</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X65536"/>
  <sheetViews>
    <sheetView showFormulas="false" showGridLines="true" showRowColHeaders="true" showZeros="false" rightToLeft="false" tabSelected="false" showOutlineSymbols="true" defaultGridColor="true" view="normal" topLeftCell="A1" colorId="64" zoomScale="64" zoomScaleNormal="64" zoomScalePageLayoutView="100" workbookViewId="0">
      <selection pane="topLeft" activeCell="A1" activeCellId="0" sqref="A1"/>
    </sheetView>
  </sheetViews>
  <sheetFormatPr defaultRowHeight="12.75" outlineLevelRow="0" outlineLevelCol="0"/>
  <cols>
    <col collapsed="false" customWidth="true" hidden="false" outlineLevel="0" max="1" min="1" style="342" width="36.85"/>
    <col collapsed="false" customWidth="true" hidden="false" outlineLevel="0" max="2" min="2" style="205" width="14.15"/>
    <col collapsed="false" customWidth="true" hidden="false" outlineLevel="0" max="4" min="3" style="205" width="9.71"/>
    <col collapsed="false" customWidth="true" hidden="false" outlineLevel="0" max="5" min="5" style="205" width="9"/>
    <col collapsed="false" customWidth="true" hidden="false" outlineLevel="0" max="9" min="6" style="205" width="23.15"/>
    <col collapsed="false" customWidth="true" hidden="false" outlineLevel="0" max="10" min="10" style="0" width="16.87"/>
    <col collapsed="false" customWidth="true" hidden="false" outlineLevel="0" max="11" min="11" style="0" width="19"/>
    <col collapsed="false" customWidth="true" hidden="false" outlineLevel="0" max="12" min="12" style="0" width="15"/>
    <col collapsed="false" customWidth="true" hidden="false" outlineLevel="0" max="14" min="13" style="0" width="14.57"/>
    <col collapsed="false" customWidth="true" hidden="false" outlineLevel="0" max="15" min="15" style="0" width="11.99"/>
    <col collapsed="false" customWidth="true" hidden="false" outlineLevel="0" max="16" min="16" style="0" width="10.29"/>
    <col collapsed="false" customWidth="true" hidden="false" outlineLevel="0" max="17" min="17" style="0" width="12.57"/>
    <col collapsed="false" customWidth="true" hidden="false" outlineLevel="0" max="18" min="18" style="0" width="36.46"/>
    <col collapsed="false" customWidth="true" hidden="false" outlineLevel="0" max="19" min="19" style="343" width="33.29"/>
    <col collapsed="false" customWidth="true" hidden="false" outlineLevel="0" max="20" min="20" style="343" width="37.86"/>
    <col collapsed="false" customWidth="true" hidden="false" outlineLevel="0" max="21" min="21" style="343" width="33.41"/>
    <col collapsed="false" customWidth="true" hidden="false" outlineLevel="0" max="22" min="22" style="343" width="35.71"/>
    <col collapsed="false" customWidth="true" hidden="false" outlineLevel="0" max="24" min="23" style="343" width="37.86"/>
    <col collapsed="false" customWidth="true" hidden="false" outlineLevel="0" max="1025" min="25" style="0" width="8.67"/>
  </cols>
  <sheetData>
    <row r="1" s="165" customFormat="true" ht="60.75" hidden="false" customHeight="true" outlineLevel="0" collapsed="false">
      <c r="A1" s="344" t="s">
        <v>169</v>
      </c>
      <c r="B1" s="344"/>
      <c r="C1" s="344"/>
      <c r="D1" s="344"/>
      <c r="E1" s="344"/>
      <c r="F1" s="344"/>
      <c r="G1" s="344"/>
      <c r="H1" s="344"/>
      <c r="I1" s="344"/>
      <c r="J1" s="344"/>
      <c r="K1" s="344"/>
      <c r="L1" s="344"/>
      <c r="M1" s="344"/>
      <c r="N1" s="344"/>
      <c r="O1" s="344"/>
      <c r="P1" s="344"/>
      <c r="Q1" s="344"/>
      <c r="R1" s="344"/>
      <c r="S1" s="345" t="s">
        <v>170</v>
      </c>
      <c r="T1" s="345"/>
      <c r="U1" s="345"/>
      <c r="V1" s="345"/>
      <c r="W1" s="345"/>
      <c r="X1" s="345"/>
    </row>
    <row r="2" s="165" customFormat="true" ht="37.5" hidden="false" customHeight="true" outlineLevel="0" collapsed="false">
      <c r="A2" s="346" t="s">
        <v>171</v>
      </c>
      <c r="B2" s="347" t="s">
        <v>91</v>
      </c>
      <c r="C2" s="348" t="s">
        <v>172</v>
      </c>
      <c r="D2" s="349" t="s">
        <v>173</v>
      </c>
      <c r="E2" s="349" t="s">
        <v>174</v>
      </c>
      <c r="F2" s="350" t="s">
        <v>175</v>
      </c>
      <c r="G2" s="350"/>
      <c r="H2" s="350"/>
      <c r="I2" s="350"/>
      <c r="J2" s="351" t="s">
        <v>176</v>
      </c>
      <c r="K2" s="349" t="s">
        <v>177</v>
      </c>
      <c r="L2" s="349" t="s">
        <v>178</v>
      </c>
      <c r="M2" s="349" t="s">
        <v>179</v>
      </c>
      <c r="N2" s="348" t="s">
        <v>180</v>
      </c>
      <c r="O2" s="348" t="s">
        <v>181</v>
      </c>
      <c r="P2" s="349" t="s">
        <v>165</v>
      </c>
      <c r="Q2" s="349" t="s">
        <v>166</v>
      </c>
      <c r="R2" s="349" t="s">
        <v>100</v>
      </c>
      <c r="S2" s="345"/>
      <c r="T2" s="345"/>
      <c r="U2" s="345"/>
      <c r="V2" s="345"/>
      <c r="W2" s="345"/>
      <c r="X2" s="345"/>
    </row>
    <row r="3" s="165" customFormat="true" ht="21.75" hidden="false" customHeight="true" outlineLevel="0" collapsed="false">
      <c r="A3" s="352"/>
      <c r="B3" s="347"/>
      <c r="C3" s="348"/>
      <c r="D3" s="348"/>
      <c r="E3" s="348"/>
      <c r="F3" s="353" t="n">
        <f aca="false">PPG_info!F6</f>
        <v>2016</v>
      </c>
      <c r="G3" s="354" t="n">
        <f aca="false">PPG_info!F7</f>
        <v>2017</v>
      </c>
      <c r="H3" s="355" t="n">
        <f aca="false">PPG_info!F8</f>
        <v>2018</v>
      </c>
      <c r="I3" s="356" t="n">
        <f aca="false">PPG_info!F9</f>
        <v>2019</v>
      </c>
      <c r="J3" s="351"/>
      <c r="K3" s="349"/>
      <c r="L3" s="349"/>
      <c r="M3" s="349"/>
      <c r="N3" s="349"/>
      <c r="O3" s="349"/>
      <c r="P3" s="349"/>
      <c r="Q3" s="349"/>
      <c r="R3" s="349"/>
      <c r="S3" s="345"/>
      <c r="T3" s="345"/>
      <c r="U3" s="345"/>
      <c r="V3" s="345"/>
      <c r="W3" s="345"/>
      <c r="X3" s="345"/>
    </row>
    <row r="4" s="164" customFormat="true" ht="30.6" hidden="false" customHeight="true" outlineLevel="0" collapsed="false">
      <c r="A4" s="357"/>
      <c r="B4" s="174"/>
      <c r="C4" s="174"/>
      <c r="D4" s="174"/>
      <c r="E4" s="174"/>
      <c r="F4" s="299"/>
      <c r="G4" s="300"/>
      <c r="H4" s="301"/>
      <c r="I4" s="302"/>
      <c r="J4" s="174"/>
      <c r="K4" s="174"/>
      <c r="L4" s="174"/>
      <c r="M4" s="174"/>
      <c r="N4" s="174"/>
      <c r="O4" s="303"/>
      <c r="P4" s="174"/>
      <c r="Q4" s="174"/>
      <c r="R4" s="305"/>
      <c r="S4" s="358"/>
      <c r="T4" s="358"/>
      <c r="U4" s="358"/>
      <c r="V4" s="358"/>
      <c r="W4" s="358"/>
      <c r="X4" s="358"/>
    </row>
    <row r="5" s="164" customFormat="true" ht="30.6" hidden="false" customHeight="true" outlineLevel="0" collapsed="false">
      <c r="A5" s="357"/>
      <c r="B5" s="174"/>
      <c r="C5" s="174"/>
      <c r="D5" s="174"/>
      <c r="E5" s="174" t="s">
        <v>182</v>
      </c>
      <c r="F5" s="299"/>
      <c r="G5" s="300"/>
      <c r="H5" s="301"/>
      <c r="I5" s="302"/>
      <c r="J5" s="174"/>
      <c r="K5" s="174"/>
      <c r="L5" s="174"/>
      <c r="M5" s="174"/>
      <c r="N5" s="174" t="s">
        <v>99</v>
      </c>
      <c r="O5" s="303"/>
      <c r="P5" s="174" t="s">
        <v>99</v>
      </c>
      <c r="Q5" s="174"/>
      <c r="R5" s="305"/>
      <c r="S5" s="358"/>
      <c r="T5" s="358"/>
      <c r="U5" s="358"/>
      <c r="V5" s="358"/>
      <c r="W5" s="358"/>
      <c r="X5" s="358"/>
    </row>
    <row r="6" s="164" customFormat="true" ht="30.6" hidden="false" customHeight="true" outlineLevel="0" collapsed="false">
      <c r="A6" s="357"/>
      <c r="B6" s="174"/>
      <c r="C6" s="174"/>
      <c r="D6" s="174"/>
      <c r="E6" s="174" t="s">
        <v>182</v>
      </c>
      <c r="F6" s="299"/>
      <c r="G6" s="300"/>
      <c r="H6" s="301"/>
      <c r="I6" s="302"/>
      <c r="J6" s="174"/>
      <c r="K6" s="174"/>
      <c r="L6" s="174"/>
      <c r="M6" s="174"/>
      <c r="N6" s="174" t="s">
        <v>99</v>
      </c>
      <c r="O6" s="303"/>
      <c r="P6" s="174" t="s">
        <v>99</v>
      </c>
      <c r="Q6" s="174"/>
      <c r="R6" s="305"/>
      <c r="S6" s="358"/>
      <c r="T6" s="358"/>
      <c r="U6" s="358"/>
      <c r="V6" s="358"/>
      <c r="W6" s="358"/>
      <c r="X6" s="358"/>
    </row>
    <row r="7" s="164" customFormat="true" ht="30.6" hidden="false" customHeight="true" outlineLevel="0" collapsed="false">
      <c r="A7" s="357"/>
      <c r="B7" s="174"/>
      <c r="C7" s="174"/>
      <c r="D7" s="174"/>
      <c r="E7" s="174" t="s">
        <v>182</v>
      </c>
      <c r="F7" s="299"/>
      <c r="G7" s="300"/>
      <c r="H7" s="301"/>
      <c r="I7" s="302"/>
      <c r="J7" s="174"/>
      <c r="K7" s="174"/>
      <c r="L7" s="174"/>
      <c r="M7" s="174"/>
      <c r="N7" s="174" t="s">
        <v>99</v>
      </c>
      <c r="O7" s="303"/>
      <c r="P7" s="174" t="s">
        <v>99</v>
      </c>
      <c r="Q7" s="174"/>
      <c r="R7" s="305"/>
      <c r="S7" s="358"/>
      <c r="T7" s="358"/>
      <c r="U7" s="358"/>
      <c r="V7" s="358"/>
      <c r="W7" s="358"/>
      <c r="X7" s="358"/>
    </row>
    <row r="8" s="164" customFormat="true" ht="30.6" hidden="false" customHeight="true" outlineLevel="0" collapsed="false">
      <c r="A8" s="357"/>
      <c r="B8" s="174"/>
      <c r="C8" s="174"/>
      <c r="D8" s="174"/>
      <c r="E8" s="174" t="s">
        <v>182</v>
      </c>
      <c r="F8" s="299"/>
      <c r="G8" s="300"/>
      <c r="H8" s="301"/>
      <c r="I8" s="302"/>
      <c r="J8" s="174"/>
      <c r="K8" s="174"/>
      <c r="L8" s="174"/>
      <c r="M8" s="174"/>
      <c r="N8" s="174" t="s">
        <v>99</v>
      </c>
      <c r="O8" s="303"/>
      <c r="P8" s="174" t="s">
        <v>99</v>
      </c>
      <c r="Q8" s="174"/>
      <c r="R8" s="305"/>
      <c r="S8" s="358"/>
      <c r="T8" s="358"/>
      <c r="U8" s="358"/>
      <c r="V8" s="358"/>
      <c r="W8" s="358"/>
      <c r="X8" s="358"/>
    </row>
    <row r="9" s="164" customFormat="true" ht="30.6" hidden="false" customHeight="true" outlineLevel="0" collapsed="false">
      <c r="A9" s="357"/>
      <c r="B9" s="174"/>
      <c r="C9" s="174"/>
      <c r="D9" s="174"/>
      <c r="E9" s="174" t="s">
        <v>182</v>
      </c>
      <c r="F9" s="299"/>
      <c r="G9" s="300"/>
      <c r="H9" s="301"/>
      <c r="I9" s="302"/>
      <c r="J9" s="174"/>
      <c r="K9" s="174"/>
      <c r="L9" s="174"/>
      <c r="M9" s="174"/>
      <c r="N9" s="174" t="s">
        <v>99</v>
      </c>
      <c r="O9" s="303"/>
      <c r="P9" s="174" t="s">
        <v>99</v>
      </c>
      <c r="Q9" s="174"/>
      <c r="R9" s="305"/>
      <c r="S9" s="358"/>
      <c r="T9" s="358"/>
      <c r="U9" s="358"/>
      <c r="V9" s="358"/>
      <c r="W9" s="358"/>
      <c r="X9" s="358"/>
    </row>
    <row r="10" s="164" customFormat="true" ht="30.6" hidden="false" customHeight="true" outlineLevel="0" collapsed="false">
      <c r="A10" s="357"/>
      <c r="B10" s="174"/>
      <c r="C10" s="174"/>
      <c r="D10" s="174"/>
      <c r="E10" s="174" t="s">
        <v>182</v>
      </c>
      <c r="F10" s="299"/>
      <c r="G10" s="300"/>
      <c r="H10" s="301"/>
      <c r="I10" s="302"/>
      <c r="J10" s="174"/>
      <c r="K10" s="174"/>
      <c r="L10" s="174"/>
      <c r="M10" s="174"/>
      <c r="N10" s="174" t="s">
        <v>99</v>
      </c>
      <c r="O10" s="303"/>
      <c r="P10" s="174" t="s">
        <v>99</v>
      </c>
      <c r="Q10" s="174"/>
      <c r="R10" s="305"/>
      <c r="S10" s="358"/>
      <c r="T10" s="358"/>
      <c r="U10" s="358"/>
      <c r="V10" s="358"/>
      <c r="W10" s="358"/>
      <c r="X10" s="358"/>
    </row>
    <row r="11" s="164" customFormat="true" ht="30.6" hidden="false" customHeight="true" outlineLevel="0" collapsed="false">
      <c r="A11" s="357"/>
      <c r="B11" s="174"/>
      <c r="C11" s="174"/>
      <c r="D11" s="174"/>
      <c r="E11" s="174" t="s">
        <v>182</v>
      </c>
      <c r="F11" s="299"/>
      <c r="G11" s="300"/>
      <c r="H11" s="301"/>
      <c r="I11" s="302"/>
      <c r="J11" s="174"/>
      <c r="K11" s="174"/>
      <c r="L11" s="174"/>
      <c r="M11" s="174"/>
      <c r="N11" s="174" t="s">
        <v>99</v>
      </c>
      <c r="O11" s="303"/>
      <c r="P11" s="174" t="s">
        <v>99</v>
      </c>
      <c r="Q11" s="174"/>
      <c r="R11" s="305"/>
      <c r="S11" s="358"/>
      <c r="T11" s="358"/>
      <c r="U11" s="358"/>
      <c r="V11" s="358"/>
      <c r="W11" s="358"/>
      <c r="X11" s="358"/>
    </row>
    <row r="12" s="164" customFormat="true" ht="30.6" hidden="false" customHeight="true" outlineLevel="0" collapsed="false">
      <c r="A12" s="357"/>
      <c r="B12" s="174"/>
      <c r="C12" s="174"/>
      <c r="D12" s="174"/>
      <c r="E12" s="174" t="s">
        <v>182</v>
      </c>
      <c r="F12" s="299"/>
      <c r="G12" s="300"/>
      <c r="H12" s="301"/>
      <c r="I12" s="302"/>
      <c r="J12" s="174"/>
      <c r="K12" s="174"/>
      <c r="L12" s="174"/>
      <c r="M12" s="174"/>
      <c r="N12" s="174" t="s">
        <v>99</v>
      </c>
      <c r="O12" s="303"/>
      <c r="P12" s="174" t="s">
        <v>99</v>
      </c>
      <c r="Q12" s="174"/>
      <c r="R12" s="305"/>
      <c r="S12" s="358"/>
      <c r="T12" s="358"/>
      <c r="U12" s="358"/>
      <c r="V12" s="358"/>
      <c r="W12" s="358"/>
      <c r="X12" s="358"/>
    </row>
    <row r="13" s="164" customFormat="true" ht="30.6" hidden="false" customHeight="true" outlineLevel="0" collapsed="false">
      <c r="A13" s="357"/>
      <c r="B13" s="174"/>
      <c r="C13" s="174"/>
      <c r="D13" s="174"/>
      <c r="E13" s="174" t="s">
        <v>182</v>
      </c>
      <c r="F13" s="299"/>
      <c r="G13" s="300"/>
      <c r="H13" s="301"/>
      <c r="I13" s="302"/>
      <c r="J13" s="174"/>
      <c r="K13" s="174"/>
      <c r="L13" s="174"/>
      <c r="M13" s="174"/>
      <c r="N13" s="174" t="s">
        <v>99</v>
      </c>
      <c r="O13" s="303"/>
      <c r="P13" s="174" t="s">
        <v>99</v>
      </c>
      <c r="Q13" s="174"/>
      <c r="R13" s="305"/>
      <c r="S13" s="358"/>
      <c r="T13" s="358"/>
      <c r="U13" s="358"/>
      <c r="V13" s="358"/>
      <c r="W13" s="358"/>
      <c r="X13" s="358"/>
    </row>
    <row r="14" s="164" customFormat="true" ht="30.6" hidden="false" customHeight="true" outlineLevel="0" collapsed="false">
      <c r="A14" s="357"/>
      <c r="B14" s="174"/>
      <c r="C14" s="174"/>
      <c r="D14" s="174"/>
      <c r="E14" s="174" t="s">
        <v>182</v>
      </c>
      <c r="F14" s="299"/>
      <c r="G14" s="300"/>
      <c r="H14" s="301"/>
      <c r="I14" s="302"/>
      <c r="J14" s="174"/>
      <c r="K14" s="174"/>
      <c r="L14" s="174"/>
      <c r="M14" s="174"/>
      <c r="N14" s="174" t="s">
        <v>99</v>
      </c>
      <c r="O14" s="303"/>
      <c r="P14" s="174" t="s">
        <v>99</v>
      </c>
      <c r="Q14" s="174"/>
      <c r="R14" s="305"/>
      <c r="S14" s="358"/>
      <c r="T14" s="358"/>
      <c r="U14" s="358"/>
      <c r="V14" s="358"/>
      <c r="W14" s="358"/>
      <c r="X14" s="358"/>
    </row>
    <row r="15" s="164" customFormat="true" ht="30.6" hidden="false" customHeight="true" outlineLevel="0" collapsed="false">
      <c r="A15" s="357"/>
      <c r="B15" s="174"/>
      <c r="C15" s="174"/>
      <c r="D15" s="174"/>
      <c r="E15" s="174" t="s">
        <v>182</v>
      </c>
      <c r="F15" s="299"/>
      <c r="G15" s="300"/>
      <c r="H15" s="301"/>
      <c r="I15" s="302"/>
      <c r="J15" s="174"/>
      <c r="K15" s="174"/>
      <c r="L15" s="174"/>
      <c r="M15" s="174"/>
      <c r="N15" s="174" t="s">
        <v>99</v>
      </c>
      <c r="O15" s="303"/>
      <c r="P15" s="174" t="s">
        <v>99</v>
      </c>
      <c r="Q15" s="174"/>
      <c r="R15" s="305"/>
      <c r="S15" s="358"/>
      <c r="T15" s="358"/>
      <c r="U15" s="358"/>
      <c r="V15" s="358"/>
      <c r="W15" s="358"/>
      <c r="X15" s="358"/>
    </row>
    <row r="16" s="164" customFormat="true" ht="30.6" hidden="false" customHeight="true" outlineLevel="0" collapsed="false">
      <c r="A16" s="357"/>
      <c r="B16" s="174"/>
      <c r="C16" s="174"/>
      <c r="D16" s="174"/>
      <c r="E16" s="174" t="s">
        <v>182</v>
      </c>
      <c r="F16" s="299"/>
      <c r="G16" s="300"/>
      <c r="H16" s="301"/>
      <c r="I16" s="302"/>
      <c r="J16" s="174"/>
      <c r="K16" s="174"/>
      <c r="L16" s="174"/>
      <c r="M16" s="174"/>
      <c r="N16" s="174" t="s">
        <v>99</v>
      </c>
      <c r="O16" s="303"/>
      <c r="P16" s="174" t="s">
        <v>99</v>
      </c>
      <c r="Q16" s="174"/>
      <c r="R16" s="305"/>
      <c r="S16" s="358"/>
      <c r="T16" s="358"/>
      <c r="U16" s="358"/>
      <c r="V16" s="358"/>
      <c r="W16" s="358"/>
      <c r="X16" s="358"/>
    </row>
    <row r="17" s="164" customFormat="true" ht="30.6" hidden="false" customHeight="true" outlineLevel="0" collapsed="false">
      <c r="A17" s="357"/>
      <c r="B17" s="174"/>
      <c r="C17" s="174"/>
      <c r="D17" s="174"/>
      <c r="E17" s="174" t="s">
        <v>182</v>
      </c>
      <c r="F17" s="299"/>
      <c r="G17" s="300"/>
      <c r="H17" s="301"/>
      <c r="I17" s="302"/>
      <c r="J17" s="174"/>
      <c r="K17" s="174"/>
      <c r="L17" s="174"/>
      <c r="M17" s="174"/>
      <c r="N17" s="174" t="s">
        <v>99</v>
      </c>
      <c r="O17" s="303"/>
      <c r="P17" s="174" t="s">
        <v>99</v>
      </c>
      <c r="Q17" s="174"/>
      <c r="R17" s="305"/>
      <c r="S17" s="358"/>
      <c r="T17" s="358"/>
      <c r="U17" s="358"/>
      <c r="V17" s="358"/>
      <c r="W17" s="358"/>
      <c r="X17" s="358"/>
    </row>
    <row r="18" s="164" customFormat="true" ht="30.6" hidden="false" customHeight="true" outlineLevel="0" collapsed="false">
      <c r="A18" s="357"/>
      <c r="B18" s="174"/>
      <c r="C18" s="174"/>
      <c r="D18" s="174"/>
      <c r="E18" s="174" t="s">
        <v>182</v>
      </c>
      <c r="F18" s="299"/>
      <c r="G18" s="300"/>
      <c r="H18" s="301"/>
      <c r="I18" s="302"/>
      <c r="J18" s="174"/>
      <c r="K18" s="174"/>
      <c r="L18" s="174"/>
      <c r="M18" s="174"/>
      <c r="N18" s="174" t="s">
        <v>99</v>
      </c>
      <c r="O18" s="303"/>
      <c r="P18" s="174" t="s">
        <v>99</v>
      </c>
      <c r="Q18" s="174"/>
      <c r="R18" s="305"/>
      <c r="S18" s="358"/>
      <c r="T18" s="358"/>
      <c r="U18" s="358"/>
      <c r="V18" s="358"/>
      <c r="W18" s="358"/>
      <c r="X18" s="358"/>
    </row>
    <row r="19" s="164" customFormat="true" ht="30.6" hidden="false" customHeight="true" outlineLevel="0" collapsed="false">
      <c r="A19" s="357"/>
      <c r="B19" s="174"/>
      <c r="C19" s="174"/>
      <c r="D19" s="174"/>
      <c r="E19" s="174" t="s">
        <v>182</v>
      </c>
      <c r="F19" s="299"/>
      <c r="G19" s="300"/>
      <c r="H19" s="301"/>
      <c r="I19" s="302"/>
      <c r="J19" s="174"/>
      <c r="K19" s="174"/>
      <c r="L19" s="174"/>
      <c r="M19" s="174"/>
      <c r="N19" s="174" t="s">
        <v>99</v>
      </c>
      <c r="O19" s="303"/>
      <c r="P19" s="174" t="s">
        <v>99</v>
      </c>
      <c r="Q19" s="174"/>
      <c r="R19" s="305"/>
      <c r="S19" s="358"/>
      <c r="T19" s="358"/>
      <c r="U19" s="358"/>
      <c r="V19" s="358"/>
      <c r="W19" s="358"/>
      <c r="X19" s="358"/>
    </row>
    <row r="20" s="164" customFormat="true" ht="30.6" hidden="false" customHeight="true" outlineLevel="0" collapsed="false">
      <c r="A20" s="357"/>
      <c r="B20" s="174"/>
      <c r="C20" s="174"/>
      <c r="D20" s="174"/>
      <c r="E20" s="174" t="s">
        <v>182</v>
      </c>
      <c r="F20" s="299"/>
      <c r="G20" s="300"/>
      <c r="H20" s="301"/>
      <c r="I20" s="302"/>
      <c r="J20" s="174"/>
      <c r="K20" s="174"/>
      <c r="L20" s="174"/>
      <c r="M20" s="174"/>
      <c r="N20" s="174" t="s">
        <v>99</v>
      </c>
      <c r="O20" s="303"/>
      <c r="P20" s="174" t="s">
        <v>99</v>
      </c>
      <c r="Q20" s="174"/>
      <c r="R20" s="305"/>
      <c r="S20" s="358"/>
      <c r="T20" s="358"/>
      <c r="U20" s="358"/>
      <c r="V20" s="358"/>
      <c r="W20" s="358"/>
      <c r="X20" s="358"/>
    </row>
    <row r="21" s="164" customFormat="true" ht="30.6" hidden="false" customHeight="true" outlineLevel="0" collapsed="false">
      <c r="A21" s="357"/>
      <c r="B21" s="174"/>
      <c r="C21" s="174"/>
      <c r="D21" s="174"/>
      <c r="E21" s="174" t="s">
        <v>182</v>
      </c>
      <c r="F21" s="299"/>
      <c r="G21" s="300"/>
      <c r="H21" s="301"/>
      <c r="I21" s="302"/>
      <c r="J21" s="174"/>
      <c r="K21" s="174"/>
      <c r="L21" s="174"/>
      <c r="M21" s="174"/>
      <c r="N21" s="174" t="s">
        <v>99</v>
      </c>
      <c r="O21" s="303"/>
      <c r="P21" s="174" t="s">
        <v>99</v>
      </c>
      <c r="Q21" s="174"/>
      <c r="R21" s="305"/>
      <c r="S21" s="358"/>
      <c r="T21" s="358"/>
      <c r="U21" s="358"/>
      <c r="V21" s="358"/>
      <c r="W21" s="358"/>
      <c r="X21" s="358"/>
    </row>
    <row r="22" s="164" customFormat="true" ht="30.6" hidden="false" customHeight="true" outlineLevel="0" collapsed="false">
      <c r="A22" s="357"/>
      <c r="B22" s="174"/>
      <c r="C22" s="174"/>
      <c r="D22" s="174"/>
      <c r="E22" s="174" t="s">
        <v>182</v>
      </c>
      <c r="F22" s="299"/>
      <c r="G22" s="300"/>
      <c r="H22" s="301"/>
      <c r="I22" s="302"/>
      <c r="J22" s="174"/>
      <c r="K22" s="174"/>
      <c r="L22" s="174"/>
      <c r="M22" s="174"/>
      <c r="N22" s="174" t="s">
        <v>99</v>
      </c>
      <c r="O22" s="303"/>
      <c r="P22" s="174" t="s">
        <v>99</v>
      </c>
      <c r="Q22" s="174"/>
      <c r="R22" s="305"/>
      <c r="S22" s="358"/>
      <c r="T22" s="358"/>
      <c r="U22" s="358"/>
      <c r="V22" s="358"/>
      <c r="W22" s="358"/>
      <c r="X22" s="358"/>
    </row>
    <row r="23" s="164" customFormat="true" ht="30.6" hidden="false" customHeight="true" outlineLevel="0" collapsed="false">
      <c r="A23" s="357"/>
      <c r="B23" s="174"/>
      <c r="C23" s="174"/>
      <c r="D23" s="174"/>
      <c r="E23" s="174" t="s">
        <v>182</v>
      </c>
      <c r="F23" s="299"/>
      <c r="G23" s="300"/>
      <c r="H23" s="301"/>
      <c r="I23" s="302"/>
      <c r="J23" s="174"/>
      <c r="K23" s="174"/>
      <c r="L23" s="174"/>
      <c r="M23" s="174"/>
      <c r="N23" s="174" t="s">
        <v>99</v>
      </c>
      <c r="O23" s="303"/>
      <c r="P23" s="174" t="s">
        <v>99</v>
      </c>
      <c r="Q23" s="174"/>
      <c r="R23" s="305"/>
      <c r="S23" s="358"/>
      <c r="T23" s="358"/>
      <c r="U23" s="358"/>
      <c r="V23" s="358"/>
      <c r="W23" s="358"/>
      <c r="X23" s="358"/>
    </row>
    <row r="24" s="164" customFormat="true" ht="30.6" hidden="false" customHeight="true" outlineLevel="0" collapsed="false">
      <c r="A24" s="357"/>
      <c r="B24" s="174"/>
      <c r="C24" s="174"/>
      <c r="D24" s="174"/>
      <c r="E24" s="174" t="s">
        <v>182</v>
      </c>
      <c r="F24" s="299"/>
      <c r="G24" s="300"/>
      <c r="H24" s="301"/>
      <c r="I24" s="302"/>
      <c r="J24" s="174"/>
      <c r="K24" s="174"/>
      <c r="L24" s="174"/>
      <c r="M24" s="174"/>
      <c r="N24" s="174" t="s">
        <v>99</v>
      </c>
      <c r="O24" s="303"/>
      <c r="P24" s="174" t="s">
        <v>99</v>
      </c>
      <c r="Q24" s="174"/>
      <c r="R24" s="305"/>
      <c r="S24" s="358"/>
      <c r="T24" s="358"/>
      <c r="U24" s="358"/>
      <c r="V24" s="358"/>
      <c r="W24" s="358"/>
      <c r="X24" s="358"/>
    </row>
    <row r="25" s="164" customFormat="true" ht="30.6" hidden="false" customHeight="true" outlineLevel="0" collapsed="false">
      <c r="A25" s="357"/>
      <c r="B25" s="174"/>
      <c r="C25" s="174"/>
      <c r="D25" s="174"/>
      <c r="E25" s="174" t="s">
        <v>182</v>
      </c>
      <c r="F25" s="299"/>
      <c r="G25" s="300"/>
      <c r="H25" s="301"/>
      <c r="I25" s="302"/>
      <c r="J25" s="174"/>
      <c r="K25" s="174"/>
      <c r="L25" s="174"/>
      <c r="M25" s="174"/>
      <c r="N25" s="174" t="s">
        <v>99</v>
      </c>
      <c r="O25" s="303"/>
      <c r="P25" s="174" t="s">
        <v>99</v>
      </c>
      <c r="Q25" s="174"/>
      <c r="R25" s="305"/>
      <c r="S25" s="358"/>
      <c r="T25" s="358"/>
      <c r="U25" s="358"/>
      <c r="V25" s="358"/>
      <c r="W25" s="358"/>
      <c r="X25" s="358"/>
    </row>
    <row r="26" s="164" customFormat="true" ht="30.6" hidden="false" customHeight="true" outlineLevel="0" collapsed="false">
      <c r="A26" s="357"/>
      <c r="B26" s="174"/>
      <c r="C26" s="174"/>
      <c r="D26" s="174"/>
      <c r="E26" s="174" t="s">
        <v>182</v>
      </c>
      <c r="F26" s="299"/>
      <c r="G26" s="300"/>
      <c r="H26" s="301"/>
      <c r="I26" s="302"/>
      <c r="J26" s="174"/>
      <c r="K26" s="174"/>
      <c r="L26" s="174"/>
      <c r="M26" s="174"/>
      <c r="N26" s="174" t="s">
        <v>99</v>
      </c>
      <c r="O26" s="303"/>
      <c r="P26" s="174" t="s">
        <v>99</v>
      </c>
      <c r="Q26" s="174"/>
      <c r="R26" s="305"/>
      <c r="S26" s="358"/>
      <c r="T26" s="358"/>
      <c r="U26" s="358"/>
      <c r="V26" s="358"/>
      <c r="W26" s="358"/>
      <c r="X26" s="358"/>
    </row>
    <row r="27" s="164" customFormat="true" ht="30.6" hidden="false" customHeight="true" outlineLevel="0" collapsed="false">
      <c r="A27" s="357"/>
      <c r="B27" s="174"/>
      <c r="C27" s="174"/>
      <c r="D27" s="174"/>
      <c r="E27" s="174" t="s">
        <v>182</v>
      </c>
      <c r="F27" s="299"/>
      <c r="G27" s="300"/>
      <c r="H27" s="301"/>
      <c r="I27" s="302"/>
      <c r="J27" s="174"/>
      <c r="K27" s="174"/>
      <c r="L27" s="174"/>
      <c r="M27" s="174"/>
      <c r="N27" s="174" t="s">
        <v>99</v>
      </c>
      <c r="O27" s="303"/>
      <c r="P27" s="174" t="s">
        <v>99</v>
      </c>
      <c r="Q27" s="174"/>
      <c r="R27" s="305"/>
      <c r="S27" s="358"/>
      <c r="T27" s="358"/>
      <c r="U27" s="358"/>
      <c r="V27" s="358"/>
      <c r="W27" s="358"/>
      <c r="X27" s="358"/>
    </row>
    <row r="28" s="164" customFormat="true" ht="30.6" hidden="false" customHeight="true" outlineLevel="0" collapsed="false">
      <c r="A28" s="357"/>
      <c r="B28" s="174"/>
      <c r="C28" s="174"/>
      <c r="D28" s="174"/>
      <c r="E28" s="174" t="s">
        <v>182</v>
      </c>
      <c r="F28" s="299"/>
      <c r="G28" s="300"/>
      <c r="H28" s="301"/>
      <c r="I28" s="302"/>
      <c r="J28" s="174"/>
      <c r="K28" s="174"/>
      <c r="L28" s="174"/>
      <c r="M28" s="174"/>
      <c r="N28" s="174" t="s">
        <v>99</v>
      </c>
      <c r="O28" s="303"/>
      <c r="P28" s="174" t="s">
        <v>99</v>
      </c>
      <c r="Q28" s="174"/>
      <c r="R28" s="305"/>
      <c r="S28" s="358"/>
      <c r="T28" s="358"/>
      <c r="U28" s="358"/>
      <c r="V28" s="358"/>
      <c r="W28" s="358"/>
      <c r="X28" s="358"/>
    </row>
    <row r="29" s="164" customFormat="true" ht="30.6" hidden="false" customHeight="true" outlineLevel="0" collapsed="false">
      <c r="A29" s="357"/>
      <c r="B29" s="174"/>
      <c r="C29" s="174"/>
      <c r="D29" s="174"/>
      <c r="E29" s="174" t="s">
        <v>182</v>
      </c>
      <c r="F29" s="299"/>
      <c r="G29" s="300"/>
      <c r="H29" s="301"/>
      <c r="I29" s="302"/>
      <c r="J29" s="174"/>
      <c r="K29" s="174"/>
      <c r="L29" s="174"/>
      <c r="M29" s="174"/>
      <c r="N29" s="174" t="s">
        <v>99</v>
      </c>
      <c r="O29" s="303"/>
      <c r="P29" s="174" t="s">
        <v>99</v>
      </c>
      <c r="Q29" s="174"/>
      <c r="R29" s="305"/>
      <c r="S29" s="358"/>
      <c r="T29" s="358"/>
      <c r="U29" s="358"/>
      <c r="V29" s="358"/>
      <c r="W29" s="358"/>
      <c r="X29" s="358"/>
    </row>
    <row r="30" s="164" customFormat="true" ht="30.6" hidden="false" customHeight="true" outlineLevel="0" collapsed="false">
      <c r="A30" s="357"/>
      <c r="B30" s="174"/>
      <c r="C30" s="174"/>
      <c r="D30" s="174"/>
      <c r="E30" s="174" t="s">
        <v>182</v>
      </c>
      <c r="F30" s="299"/>
      <c r="G30" s="300"/>
      <c r="H30" s="301"/>
      <c r="I30" s="302"/>
      <c r="J30" s="174"/>
      <c r="K30" s="174"/>
      <c r="L30" s="174"/>
      <c r="M30" s="174"/>
      <c r="N30" s="174" t="s">
        <v>99</v>
      </c>
      <c r="O30" s="303"/>
      <c r="P30" s="174" t="s">
        <v>99</v>
      </c>
      <c r="Q30" s="174"/>
      <c r="R30" s="305"/>
      <c r="S30" s="358"/>
      <c r="T30" s="358"/>
      <c r="U30" s="358"/>
      <c r="V30" s="358"/>
      <c r="W30" s="358"/>
      <c r="X30" s="358"/>
    </row>
    <row r="31" s="164" customFormat="true" ht="30.6" hidden="false" customHeight="true" outlineLevel="0" collapsed="false">
      <c r="A31" s="357"/>
      <c r="B31" s="174"/>
      <c r="C31" s="174"/>
      <c r="D31" s="174"/>
      <c r="E31" s="174" t="s">
        <v>182</v>
      </c>
      <c r="F31" s="299"/>
      <c r="G31" s="300"/>
      <c r="H31" s="301"/>
      <c r="I31" s="302"/>
      <c r="J31" s="174"/>
      <c r="K31" s="174"/>
      <c r="L31" s="174"/>
      <c r="M31" s="174"/>
      <c r="N31" s="174" t="s">
        <v>99</v>
      </c>
      <c r="O31" s="303"/>
      <c r="P31" s="174" t="s">
        <v>99</v>
      </c>
      <c r="Q31" s="174"/>
      <c r="R31" s="305"/>
      <c r="S31" s="358"/>
      <c r="T31" s="358"/>
      <c r="U31" s="358"/>
      <c r="V31" s="358"/>
      <c r="W31" s="358"/>
      <c r="X31" s="358"/>
    </row>
    <row r="32" s="164" customFormat="true" ht="30.6" hidden="false" customHeight="true" outlineLevel="0" collapsed="false">
      <c r="A32" s="357"/>
      <c r="B32" s="174"/>
      <c r="C32" s="174"/>
      <c r="D32" s="174"/>
      <c r="E32" s="174" t="s">
        <v>182</v>
      </c>
      <c r="F32" s="299"/>
      <c r="G32" s="300"/>
      <c r="H32" s="301"/>
      <c r="I32" s="302"/>
      <c r="J32" s="174"/>
      <c r="K32" s="174"/>
      <c r="L32" s="174"/>
      <c r="M32" s="174"/>
      <c r="N32" s="174" t="s">
        <v>99</v>
      </c>
      <c r="O32" s="303"/>
      <c r="P32" s="174" t="s">
        <v>99</v>
      </c>
      <c r="Q32" s="174"/>
      <c r="R32" s="305"/>
      <c r="S32" s="358"/>
      <c r="T32" s="358"/>
      <c r="U32" s="358"/>
      <c r="V32" s="358"/>
      <c r="W32" s="358"/>
      <c r="X32" s="358"/>
    </row>
    <row r="33" s="164" customFormat="true" ht="30.6" hidden="false" customHeight="true" outlineLevel="0" collapsed="false">
      <c r="A33" s="357"/>
      <c r="B33" s="174"/>
      <c r="C33" s="174"/>
      <c r="D33" s="174"/>
      <c r="E33" s="174" t="s">
        <v>182</v>
      </c>
      <c r="F33" s="299"/>
      <c r="G33" s="300"/>
      <c r="H33" s="301"/>
      <c r="I33" s="302"/>
      <c r="J33" s="174"/>
      <c r="K33" s="174"/>
      <c r="L33" s="174"/>
      <c r="M33" s="174"/>
      <c r="N33" s="174" t="s">
        <v>99</v>
      </c>
      <c r="O33" s="303"/>
      <c r="P33" s="174" t="s">
        <v>99</v>
      </c>
      <c r="Q33" s="174"/>
      <c r="R33" s="305"/>
      <c r="S33" s="358"/>
      <c r="T33" s="358"/>
      <c r="U33" s="358"/>
      <c r="V33" s="358"/>
      <c r="W33" s="358"/>
      <c r="X33" s="358"/>
    </row>
    <row r="34" s="164" customFormat="true" ht="30.6" hidden="false" customHeight="true" outlineLevel="0" collapsed="false">
      <c r="A34" s="357"/>
      <c r="B34" s="174"/>
      <c r="C34" s="174"/>
      <c r="D34" s="174"/>
      <c r="E34" s="174" t="s">
        <v>182</v>
      </c>
      <c r="F34" s="299"/>
      <c r="G34" s="300"/>
      <c r="H34" s="301"/>
      <c r="I34" s="302"/>
      <c r="J34" s="174"/>
      <c r="K34" s="174"/>
      <c r="L34" s="174"/>
      <c r="M34" s="174"/>
      <c r="N34" s="174" t="s">
        <v>99</v>
      </c>
      <c r="O34" s="303"/>
      <c r="P34" s="174" t="s">
        <v>99</v>
      </c>
      <c r="Q34" s="174"/>
      <c r="R34" s="305"/>
      <c r="S34" s="358"/>
      <c r="T34" s="358"/>
      <c r="U34" s="358"/>
      <c r="V34" s="358"/>
      <c r="W34" s="358"/>
      <c r="X34" s="358"/>
    </row>
    <row r="35" s="164" customFormat="true" ht="30.6" hidden="false" customHeight="true" outlineLevel="0" collapsed="false">
      <c r="A35" s="357"/>
      <c r="B35" s="174"/>
      <c r="C35" s="174"/>
      <c r="D35" s="174"/>
      <c r="E35" s="174" t="s">
        <v>182</v>
      </c>
      <c r="F35" s="299"/>
      <c r="G35" s="300"/>
      <c r="H35" s="301"/>
      <c r="I35" s="302"/>
      <c r="J35" s="174"/>
      <c r="K35" s="174"/>
      <c r="L35" s="174"/>
      <c r="M35" s="174"/>
      <c r="N35" s="174" t="s">
        <v>99</v>
      </c>
      <c r="O35" s="303"/>
      <c r="P35" s="174" t="s">
        <v>99</v>
      </c>
      <c r="Q35" s="174"/>
      <c r="R35" s="305"/>
      <c r="S35" s="358"/>
      <c r="T35" s="358"/>
      <c r="U35" s="358"/>
      <c r="V35" s="358"/>
      <c r="W35" s="358"/>
      <c r="X35" s="358"/>
    </row>
    <row r="36" s="164" customFormat="true" ht="30.6" hidden="false" customHeight="true" outlineLevel="0" collapsed="false">
      <c r="A36" s="357"/>
      <c r="B36" s="174"/>
      <c r="C36" s="174"/>
      <c r="D36" s="174"/>
      <c r="E36" s="174" t="s">
        <v>182</v>
      </c>
      <c r="F36" s="299"/>
      <c r="G36" s="300"/>
      <c r="H36" s="301"/>
      <c r="I36" s="302"/>
      <c r="J36" s="174"/>
      <c r="K36" s="174"/>
      <c r="L36" s="174"/>
      <c r="M36" s="174"/>
      <c r="N36" s="174" t="s">
        <v>99</v>
      </c>
      <c r="O36" s="303"/>
      <c r="P36" s="174" t="s">
        <v>99</v>
      </c>
      <c r="Q36" s="174"/>
      <c r="R36" s="305"/>
      <c r="S36" s="358"/>
      <c r="T36" s="358"/>
      <c r="U36" s="358"/>
      <c r="V36" s="358"/>
      <c r="W36" s="358"/>
      <c r="X36" s="358"/>
    </row>
    <row r="37" s="164" customFormat="true" ht="30.6" hidden="false" customHeight="true" outlineLevel="0" collapsed="false">
      <c r="A37" s="357"/>
      <c r="B37" s="174"/>
      <c r="C37" s="174"/>
      <c r="D37" s="174"/>
      <c r="E37" s="174" t="s">
        <v>182</v>
      </c>
      <c r="F37" s="299"/>
      <c r="G37" s="300"/>
      <c r="H37" s="301"/>
      <c r="I37" s="302"/>
      <c r="J37" s="174"/>
      <c r="K37" s="174"/>
      <c r="L37" s="174"/>
      <c r="M37" s="174"/>
      <c r="N37" s="174" t="s">
        <v>99</v>
      </c>
      <c r="O37" s="303"/>
      <c r="P37" s="174" t="s">
        <v>99</v>
      </c>
      <c r="Q37" s="174"/>
      <c r="R37" s="305"/>
      <c r="S37" s="358"/>
      <c r="T37" s="358"/>
      <c r="U37" s="358"/>
      <c r="V37" s="358"/>
      <c r="W37" s="358"/>
      <c r="X37" s="358"/>
    </row>
    <row r="38" s="164" customFormat="true" ht="30.6" hidden="false" customHeight="true" outlineLevel="0" collapsed="false">
      <c r="A38" s="357"/>
      <c r="B38" s="174"/>
      <c r="C38" s="174"/>
      <c r="D38" s="174"/>
      <c r="E38" s="174" t="s">
        <v>182</v>
      </c>
      <c r="F38" s="299"/>
      <c r="G38" s="300"/>
      <c r="H38" s="301"/>
      <c r="I38" s="302"/>
      <c r="J38" s="174"/>
      <c r="K38" s="174"/>
      <c r="L38" s="174"/>
      <c r="M38" s="174"/>
      <c r="N38" s="174" t="s">
        <v>99</v>
      </c>
      <c r="O38" s="303"/>
      <c r="P38" s="174" t="s">
        <v>99</v>
      </c>
      <c r="Q38" s="174"/>
      <c r="R38" s="305"/>
      <c r="S38" s="358"/>
      <c r="T38" s="358"/>
      <c r="U38" s="358"/>
      <c r="V38" s="358"/>
      <c r="W38" s="358"/>
      <c r="X38" s="358"/>
    </row>
    <row r="39" s="164" customFormat="true" ht="30.6" hidden="false" customHeight="true" outlineLevel="0" collapsed="false">
      <c r="A39" s="357"/>
      <c r="B39" s="174"/>
      <c r="C39" s="174"/>
      <c r="D39" s="174"/>
      <c r="E39" s="174" t="s">
        <v>182</v>
      </c>
      <c r="F39" s="299"/>
      <c r="G39" s="300"/>
      <c r="H39" s="301"/>
      <c r="I39" s="302"/>
      <c r="J39" s="174"/>
      <c r="K39" s="174"/>
      <c r="L39" s="174"/>
      <c r="M39" s="174"/>
      <c r="N39" s="174" t="s">
        <v>99</v>
      </c>
      <c r="O39" s="303"/>
      <c r="P39" s="174" t="s">
        <v>99</v>
      </c>
      <c r="Q39" s="174"/>
      <c r="R39" s="305"/>
      <c r="S39" s="358"/>
      <c r="T39" s="358"/>
      <c r="U39" s="358"/>
      <c r="V39" s="358"/>
      <c r="W39" s="358"/>
      <c r="X39" s="358"/>
    </row>
    <row r="40" s="164" customFormat="true" ht="30.6" hidden="false" customHeight="true" outlineLevel="0" collapsed="false">
      <c r="A40" s="357"/>
      <c r="B40" s="174"/>
      <c r="C40" s="174"/>
      <c r="D40" s="174"/>
      <c r="E40" s="174" t="s">
        <v>182</v>
      </c>
      <c r="F40" s="299"/>
      <c r="G40" s="300"/>
      <c r="H40" s="301"/>
      <c r="I40" s="302"/>
      <c r="J40" s="174"/>
      <c r="K40" s="174"/>
      <c r="L40" s="174"/>
      <c r="M40" s="174"/>
      <c r="N40" s="174" t="s">
        <v>99</v>
      </c>
      <c r="O40" s="303"/>
      <c r="P40" s="174" t="s">
        <v>99</v>
      </c>
      <c r="Q40" s="174"/>
      <c r="R40" s="305"/>
      <c r="S40" s="358"/>
      <c r="T40" s="358"/>
      <c r="U40" s="358"/>
      <c r="V40" s="358"/>
      <c r="W40" s="358"/>
      <c r="X40" s="358"/>
    </row>
    <row r="41" s="164" customFormat="true" ht="30.6" hidden="false" customHeight="true" outlineLevel="0" collapsed="false">
      <c r="A41" s="357"/>
      <c r="B41" s="174"/>
      <c r="C41" s="174"/>
      <c r="D41" s="174"/>
      <c r="E41" s="174" t="s">
        <v>182</v>
      </c>
      <c r="F41" s="299"/>
      <c r="G41" s="300"/>
      <c r="H41" s="301"/>
      <c r="I41" s="302"/>
      <c r="J41" s="174"/>
      <c r="K41" s="174"/>
      <c r="L41" s="174"/>
      <c r="M41" s="174"/>
      <c r="N41" s="174" t="s">
        <v>99</v>
      </c>
      <c r="O41" s="303"/>
      <c r="P41" s="174" t="s">
        <v>99</v>
      </c>
      <c r="Q41" s="174"/>
      <c r="R41" s="305"/>
      <c r="S41" s="358"/>
      <c r="T41" s="358"/>
      <c r="U41" s="358"/>
      <c r="V41" s="358"/>
      <c r="W41" s="358"/>
      <c r="X41" s="358"/>
    </row>
    <row r="42" s="164" customFormat="true" ht="30.6" hidden="false" customHeight="true" outlineLevel="0" collapsed="false">
      <c r="A42" s="357"/>
      <c r="B42" s="174"/>
      <c r="C42" s="174"/>
      <c r="D42" s="174"/>
      <c r="E42" s="174" t="s">
        <v>182</v>
      </c>
      <c r="F42" s="299"/>
      <c r="G42" s="300"/>
      <c r="H42" s="301"/>
      <c r="I42" s="302"/>
      <c r="J42" s="174"/>
      <c r="K42" s="174"/>
      <c r="L42" s="174"/>
      <c r="M42" s="174"/>
      <c r="N42" s="174" t="s">
        <v>99</v>
      </c>
      <c r="O42" s="303"/>
      <c r="P42" s="174" t="s">
        <v>99</v>
      </c>
      <c r="Q42" s="174"/>
      <c r="R42" s="305"/>
      <c r="S42" s="358"/>
      <c r="T42" s="358"/>
      <c r="U42" s="358"/>
      <c r="V42" s="358"/>
      <c r="W42" s="358"/>
      <c r="X42" s="358"/>
    </row>
    <row r="43" s="164" customFormat="true" ht="30.6" hidden="false" customHeight="true" outlineLevel="0" collapsed="false">
      <c r="A43" s="357"/>
      <c r="B43" s="174"/>
      <c r="C43" s="174"/>
      <c r="D43" s="174"/>
      <c r="E43" s="174" t="s">
        <v>182</v>
      </c>
      <c r="F43" s="299"/>
      <c r="G43" s="300"/>
      <c r="H43" s="301"/>
      <c r="I43" s="302"/>
      <c r="J43" s="174"/>
      <c r="K43" s="174"/>
      <c r="L43" s="174"/>
      <c r="M43" s="174"/>
      <c r="N43" s="174" t="s">
        <v>99</v>
      </c>
      <c r="O43" s="303"/>
      <c r="P43" s="174" t="s">
        <v>99</v>
      </c>
      <c r="Q43" s="174"/>
      <c r="R43" s="305"/>
      <c r="S43" s="358"/>
      <c r="T43" s="358"/>
      <c r="U43" s="358"/>
      <c r="V43" s="358"/>
      <c r="W43" s="358"/>
      <c r="X43" s="358"/>
    </row>
    <row r="44" s="164" customFormat="true" ht="30.6" hidden="false" customHeight="true" outlineLevel="0" collapsed="false">
      <c r="A44" s="357"/>
      <c r="B44" s="174"/>
      <c r="C44" s="174"/>
      <c r="D44" s="174"/>
      <c r="E44" s="174" t="s">
        <v>182</v>
      </c>
      <c r="F44" s="299"/>
      <c r="G44" s="300"/>
      <c r="H44" s="301"/>
      <c r="I44" s="302"/>
      <c r="J44" s="174"/>
      <c r="K44" s="174"/>
      <c r="L44" s="174"/>
      <c r="M44" s="174"/>
      <c r="N44" s="174" t="s">
        <v>99</v>
      </c>
      <c r="O44" s="303"/>
      <c r="P44" s="174" t="s">
        <v>99</v>
      </c>
      <c r="Q44" s="174"/>
      <c r="R44" s="305"/>
      <c r="S44" s="358"/>
      <c r="T44" s="358"/>
      <c r="U44" s="358"/>
      <c r="V44" s="358"/>
      <c r="W44" s="358"/>
      <c r="X44" s="358"/>
    </row>
    <row r="45" s="164" customFormat="true" ht="30.6" hidden="false" customHeight="true" outlineLevel="0" collapsed="false">
      <c r="A45" s="357"/>
      <c r="B45" s="174"/>
      <c r="C45" s="174"/>
      <c r="D45" s="174"/>
      <c r="E45" s="174" t="s">
        <v>182</v>
      </c>
      <c r="F45" s="299"/>
      <c r="G45" s="300"/>
      <c r="H45" s="301"/>
      <c r="I45" s="302"/>
      <c r="J45" s="174"/>
      <c r="K45" s="174"/>
      <c r="L45" s="174"/>
      <c r="M45" s="174"/>
      <c r="N45" s="174" t="s">
        <v>99</v>
      </c>
      <c r="O45" s="303"/>
      <c r="P45" s="174" t="s">
        <v>99</v>
      </c>
      <c r="Q45" s="174"/>
      <c r="R45" s="305"/>
      <c r="S45" s="358"/>
      <c r="T45" s="358"/>
      <c r="U45" s="358"/>
      <c r="V45" s="358"/>
      <c r="W45" s="358"/>
      <c r="X45" s="358"/>
    </row>
    <row r="46" s="164" customFormat="true" ht="30.6" hidden="false" customHeight="true" outlineLevel="0" collapsed="false">
      <c r="A46" s="357"/>
      <c r="B46" s="174"/>
      <c r="C46" s="174"/>
      <c r="D46" s="174"/>
      <c r="E46" s="174" t="s">
        <v>182</v>
      </c>
      <c r="F46" s="299"/>
      <c r="G46" s="300"/>
      <c r="H46" s="301"/>
      <c r="I46" s="302"/>
      <c r="J46" s="174"/>
      <c r="K46" s="174"/>
      <c r="L46" s="174"/>
      <c r="M46" s="174"/>
      <c r="N46" s="174" t="s">
        <v>99</v>
      </c>
      <c r="O46" s="303"/>
      <c r="P46" s="174" t="s">
        <v>99</v>
      </c>
      <c r="Q46" s="174"/>
      <c r="R46" s="305"/>
      <c r="S46" s="358"/>
      <c r="T46" s="358"/>
      <c r="U46" s="358"/>
      <c r="V46" s="358"/>
      <c r="W46" s="358"/>
      <c r="X46" s="358"/>
    </row>
    <row r="47" s="164" customFormat="true" ht="30.6" hidden="false" customHeight="true" outlineLevel="0" collapsed="false">
      <c r="A47" s="357"/>
      <c r="B47" s="174"/>
      <c r="C47" s="174"/>
      <c r="D47" s="174"/>
      <c r="E47" s="174" t="s">
        <v>182</v>
      </c>
      <c r="F47" s="299"/>
      <c r="G47" s="300"/>
      <c r="H47" s="301"/>
      <c r="I47" s="302"/>
      <c r="J47" s="174"/>
      <c r="K47" s="174"/>
      <c r="L47" s="174"/>
      <c r="M47" s="174"/>
      <c r="N47" s="174" t="s">
        <v>99</v>
      </c>
      <c r="O47" s="303"/>
      <c r="P47" s="174" t="s">
        <v>99</v>
      </c>
      <c r="Q47" s="174"/>
      <c r="R47" s="305"/>
      <c r="S47" s="358"/>
      <c r="T47" s="358"/>
      <c r="U47" s="358"/>
      <c r="V47" s="358"/>
      <c r="W47" s="358"/>
      <c r="X47" s="358"/>
    </row>
    <row r="48" s="164" customFormat="true" ht="30.6" hidden="false" customHeight="true" outlineLevel="0" collapsed="false">
      <c r="A48" s="357"/>
      <c r="B48" s="174"/>
      <c r="C48" s="174"/>
      <c r="D48" s="174"/>
      <c r="E48" s="174" t="s">
        <v>182</v>
      </c>
      <c r="F48" s="299"/>
      <c r="G48" s="300"/>
      <c r="H48" s="301"/>
      <c r="I48" s="302"/>
      <c r="J48" s="174"/>
      <c r="K48" s="174"/>
      <c r="L48" s="174"/>
      <c r="M48" s="174"/>
      <c r="N48" s="174" t="s">
        <v>99</v>
      </c>
      <c r="O48" s="303"/>
      <c r="P48" s="174" t="s">
        <v>99</v>
      </c>
      <c r="Q48" s="174"/>
      <c r="R48" s="305"/>
      <c r="S48" s="358"/>
      <c r="T48" s="358"/>
      <c r="U48" s="358"/>
      <c r="V48" s="358"/>
      <c r="W48" s="358"/>
      <c r="X48" s="358"/>
    </row>
    <row r="49" s="164" customFormat="true" ht="30.6" hidden="false" customHeight="true" outlineLevel="0" collapsed="false">
      <c r="A49" s="357"/>
      <c r="B49" s="174"/>
      <c r="C49" s="174"/>
      <c r="D49" s="174"/>
      <c r="E49" s="174" t="s">
        <v>182</v>
      </c>
      <c r="F49" s="299"/>
      <c r="G49" s="300"/>
      <c r="H49" s="301"/>
      <c r="I49" s="302"/>
      <c r="J49" s="174"/>
      <c r="K49" s="174"/>
      <c r="L49" s="174"/>
      <c r="M49" s="174"/>
      <c r="N49" s="174" t="s">
        <v>99</v>
      </c>
      <c r="O49" s="303"/>
      <c r="P49" s="174" t="s">
        <v>99</v>
      </c>
      <c r="Q49" s="174"/>
      <c r="R49" s="305"/>
      <c r="S49" s="358"/>
      <c r="T49" s="358"/>
      <c r="U49" s="358"/>
      <c r="V49" s="358"/>
      <c r="W49" s="358"/>
      <c r="X49" s="358"/>
    </row>
    <row r="50" s="164" customFormat="true" ht="30.6" hidden="false" customHeight="true" outlineLevel="0" collapsed="false">
      <c r="A50" s="357"/>
      <c r="B50" s="174"/>
      <c r="C50" s="174"/>
      <c r="D50" s="174"/>
      <c r="E50" s="174" t="s">
        <v>182</v>
      </c>
      <c r="F50" s="299"/>
      <c r="G50" s="300"/>
      <c r="H50" s="301"/>
      <c r="I50" s="302"/>
      <c r="J50" s="174"/>
      <c r="K50" s="174"/>
      <c r="L50" s="174"/>
      <c r="M50" s="174"/>
      <c r="N50" s="174" t="s">
        <v>99</v>
      </c>
      <c r="O50" s="303"/>
      <c r="P50" s="174" t="s">
        <v>99</v>
      </c>
      <c r="Q50" s="174"/>
      <c r="R50" s="305"/>
      <c r="S50" s="358"/>
      <c r="T50" s="358"/>
      <c r="U50" s="358"/>
      <c r="V50" s="358"/>
      <c r="W50" s="358"/>
      <c r="X50" s="358"/>
    </row>
    <row r="51" s="164" customFormat="true" ht="30.6" hidden="false" customHeight="true" outlineLevel="0" collapsed="false">
      <c r="A51" s="357"/>
      <c r="B51" s="174"/>
      <c r="C51" s="174"/>
      <c r="D51" s="174"/>
      <c r="E51" s="174" t="s">
        <v>182</v>
      </c>
      <c r="F51" s="299"/>
      <c r="G51" s="300"/>
      <c r="H51" s="301"/>
      <c r="I51" s="302"/>
      <c r="J51" s="174"/>
      <c r="K51" s="174"/>
      <c r="L51" s="174"/>
      <c r="M51" s="174"/>
      <c r="N51" s="174" t="s">
        <v>99</v>
      </c>
      <c r="O51" s="303"/>
      <c r="P51" s="174" t="s">
        <v>99</v>
      </c>
      <c r="Q51" s="174"/>
      <c r="R51" s="305"/>
      <c r="S51" s="358"/>
      <c r="T51" s="358"/>
      <c r="U51" s="358"/>
      <c r="V51" s="358"/>
      <c r="W51" s="358"/>
      <c r="X51" s="358"/>
    </row>
    <row r="52" s="164" customFormat="true" ht="30.6" hidden="false" customHeight="true" outlineLevel="0" collapsed="false">
      <c r="A52" s="357"/>
      <c r="B52" s="174"/>
      <c r="C52" s="174"/>
      <c r="D52" s="174"/>
      <c r="E52" s="174" t="s">
        <v>182</v>
      </c>
      <c r="F52" s="299"/>
      <c r="G52" s="300"/>
      <c r="H52" s="301"/>
      <c r="I52" s="302"/>
      <c r="J52" s="174"/>
      <c r="K52" s="174"/>
      <c r="L52" s="174"/>
      <c r="M52" s="174"/>
      <c r="N52" s="174" t="s">
        <v>99</v>
      </c>
      <c r="O52" s="303"/>
      <c r="P52" s="174" t="s">
        <v>99</v>
      </c>
      <c r="Q52" s="174"/>
      <c r="R52" s="305"/>
      <c r="S52" s="358"/>
      <c r="T52" s="358"/>
      <c r="U52" s="358"/>
      <c r="V52" s="358"/>
      <c r="W52" s="358"/>
      <c r="X52" s="358"/>
    </row>
    <row r="53" s="164" customFormat="true" ht="30.6" hidden="false" customHeight="true" outlineLevel="0" collapsed="false">
      <c r="A53" s="357"/>
      <c r="B53" s="174"/>
      <c r="C53" s="174"/>
      <c r="D53" s="174"/>
      <c r="E53" s="174" t="s">
        <v>182</v>
      </c>
      <c r="F53" s="299"/>
      <c r="G53" s="300"/>
      <c r="H53" s="301"/>
      <c r="I53" s="302"/>
      <c r="J53" s="174"/>
      <c r="K53" s="174"/>
      <c r="L53" s="174"/>
      <c r="M53" s="174"/>
      <c r="N53" s="174" t="s">
        <v>99</v>
      </c>
      <c r="O53" s="303"/>
      <c r="P53" s="174" t="s">
        <v>99</v>
      </c>
      <c r="Q53" s="174"/>
      <c r="R53" s="305"/>
      <c r="S53" s="358"/>
      <c r="T53" s="358"/>
      <c r="U53" s="358"/>
      <c r="V53" s="358"/>
      <c r="W53" s="358"/>
      <c r="X53" s="358"/>
    </row>
    <row r="54" s="164" customFormat="true" ht="30.6" hidden="false" customHeight="true" outlineLevel="0" collapsed="false">
      <c r="A54" s="357"/>
      <c r="B54" s="174"/>
      <c r="C54" s="174"/>
      <c r="D54" s="174"/>
      <c r="E54" s="174" t="s">
        <v>182</v>
      </c>
      <c r="F54" s="299"/>
      <c r="G54" s="300"/>
      <c r="H54" s="301"/>
      <c r="I54" s="302"/>
      <c r="J54" s="174"/>
      <c r="K54" s="174"/>
      <c r="L54" s="174"/>
      <c r="M54" s="174"/>
      <c r="N54" s="174" t="s">
        <v>99</v>
      </c>
      <c r="O54" s="303"/>
      <c r="P54" s="174" t="s">
        <v>99</v>
      </c>
      <c r="Q54" s="174"/>
      <c r="R54" s="305"/>
      <c r="S54" s="358"/>
      <c r="T54" s="358"/>
      <c r="U54" s="358"/>
      <c r="V54" s="358"/>
      <c r="W54" s="358"/>
      <c r="X54" s="358"/>
    </row>
    <row r="55" s="164" customFormat="true" ht="30.6" hidden="false" customHeight="true" outlineLevel="0" collapsed="false">
      <c r="A55" s="357"/>
      <c r="B55" s="174"/>
      <c r="C55" s="174"/>
      <c r="D55" s="174"/>
      <c r="E55" s="174" t="s">
        <v>182</v>
      </c>
      <c r="F55" s="299"/>
      <c r="G55" s="300"/>
      <c r="H55" s="301"/>
      <c r="I55" s="302"/>
      <c r="J55" s="174"/>
      <c r="K55" s="174"/>
      <c r="L55" s="174"/>
      <c r="M55" s="174"/>
      <c r="N55" s="174" t="s">
        <v>99</v>
      </c>
      <c r="O55" s="303"/>
      <c r="P55" s="174" t="s">
        <v>99</v>
      </c>
      <c r="Q55" s="174"/>
      <c r="R55" s="305"/>
      <c r="S55" s="358"/>
      <c r="T55" s="358"/>
      <c r="U55" s="358"/>
      <c r="V55" s="358"/>
      <c r="W55" s="358"/>
      <c r="X55" s="358"/>
    </row>
    <row r="56" s="164" customFormat="true" ht="30.6" hidden="false" customHeight="true" outlineLevel="0" collapsed="false">
      <c r="A56" s="357"/>
      <c r="B56" s="174"/>
      <c r="C56" s="174"/>
      <c r="D56" s="174"/>
      <c r="E56" s="174" t="s">
        <v>182</v>
      </c>
      <c r="F56" s="299"/>
      <c r="G56" s="300"/>
      <c r="H56" s="301"/>
      <c r="I56" s="302"/>
      <c r="J56" s="174"/>
      <c r="K56" s="174"/>
      <c r="L56" s="174"/>
      <c r="M56" s="174"/>
      <c r="N56" s="174" t="s">
        <v>99</v>
      </c>
      <c r="O56" s="303"/>
      <c r="P56" s="174" t="s">
        <v>99</v>
      </c>
      <c r="Q56" s="174"/>
      <c r="R56" s="305"/>
      <c r="S56" s="358"/>
      <c r="T56" s="358"/>
      <c r="U56" s="358"/>
      <c r="V56" s="358"/>
      <c r="W56" s="358"/>
      <c r="X56" s="358"/>
    </row>
    <row r="57" s="164" customFormat="true" ht="30.6" hidden="false" customHeight="true" outlineLevel="0" collapsed="false">
      <c r="A57" s="357"/>
      <c r="B57" s="174"/>
      <c r="C57" s="174"/>
      <c r="D57" s="174"/>
      <c r="E57" s="174" t="s">
        <v>182</v>
      </c>
      <c r="F57" s="299"/>
      <c r="G57" s="300"/>
      <c r="H57" s="301"/>
      <c r="I57" s="302"/>
      <c r="J57" s="174"/>
      <c r="K57" s="174"/>
      <c r="L57" s="174"/>
      <c r="M57" s="174"/>
      <c r="N57" s="174" t="s">
        <v>99</v>
      </c>
      <c r="O57" s="303"/>
      <c r="P57" s="174" t="s">
        <v>99</v>
      </c>
      <c r="Q57" s="174"/>
      <c r="R57" s="305"/>
      <c r="S57" s="358"/>
      <c r="T57" s="358"/>
      <c r="U57" s="358"/>
      <c r="V57" s="358"/>
      <c r="W57" s="358"/>
      <c r="X57" s="358"/>
    </row>
    <row r="58" s="164" customFormat="true" ht="30.6" hidden="false" customHeight="true" outlineLevel="0" collapsed="false">
      <c r="A58" s="357"/>
      <c r="B58" s="174"/>
      <c r="C58" s="174"/>
      <c r="D58" s="174"/>
      <c r="E58" s="174" t="s">
        <v>182</v>
      </c>
      <c r="F58" s="299"/>
      <c r="G58" s="300"/>
      <c r="H58" s="301"/>
      <c r="I58" s="302"/>
      <c r="J58" s="174"/>
      <c r="K58" s="174"/>
      <c r="L58" s="174"/>
      <c r="M58" s="174"/>
      <c r="N58" s="174" t="s">
        <v>99</v>
      </c>
      <c r="O58" s="303"/>
      <c r="P58" s="174" t="s">
        <v>99</v>
      </c>
      <c r="Q58" s="174"/>
      <c r="R58" s="305"/>
      <c r="S58" s="358"/>
      <c r="T58" s="358"/>
      <c r="U58" s="358"/>
      <c r="V58" s="358"/>
      <c r="W58" s="358"/>
      <c r="X58" s="358"/>
    </row>
    <row r="59" s="164" customFormat="true" ht="30.6" hidden="false" customHeight="true" outlineLevel="0" collapsed="false">
      <c r="A59" s="357"/>
      <c r="B59" s="174"/>
      <c r="C59" s="174"/>
      <c r="D59" s="174"/>
      <c r="E59" s="174" t="s">
        <v>182</v>
      </c>
      <c r="F59" s="299"/>
      <c r="G59" s="300"/>
      <c r="H59" s="301"/>
      <c r="I59" s="302"/>
      <c r="J59" s="174"/>
      <c r="K59" s="174"/>
      <c r="L59" s="174"/>
      <c r="M59" s="174"/>
      <c r="N59" s="174" t="s">
        <v>99</v>
      </c>
      <c r="O59" s="303"/>
      <c r="P59" s="174" t="s">
        <v>99</v>
      </c>
      <c r="Q59" s="174"/>
      <c r="R59" s="305"/>
      <c r="S59" s="358"/>
      <c r="T59" s="358"/>
      <c r="U59" s="358"/>
      <c r="V59" s="358"/>
      <c r="W59" s="358"/>
      <c r="X59" s="358"/>
    </row>
    <row r="60" s="164" customFormat="true" ht="30.6" hidden="false" customHeight="true" outlineLevel="0" collapsed="false">
      <c r="A60" s="357"/>
      <c r="B60" s="174"/>
      <c r="C60" s="174"/>
      <c r="D60" s="174"/>
      <c r="E60" s="174" t="s">
        <v>182</v>
      </c>
      <c r="F60" s="299"/>
      <c r="G60" s="300"/>
      <c r="H60" s="301"/>
      <c r="I60" s="302"/>
      <c r="J60" s="174"/>
      <c r="K60" s="174"/>
      <c r="L60" s="174"/>
      <c r="M60" s="174"/>
      <c r="N60" s="174" t="s">
        <v>99</v>
      </c>
      <c r="O60" s="303"/>
      <c r="P60" s="174" t="s">
        <v>99</v>
      </c>
      <c r="Q60" s="174"/>
      <c r="R60" s="305"/>
      <c r="S60" s="358"/>
      <c r="T60" s="358"/>
      <c r="U60" s="358"/>
      <c r="V60" s="358"/>
      <c r="W60" s="358"/>
      <c r="X60" s="358"/>
    </row>
    <row r="61" s="164" customFormat="true" ht="30.6" hidden="false" customHeight="true" outlineLevel="0" collapsed="false">
      <c r="A61" s="357"/>
      <c r="B61" s="174"/>
      <c r="C61" s="174"/>
      <c r="D61" s="174"/>
      <c r="E61" s="174" t="s">
        <v>182</v>
      </c>
      <c r="F61" s="299"/>
      <c r="G61" s="300"/>
      <c r="H61" s="301"/>
      <c r="I61" s="302"/>
      <c r="J61" s="174"/>
      <c r="K61" s="174"/>
      <c r="L61" s="174"/>
      <c r="M61" s="174"/>
      <c r="N61" s="174" t="s">
        <v>99</v>
      </c>
      <c r="O61" s="303"/>
      <c r="P61" s="174" t="s">
        <v>99</v>
      </c>
      <c r="Q61" s="174"/>
      <c r="R61" s="305"/>
      <c r="S61" s="358"/>
      <c r="T61" s="358"/>
      <c r="U61" s="358"/>
      <c r="V61" s="358"/>
      <c r="W61" s="358"/>
      <c r="X61" s="358"/>
    </row>
    <row r="62" s="164" customFormat="true" ht="30.6" hidden="false" customHeight="true" outlineLevel="0" collapsed="false">
      <c r="A62" s="357"/>
      <c r="B62" s="174"/>
      <c r="C62" s="174"/>
      <c r="D62" s="174"/>
      <c r="E62" s="174" t="s">
        <v>182</v>
      </c>
      <c r="F62" s="299"/>
      <c r="G62" s="300"/>
      <c r="H62" s="301"/>
      <c r="I62" s="302"/>
      <c r="J62" s="174"/>
      <c r="K62" s="174"/>
      <c r="L62" s="174"/>
      <c r="M62" s="174"/>
      <c r="N62" s="174" t="s">
        <v>99</v>
      </c>
      <c r="O62" s="303"/>
      <c r="P62" s="174" t="s">
        <v>99</v>
      </c>
      <c r="Q62" s="174"/>
      <c r="R62" s="305"/>
      <c r="S62" s="358"/>
      <c r="T62" s="358"/>
      <c r="U62" s="358"/>
      <c r="V62" s="358"/>
      <c r="W62" s="358"/>
      <c r="X62" s="358"/>
    </row>
    <row r="63" s="164" customFormat="true" ht="30.6" hidden="false" customHeight="true" outlineLevel="0" collapsed="false">
      <c r="A63" s="357"/>
      <c r="B63" s="174"/>
      <c r="C63" s="174"/>
      <c r="D63" s="174"/>
      <c r="E63" s="174" t="s">
        <v>182</v>
      </c>
      <c r="F63" s="299"/>
      <c r="G63" s="300"/>
      <c r="H63" s="301"/>
      <c r="I63" s="302"/>
      <c r="J63" s="174"/>
      <c r="K63" s="174"/>
      <c r="L63" s="174"/>
      <c r="M63" s="174"/>
      <c r="N63" s="174" t="s">
        <v>99</v>
      </c>
      <c r="O63" s="303"/>
      <c r="P63" s="174" t="s">
        <v>99</v>
      </c>
      <c r="Q63" s="174"/>
      <c r="R63" s="305"/>
      <c r="S63" s="358"/>
      <c r="T63" s="358"/>
      <c r="U63" s="358"/>
      <c r="V63" s="358"/>
      <c r="W63" s="358"/>
      <c r="X63" s="358"/>
    </row>
    <row r="64" s="164" customFormat="true" ht="30.6" hidden="false" customHeight="true" outlineLevel="0" collapsed="false">
      <c r="A64" s="357"/>
      <c r="B64" s="174"/>
      <c r="C64" s="174"/>
      <c r="D64" s="174"/>
      <c r="E64" s="174" t="s">
        <v>182</v>
      </c>
      <c r="F64" s="299"/>
      <c r="G64" s="300"/>
      <c r="H64" s="301"/>
      <c r="I64" s="302"/>
      <c r="J64" s="174"/>
      <c r="K64" s="174"/>
      <c r="L64" s="174"/>
      <c r="M64" s="174"/>
      <c r="N64" s="174" t="s">
        <v>99</v>
      </c>
      <c r="O64" s="303"/>
      <c r="P64" s="174" t="s">
        <v>99</v>
      </c>
      <c r="Q64" s="174"/>
      <c r="R64" s="305"/>
      <c r="S64" s="358"/>
      <c r="T64" s="358"/>
      <c r="U64" s="358"/>
      <c r="V64" s="358"/>
      <c r="W64" s="358"/>
      <c r="X64" s="358"/>
    </row>
    <row r="65" s="164" customFormat="true" ht="30.6" hidden="false" customHeight="true" outlineLevel="0" collapsed="false">
      <c r="A65" s="357"/>
      <c r="B65" s="174"/>
      <c r="C65" s="174"/>
      <c r="D65" s="174"/>
      <c r="E65" s="174" t="s">
        <v>182</v>
      </c>
      <c r="F65" s="299"/>
      <c r="G65" s="300"/>
      <c r="H65" s="301"/>
      <c r="I65" s="302"/>
      <c r="J65" s="174"/>
      <c r="K65" s="174"/>
      <c r="L65" s="174"/>
      <c r="M65" s="174"/>
      <c r="N65" s="174" t="s">
        <v>99</v>
      </c>
      <c r="O65" s="303"/>
      <c r="P65" s="174" t="s">
        <v>99</v>
      </c>
      <c r="Q65" s="174"/>
      <c r="R65" s="305"/>
      <c r="S65" s="358"/>
      <c r="T65" s="358"/>
      <c r="U65" s="358"/>
      <c r="V65" s="358"/>
      <c r="W65" s="358"/>
      <c r="X65" s="358"/>
    </row>
    <row r="66" s="164" customFormat="true" ht="30.6" hidden="false" customHeight="true" outlineLevel="0" collapsed="false">
      <c r="A66" s="357"/>
      <c r="B66" s="174"/>
      <c r="C66" s="174"/>
      <c r="D66" s="174"/>
      <c r="E66" s="174" t="s">
        <v>182</v>
      </c>
      <c r="F66" s="299"/>
      <c r="G66" s="300"/>
      <c r="H66" s="301"/>
      <c r="I66" s="302"/>
      <c r="J66" s="174"/>
      <c r="K66" s="174"/>
      <c r="L66" s="174"/>
      <c r="M66" s="174"/>
      <c r="N66" s="174" t="s">
        <v>99</v>
      </c>
      <c r="O66" s="303"/>
      <c r="P66" s="174" t="s">
        <v>99</v>
      </c>
      <c r="Q66" s="174"/>
      <c r="R66" s="305"/>
      <c r="S66" s="358"/>
      <c r="T66" s="358"/>
      <c r="U66" s="358"/>
      <c r="V66" s="358"/>
      <c r="W66" s="358"/>
      <c r="X66" s="358"/>
    </row>
    <row r="67" s="164" customFormat="true" ht="30.6" hidden="false" customHeight="true" outlineLevel="0" collapsed="false">
      <c r="A67" s="357"/>
      <c r="B67" s="174"/>
      <c r="C67" s="174"/>
      <c r="D67" s="174"/>
      <c r="E67" s="174" t="s">
        <v>182</v>
      </c>
      <c r="F67" s="299"/>
      <c r="G67" s="300"/>
      <c r="H67" s="301"/>
      <c r="I67" s="302"/>
      <c r="J67" s="174"/>
      <c r="K67" s="174"/>
      <c r="L67" s="174"/>
      <c r="M67" s="174"/>
      <c r="N67" s="174" t="s">
        <v>99</v>
      </c>
      <c r="O67" s="303"/>
      <c r="P67" s="174" t="s">
        <v>99</v>
      </c>
      <c r="Q67" s="174"/>
      <c r="R67" s="305"/>
      <c r="S67" s="358"/>
      <c r="T67" s="358"/>
      <c r="U67" s="358"/>
      <c r="V67" s="358"/>
      <c r="W67" s="358"/>
      <c r="X67" s="358"/>
    </row>
    <row r="68" s="164" customFormat="true" ht="30.6" hidden="false" customHeight="true" outlineLevel="0" collapsed="false">
      <c r="A68" s="357"/>
      <c r="B68" s="174"/>
      <c r="C68" s="174"/>
      <c r="D68" s="174"/>
      <c r="E68" s="174" t="s">
        <v>182</v>
      </c>
      <c r="F68" s="299"/>
      <c r="G68" s="300"/>
      <c r="H68" s="301"/>
      <c r="I68" s="302"/>
      <c r="J68" s="174"/>
      <c r="K68" s="174"/>
      <c r="L68" s="174"/>
      <c r="M68" s="174"/>
      <c r="N68" s="174" t="s">
        <v>99</v>
      </c>
      <c r="O68" s="303"/>
      <c r="P68" s="174" t="s">
        <v>99</v>
      </c>
      <c r="Q68" s="174"/>
      <c r="R68" s="305"/>
      <c r="S68" s="358"/>
      <c r="T68" s="358"/>
      <c r="U68" s="358"/>
      <c r="V68" s="358"/>
      <c r="W68" s="358"/>
      <c r="X68" s="358"/>
    </row>
    <row r="69" s="164" customFormat="true" ht="30.6" hidden="false" customHeight="true" outlineLevel="0" collapsed="false">
      <c r="A69" s="357"/>
      <c r="B69" s="174"/>
      <c r="C69" s="174"/>
      <c r="D69" s="174"/>
      <c r="E69" s="174" t="s">
        <v>182</v>
      </c>
      <c r="F69" s="299"/>
      <c r="G69" s="300"/>
      <c r="H69" s="301"/>
      <c r="I69" s="302"/>
      <c r="J69" s="174"/>
      <c r="K69" s="174"/>
      <c r="L69" s="174"/>
      <c r="M69" s="174"/>
      <c r="N69" s="174" t="s">
        <v>99</v>
      </c>
      <c r="O69" s="303"/>
      <c r="P69" s="174" t="s">
        <v>99</v>
      </c>
      <c r="Q69" s="174"/>
      <c r="R69" s="305"/>
      <c r="S69" s="358"/>
      <c r="T69" s="358"/>
      <c r="U69" s="358"/>
      <c r="V69" s="358"/>
      <c r="W69" s="358"/>
      <c r="X69" s="358"/>
    </row>
    <row r="70" s="164" customFormat="true" ht="30.6" hidden="false" customHeight="true" outlineLevel="0" collapsed="false">
      <c r="A70" s="357"/>
      <c r="B70" s="174"/>
      <c r="C70" s="174"/>
      <c r="D70" s="174"/>
      <c r="E70" s="174" t="s">
        <v>182</v>
      </c>
      <c r="F70" s="299"/>
      <c r="G70" s="300"/>
      <c r="H70" s="301"/>
      <c r="I70" s="302"/>
      <c r="J70" s="174"/>
      <c r="K70" s="174"/>
      <c r="L70" s="174"/>
      <c r="M70" s="174"/>
      <c r="N70" s="174" t="s">
        <v>99</v>
      </c>
      <c r="O70" s="303"/>
      <c r="P70" s="174" t="s">
        <v>99</v>
      </c>
      <c r="Q70" s="174"/>
      <c r="R70" s="305"/>
      <c r="S70" s="358"/>
      <c r="T70" s="358"/>
      <c r="U70" s="358"/>
      <c r="V70" s="358"/>
      <c r="W70" s="358"/>
      <c r="X70" s="358"/>
    </row>
    <row r="71" s="164" customFormat="true" ht="30.6" hidden="false" customHeight="true" outlineLevel="0" collapsed="false">
      <c r="A71" s="357"/>
      <c r="B71" s="174"/>
      <c r="C71" s="174"/>
      <c r="D71" s="174"/>
      <c r="E71" s="174" t="s">
        <v>182</v>
      </c>
      <c r="F71" s="299"/>
      <c r="G71" s="300"/>
      <c r="H71" s="301"/>
      <c r="I71" s="302"/>
      <c r="J71" s="174"/>
      <c r="K71" s="174"/>
      <c r="L71" s="174"/>
      <c r="M71" s="174"/>
      <c r="N71" s="174" t="s">
        <v>99</v>
      </c>
      <c r="O71" s="303"/>
      <c r="P71" s="174" t="s">
        <v>99</v>
      </c>
      <c r="Q71" s="174"/>
      <c r="R71" s="305"/>
      <c r="S71" s="358"/>
      <c r="T71" s="358"/>
      <c r="U71" s="358"/>
      <c r="V71" s="358"/>
      <c r="W71" s="358"/>
      <c r="X71" s="358"/>
    </row>
    <row r="72" s="164" customFormat="true" ht="30.6" hidden="false" customHeight="true" outlineLevel="0" collapsed="false">
      <c r="A72" s="357"/>
      <c r="B72" s="174"/>
      <c r="C72" s="174"/>
      <c r="D72" s="174"/>
      <c r="E72" s="174" t="s">
        <v>182</v>
      </c>
      <c r="F72" s="299"/>
      <c r="G72" s="300"/>
      <c r="H72" s="301"/>
      <c r="I72" s="302"/>
      <c r="J72" s="174"/>
      <c r="K72" s="174"/>
      <c r="L72" s="174"/>
      <c r="M72" s="174"/>
      <c r="N72" s="174" t="s">
        <v>99</v>
      </c>
      <c r="O72" s="303"/>
      <c r="P72" s="174" t="s">
        <v>99</v>
      </c>
      <c r="Q72" s="174"/>
      <c r="R72" s="305"/>
      <c r="S72" s="358"/>
      <c r="T72" s="358"/>
      <c r="U72" s="358"/>
      <c r="V72" s="358"/>
      <c r="W72" s="358"/>
      <c r="X72" s="358"/>
    </row>
    <row r="73" s="164" customFormat="true" ht="30.6" hidden="false" customHeight="true" outlineLevel="0" collapsed="false">
      <c r="A73" s="357"/>
      <c r="B73" s="174"/>
      <c r="C73" s="174"/>
      <c r="D73" s="174"/>
      <c r="E73" s="174" t="s">
        <v>182</v>
      </c>
      <c r="F73" s="299"/>
      <c r="G73" s="300"/>
      <c r="H73" s="301"/>
      <c r="I73" s="302"/>
      <c r="J73" s="174"/>
      <c r="K73" s="174"/>
      <c r="L73" s="174"/>
      <c r="M73" s="174"/>
      <c r="N73" s="174" t="s">
        <v>99</v>
      </c>
      <c r="O73" s="303"/>
      <c r="P73" s="174" t="s">
        <v>99</v>
      </c>
      <c r="Q73" s="174"/>
      <c r="R73" s="305"/>
      <c r="S73" s="358"/>
      <c r="T73" s="358"/>
      <c r="U73" s="358"/>
      <c r="V73" s="358"/>
      <c r="W73" s="358"/>
      <c r="X73" s="358"/>
    </row>
    <row r="74" s="164" customFormat="true" ht="30.6" hidden="false" customHeight="true" outlineLevel="0" collapsed="false">
      <c r="A74" s="357"/>
      <c r="B74" s="174"/>
      <c r="C74" s="174"/>
      <c r="D74" s="174"/>
      <c r="E74" s="174" t="s">
        <v>182</v>
      </c>
      <c r="F74" s="299"/>
      <c r="G74" s="300"/>
      <c r="H74" s="301"/>
      <c r="I74" s="302"/>
      <c r="J74" s="174"/>
      <c r="K74" s="174"/>
      <c r="L74" s="174"/>
      <c r="M74" s="174"/>
      <c r="N74" s="174" t="s">
        <v>99</v>
      </c>
      <c r="O74" s="303"/>
      <c r="P74" s="174" t="s">
        <v>99</v>
      </c>
      <c r="Q74" s="174"/>
      <c r="R74" s="305"/>
      <c r="S74" s="358"/>
      <c r="T74" s="358"/>
      <c r="U74" s="358"/>
      <c r="V74" s="358"/>
      <c r="W74" s="358"/>
      <c r="X74" s="358"/>
    </row>
    <row r="75" s="164" customFormat="true" ht="30.6" hidden="false" customHeight="true" outlineLevel="0" collapsed="false">
      <c r="A75" s="357"/>
      <c r="B75" s="174"/>
      <c r="C75" s="174"/>
      <c r="D75" s="174"/>
      <c r="E75" s="174" t="s">
        <v>182</v>
      </c>
      <c r="F75" s="299"/>
      <c r="G75" s="300"/>
      <c r="H75" s="301"/>
      <c r="I75" s="302"/>
      <c r="J75" s="174"/>
      <c r="K75" s="174"/>
      <c r="L75" s="174"/>
      <c r="M75" s="174"/>
      <c r="N75" s="174" t="s">
        <v>99</v>
      </c>
      <c r="O75" s="303"/>
      <c r="P75" s="174" t="s">
        <v>99</v>
      </c>
      <c r="Q75" s="174"/>
      <c r="R75" s="305"/>
      <c r="S75" s="358"/>
      <c r="T75" s="358"/>
      <c r="U75" s="358"/>
      <c r="V75" s="358"/>
      <c r="W75" s="358"/>
      <c r="X75" s="358"/>
    </row>
    <row r="76" s="164" customFormat="true" ht="30.6" hidden="false" customHeight="true" outlineLevel="0" collapsed="false">
      <c r="A76" s="357"/>
      <c r="B76" s="174"/>
      <c r="C76" s="174"/>
      <c r="D76" s="174"/>
      <c r="E76" s="174" t="s">
        <v>182</v>
      </c>
      <c r="F76" s="299"/>
      <c r="G76" s="300"/>
      <c r="H76" s="301"/>
      <c r="I76" s="302"/>
      <c r="J76" s="174"/>
      <c r="K76" s="174"/>
      <c r="L76" s="174"/>
      <c r="M76" s="174"/>
      <c r="N76" s="174" t="s">
        <v>99</v>
      </c>
      <c r="O76" s="303"/>
      <c r="P76" s="174" t="s">
        <v>99</v>
      </c>
      <c r="Q76" s="174"/>
      <c r="R76" s="305"/>
      <c r="S76" s="358"/>
      <c r="T76" s="358"/>
      <c r="U76" s="358"/>
      <c r="V76" s="358"/>
      <c r="W76" s="358"/>
      <c r="X76" s="358"/>
    </row>
    <row r="77" s="164" customFormat="true" ht="30.6" hidden="false" customHeight="true" outlineLevel="0" collapsed="false">
      <c r="A77" s="357"/>
      <c r="B77" s="174"/>
      <c r="C77" s="174"/>
      <c r="D77" s="174"/>
      <c r="E77" s="174" t="s">
        <v>182</v>
      </c>
      <c r="F77" s="299"/>
      <c r="G77" s="300"/>
      <c r="H77" s="301"/>
      <c r="I77" s="302"/>
      <c r="J77" s="174"/>
      <c r="K77" s="174"/>
      <c r="L77" s="174"/>
      <c r="M77" s="174"/>
      <c r="N77" s="174" t="s">
        <v>99</v>
      </c>
      <c r="O77" s="303"/>
      <c r="P77" s="174" t="s">
        <v>99</v>
      </c>
      <c r="Q77" s="174"/>
      <c r="R77" s="305"/>
      <c r="S77" s="358"/>
      <c r="T77" s="358"/>
      <c r="U77" s="358"/>
      <c r="V77" s="358"/>
      <c r="W77" s="358"/>
      <c r="X77" s="358"/>
    </row>
    <row r="78" s="164" customFormat="true" ht="30.6" hidden="false" customHeight="true" outlineLevel="0" collapsed="false">
      <c r="A78" s="357"/>
      <c r="B78" s="174"/>
      <c r="C78" s="174"/>
      <c r="D78" s="174"/>
      <c r="E78" s="174" t="s">
        <v>182</v>
      </c>
      <c r="F78" s="299"/>
      <c r="G78" s="300"/>
      <c r="H78" s="301"/>
      <c r="I78" s="302"/>
      <c r="J78" s="174"/>
      <c r="K78" s="174"/>
      <c r="L78" s="174"/>
      <c r="M78" s="174"/>
      <c r="N78" s="174" t="s">
        <v>99</v>
      </c>
      <c r="O78" s="303"/>
      <c r="P78" s="174" t="s">
        <v>99</v>
      </c>
      <c r="Q78" s="174"/>
      <c r="R78" s="305"/>
      <c r="S78" s="358"/>
      <c r="T78" s="358"/>
      <c r="U78" s="358"/>
      <c r="V78" s="358"/>
      <c r="W78" s="358"/>
      <c r="X78" s="358"/>
    </row>
    <row r="79" s="164" customFormat="true" ht="30.6" hidden="false" customHeight="true" outlineLevel="0" collapsed="false">
      <c r="A79" s="357"/>
      <c r="B79" s="174"/>
      <c r="C79" s="174"/>
      <c r="D79" s="174"/>
      <c r="E79" s="174" t="s">
        <v>182</v>
      </c>
      <c r="F79" s="299"/>
      <c r="G79" s="300"/>
      <c r="H79" s="301"/>
      <c r="I79" s="302"/>
      <c r="J79" s="174"/>
      <c r="K79" s="174"/>
      <c r="L79" s="174"/>
      <c r="M79" s="174"/>
      <c r="N79" s="174" t="s">
        <v>99</v>
      </c>
      <c r="O79" s="303"/>
      <c r="P79" s="174" t="s">
        <v>99</v>
      </c>
      <c r="Q79" s="174"/>
      <c r="R79" s="305"/>
      <c r="S79" s="358"/>
      <c r="T79" s="358"/>
      <c r="U79" s="358"/>
      <c r="V79" s="358"/>
      <c r="W79" s="358"/>
      <c r="X79" s="358"/>
    </row>
    <row r="80" s="164" customFormat="true" ht="30.6" hidden="false" customHeight="true" outlineLevel="0" collapsed="false">
      <c r="A80" s="357"/>
      <c r="B80" s="174"/>
      <c r="C80" s="174"/>
      <c r="D80" s="174"/>
      <c r="E80" s="174" t="s">
        <v>182</v>
      </c>
      <c r="F80" s="299"/>
      <c r="G80" s="300"/>
      <c r="H80" s="301"/>
      <c r="I80" s="302"/>
      <c r="J80" s="174"/>
      <c r="K80" s="174"/>
      <c r="L80" s="174"/>
      <c r="M80" s="174"/>
      <c r="N80" s="174" t="s">
        <v>99</v>
      </c>
      <c r="O80" s="303"/>
      <c r="P80" s="174" t="s">
        <v>99</v>
      </c>
      <c r="Q80" s="174"/>
      <c r="R80" s="305"/>
      <c r="S80" s="358"/>
      <c r="T80" s="358"/>
      <c r="U80" s="358"/>
      <c r="V80" s="358"/>
      <c r="W80" s="358"/>
      <c r="X80" s="358"/>
    </row>
    <row r="81" s="164" customFormat="true" ht="30.6" hidden="false" customHeight="true" outlineLevel="0" collapsed="false">
      <c r="A81" s="357"/>
      <c r="B81" s="174"/>
      <c r="C81" s="174"/>
      <c r="D81" s="174"/>
      <c r="E81" s="174" t="s">
        <v>182</v>
      </c>
      <c r="F81" s="299"/>
      <c r="G81" s="300"/>
      <c r="H81" s="301"/>
      <c r="I81" s="302"/>
      <c r="J81" s="174"/>
      <c r="K81" s="174"/>
      <c r="L81" s="174"/>
      <c r="M81" s="174"/>
      <c r="N81" s="174" t="s">
        <v>99</v>
      </c>
      <c r="O81" s="303"/>
      <c r="P81" s="174" t="s">
        <v>99</v>
      </c>
      <c r="Q81" s="174"/>
      <c r="R81" s="305"/>
      <c r="S81" s="358"/>
      <c r="T81" s="358"/>
      <c r="U81" s="358"/>
      <c r="V81" s="358"/>
      <c r="W81" s="358"/>
      <c r="X81" s="358"/>
    </row>
    <row r="82" s="164" customFormat="true" ht="30.6" hidden="false" customHeight="true" outlineLevel="0" collapsed="false">
      <c r="A82" s="357"/>
      <c r="B82" s="174"/>
      <c r="C82" s="174"/>
      <c r="D82" s="174"/>
      <c r="E82" s="174" t="s">
        <v>182</v>
      </c>
      <c r="F82" s="299"/>
      <c r="G82" s="300"/>
      <c r="H82" s="301"/>
      <c r="I82" s="302"/>
      <c r="J82" s="174"/>
      <c r="K82" s="174"/>
      <c r="L82" s="174"/>
      <c r="M82" s="174"/>
      <c r="N82" s="174" t="s">
        <v>99</v>
      </c>
      <c r="O82" s="303"/>
      <c r="P82" s="174" t="s">
        <v>99</v>
      </c>
      <c r="Q82" s="174"/>
      <c r="R82" s="305"/>
      <c r="S82" s="358"/>
      <c r="T82" s="358"/>
      <c r="U82" s="358"/>
      <c r="V82" s="358"/>
      <c r="W82" s="358"/>
      <c r="X82" s="358"/>
    </row>
    <row r="83" s="164" customFormat="true" ht="30.6" hidden="false" customHeight="true" outlineLevel="0" collapsed="false">
      <c r="A83" s="357"/>
      <c r="B83" s="174"/>
      <c r="C83" s="174"/>
      <c r="D83" s="174"/>
      <c r="E83" s="174" t="s">
        <v>182</v>
      </c>
      <c r="F83" s="299"/>
      <c r="G83" s="300"/>
      <c r="H83" s="301"/>
      <c r="I83" s="302"/>
      <c r="J83" s="174"/>
      <c r="K83" s="174"/>
      <c r="L83" s="174"/>
      <c r="M83" s="174"/>
      <c r="N83" s="174" t="s">
        <v>99</v>
      </c>
      <c r="O83" s="303"/>
      <c r="P83" s="174" t="s">
        <v>99</v>
      </c>
      <c r="Q83" s="174"/>
      <c r="R83" s="305"/>
      <c r="S83" s="358"/>
      <c r="T83" s="358"/>
      <c r="U83" s="358"/>
      <c r="V83" s="358"/>
      <c r="W83" s="358"/>
      <c r="X83" s="358"/>
    </row>
    <row r="84" s="164" customFormat="true" ht="30.6" hidden="false" customHeight="true" outlineLevel="0" collapsed="false">
      <c r="A84" s="357"/>
      <c r="B84" s="174"/>
      <c r="C84" s="174"/>
      <c r="D84" s="174"/>
      <c r="E84" s="174" t="s">
        <v>182</v>
      </c>
      <c r="F84" s="299"/>
      <c r="G84" s="300"/>
      <c r="H84" s="301"/>
      <c r="I84" s="302"/>
      <c r="J84" s="174"/>
      <c r="K84" s="174"/>
      <c r="L84" s="174"/>
      <c r="M84" s="174"/>
      <c r="N84" s="174" t="s">
        <v>99</v>
      </c>
      <c r="O84" s="303"/>
      <c r="P84" s="174" t="s">
        <v>99</v>
      </c>
      <c r="Q84" s="174"/>
      <c r="R84" s="305"/>
      <c r="S84" s="358"/>
      <c r="T84" s="358"/>
      <c r="U84" s="358"/>
      <c r="V84" s="358"/>
      <c r="W84" s="358"/>
      <c r="X84" s="358"/>
    </row>
    <row r="85" s="164" customFormat="true" ht="30.6" hidden="false" customHeight="true" outlineLevel="0" collapsed="false">
      <c r="A85" s="357"/>
      <c r="B85" s="174"/>
      <c r="C85" s="174"/>
      <c r="D85" s="174"/>
      <c r="E85" s="174" t="s">
        <v>182</v>
      </c>
      <c r="F85" s="299"/>
      <c r="G85" s="300"/>
      <c r="H85" s="301"/>
      <c r="I85" s="302"/>
      <c r="J85" s="174"/>
      <c r="K85" s="174"/>
      <c r="L85" s="174"/>
      <c r="M85" s="174"/>
      <c r="N85" s="174" t="s">
        <v>99</v>
      </c>
      <c r="O85" s="303"/>
      <c r="P85" s="174" t="s">
        <v>99</v>
      </c>
      <c r="Q85" s="174"/>
      <c r="R85" s="305"/>
      <c r="S85" s="358"/>
      <c r="T85" s="358"/>
      <c r="U85" s="358"/>
      <c r="V85" s="358"/>
      <c r="W85" s="358"/>
      <c r="X85" s="358"/>
    </row>
    <row r="86" s="164" customFormat="true" ht="30.6" hidden="false" customHeight="true" outlineLevel="0" collapsed="false">
      <c r="A86" s="357"/>
      <c r="B86" s="174"/>
      <c r="C86" s="174"/>
      <c r="D86" s="174"/>
      <c r="E86" s="174" t="s">
        <v>182</v>
      </c>
      <c r="F86" s="299"/>
      <c r="G86" s="300"/>
      <c r="H86" s="301"/>
      <c r="I86" s="302"/>
      <c r="J86" s="174"/>
      <c r="K86" s="174"/>
      <c r="L86" s="174"/>
      <c r="M86" s="174"/>
      <c r="N86" s="174" t="s">
        <v>99</v>
      </c>
      <c r="O86" s="303"/>
      <c r="P86" s="174" t="s">
        <v>99</v>
      </c>
      <c r="Q86" s="174"/>
      <c r="R86" s="305"/>
      <c r="S86" s="358"/>
      <c r="T86" s="358"/>
      <c r="U86" s="358"/>
      <c r="V86" s="358"/>
      <c r="W86" s="358"/>
      <c r="X86" s="358"/>
    </row>
    <row r="87" s="164" customFormat="true" ht="30.6" hidden="false" customHeight="true" outlineLevel="0" collapsed="false">
      <c r="A87" s="357"/>
      <c r="B87" s="174"/>
      <c r="C87" s="174"/>
      <c r="D87" s="174"/>
      <c r="E87" s="174" t="s">
        <v>182</v>
      </c>
      <c r="F87" s="299"/>
      <c r="G87" s="300"/>
      <c r="H87" s="301"/>
      <c r="I87" s="302"/>
      <c r="J87" s="174"/>
      <c r="K87" s="174"/>
      <c r="L87" s="174"/>
      <c r="M87" s="174"/>
      <c r="N87" s="174" t="s">
        <v>99</v>
      </c>
      <c r="O87" s="303"/>
      <c r="P87" s="174" t="s">
        <v>99</v>
      </c>
      <c r="Q87" s="174"/>
      <c r="R87" s="305"/>
      <c r="S87" s="358"/>
      <c r="T87" s="358"/>
      <c r="U87" s="358"/>
      <c r="V87" s="358"/>
      <c r="W87" s="358"/>
      <c r="X87" s="358"/>
    </row>
    <row r="88" s="164" customFormat="true" ht="30.6" hidden="false" customHeight="true" outlineLevel="0" collapsed="false">
      <c r="A88" s="357"/>
      <c r="B88" s="174"/>
      <c r="C88" s="174"/>
      <c r="D88" s="174"/>
      <c r="E88" s="174" t="s">
        <v>182</v>
      </c>
      <c r="F88" s="299"/>
      <c r="G88" s="300"/>
      <c r="H88" s="301"/>
      <c r="I88" s="302"/>
      <c r="J88" s="174"/>
      <c r="K88" s="174"/>
      <c r="L88" s="174"/>
      <c r="M88" s="174"/>
      <c r="N88" s="174" t="s">
        <v>99</v>
      </c>
      <c r="O88" s="303"/>
      <c r="P88" s="174" t="s">
        <v>99</v>
      </c>
      <c r="Q88" s="174"/>
      <c r="R88" s="305"/>
      <c r="S88" s="358"/>
      <c r="T88" s="358"/>
      <c r="U88" s="358"/>
      <c r="V88" s="358"/>
      <c r="W88" s="358"/>
      <c r="X88" s="358"/>
    </row>
    <row r="89" s="164" customFormat="true" ht="30.6" hidden="false" customHeight="true" outlineLevel="0" collapsed="false">
      <c r="A89" s="357"/>
      <c r="B89" s="174"/>
      <c r="C89" s="174"/>
      <c r="D89" s="174"/>
      <c r="E89" s="174" t="s">
        <v>182</v>
      </c>
      <c r="F89" s="299"/>
      <c r="G89" s="300"/>
      <c r="H89" s="301"/>
      <c r="I89" s="302"/>
      <c r="J89" s="174"/>
      <c r="K89" s="174"/>
      <c r="L89" s="174"/>
      <c r="M89" s="174"/>
      <c r="N89" s="174" t="s">
        <v>99</v>
      </c>
      <c r="O89" s="303"/>
      <c r="P89" s="174" t="s">
        <v>99</v>
      </c>
      <c r="Q89" s="174"/>
      <c r="R89" s="305"/>
      <c r="S89" s="358"/>
      <c r="T89" s="358"/>
      <c r="U89" s="358"/>
      <c r="V89" s="358"/>
      <c r="W89" s="358"/>
      <c r="X89" s="358"/>
    </row>
    <row r="90" s="164" customFormat="true" ht="30.6" hidden="false" customHeight="true" outlineLevel="0" collapsed="false">
      <c r="A90" s="357"/>
      <c r="B90" s="174"/>
      <c r="C90" s="174"/>
      <c r="D90" s="174"/>
      <c r="E90" s="174" t="s">
        <v>182</v>
      </c>
      <c r="F90" s="299"/>
      <c r="G90" s="300"/>
      <c r="H90" s="301"/>
      <c r="I90" s="302"/>
      <c r="J90" s="174"/>
      <c r="K90" s="174"/>
      <c r="L90" s="174"/>
      <c r="M90" s="174"/>
      <c r="N90" s="174" t="s">
        <v>99</v>
      </c>
      <c r="O90" s="303"/>
      <c r="P90" s="174" t="s">
        <v>99</v>
      </c>
      <c r="Q90" s="174"/>
      <c r="R90" s="305"/>
      <c r="S90" s="358"/>
      <c r="T90" s="358"/>
      <c r="U90" s="358"/>
      <c r="V90" s="358"/>
      <c r="W90" s="358"/>
      <c r="X90" s="358"/>
    </row>
    <row r="91" s="164" customFormat="true" ht="30.6" hidden="false" customHeight="true" outlineLevel="0" collapsed="false">
      <c r="A91" s="357"/>
      <c r="B91" s="174"/>
      <c r="C91" s="174"/>
      <c r="D91" s="174"/>
      <c r="E91" s="174" t="s">
        <v>182</v>
      </c>
      <c r="F91" s="299"/>
      <c r="G91" s="300"/>
      <c r="H91" s="301"/>
      <c r="I91" s="302"/>
      <c r="J91" s="174"/>
      <c r="K91" s="174"/>
      <c r="L91" s="174"/>
      <c r="M91" s="174"/>
      <c r="N91" s="174" t="s">
        <v>99</v>
      </c>
      <c r="O91" s="303"/>
      <c r="P91" s="174" t="s">
        <v>99</v>
      </c>
      <c r="Q91" s="174"/>
      <c r="R91" s="305"/>
      <c r="S91" s="358"/>
      <c r="T91" s="358"/>
      <c r="U91" s="358"/>
      <c r="V91" s="358"/>
      <c r="W91" s="358"/>
      <c r="X91" s="358"/>
    </row>
    <row r="92" s="164" customFormat="true" ht="30.6" hidden="false" customHeight="true" outlineLevel="0" collapsed="false">
      <c r="A92" s="357"/>
      <c r="B92" s="174"/>
      <c r="C92" s="174"/>
      <c r="D92" s="174"/>
      <c r="E92" s="174" t="s">
        <v>182</v>
      </c>
      <c r="F92" s="299"/>
      <c r="G92" s="300"/>
      <c r="H92" s="301"/>
      <c r="I92" s="302"/>
      <c r="J92" s="174"/>
      <c r="K92" s="174"/>
      <c r="L92" s="174"/>
      <c r="M92" s="174"/>
      <c r="N92" s="174" t="s">
        <v>99</v>
      </c>
      <c r="O92" s="303"/>
      <c r="P92" s="174" t="s">
        <v>99</v>
      </c>
      <c r="Q92" s="174"/>
      <c r="R92" s="305"/>
      <c r="S92" s="358"/>
      <c r="T92" s="358"/>
      <c r="U92" s="358"/>
      <c r="V92" s="358"/>
      <c r="W92" s="358"/>
      <c r="X92" s="358"/>
    </row>
    <row r="93" s="164" customFormat="true" ht="30.6" hidden="false" customHeight="true" outlineLevel="0" collapsed="false">
      <c r="A93" s="357"/>
      <c r="B93" s="174"/>
      <c r="C93" s="174"/>
      <c r="D93" s="174"/>
      <c r="E93" s="174" t="s">
        <v>182</v>
      </c>
      <c r="F93" s="299"/>
      <c r="G93" s="300"/>
      <c r="H93" s="301"/>
      <c r="I93" s="302"/>
      <c r="J93" s="174"/>
      <c r="K93" s="174"/>
      <c r="L93" s="174"/>
      <c r="M93" s="174"/>
      <c r="N93" s="174" t="s">
        <v>99</v>
      </c>
      <c r="O93" s="303"/>
      <c r="P93" s="174" t="s">
        <v>99</v>
      </c>
      <c r="Q93" s="174"/>
      <c r="R93" s="305"/>
      <c r="S93" s="358"/>
      <c r="T93" s="358"/>
      <c r="U93" s="358"/>
      <c r="V93" s="358"/>
      <c r="W93" s="358"/>
      <c r="X93" s="358"/>
    </row>
    <row r="94" s="164" customFormat="true" ht="30.6" hidden="false" customHeight="true" outlineLevel="0" collapsed="false">
      <c r="A94" s="357"/>
      <c r="B94" s="174"/>
      <c r="C94" s="174"/>
      <c r="D94" s="174"/>
      <c r="E94" s="174" t="s">
        <v>182</v>
      </c>
      <c r="F94" s="299"/>
      <c r="G94" s="300"/>
      <c r="H94" s="301"/>
      <c r="I94" s="302"/>
      <c r="J94" s="174"/>
      <c r="K94" s="174"/>
      <c r="L94" s="174"/>
      <c r="M94" s="174"/>
      <c r="N94" s="174" t="s">
        <v>99</v>
      </c>
      <c r="O94" s="303"/>
      <c r="P94" s="174" t="s">
        <v>99</v>
      </c>
      <c r="Q94" s="174"/>
      <c r="R94" s="305"/>
      <c r="S94" s="358"/>
      <c r="T94" s="358"/>
      <c r="U94" s="358"/>
      <c r="V94" s="358"/>
      <c r="W94" s="358"/>
      <c r="X94" s="358"/>
    </row>
    <row r="95" s="164" customFormat="true" ht="30.6" hidden="false" customHeight="true" outlineLevel="0" collapsed="false">
      <c r="A95" s="357"/>
      <c r="B95" s="174"/>
      <c r="C95" s="174"/>
      <c r="D95" s="174"/>
      <c r="E95" s="174" t="s">
        <v>182</v>
      </c>
      <c r="F95" s="299"/>
      <c r="G95" s="300"/>
      <c r="H95" s="301"/>
      <c r="I95" s="302"/>
      <c r="J95" s="174"/>
      <c r="K95" s="174"/>
      <c r="L95" s="174"/>
      <c r="M95" s="174"/>
      <c r="N95" s="174" t="s">
        <v>99</v>
      </c>
      <c r="O95" s="303"/>
      <c r="P95" s="174" t="s">
        <v>99</v>
      </c>
      <c r="Q95" s="174"/>
      <c r="R95" s="305"/>
      <c r="S95" s="358"/>
      <c r="T95" s="358"/>
      <c r="U95" s="358"/>
      <c r="V95" s="358"/>
      <c r="W95" s="358"/>
      <c r="X95" s="358"/>
    </row>
    <row r="96" s="164" customFormat="true" ht="30.6" hidden="false" customHeight="true" outlineLevel="0" collapsed="false">
      <c r="A96" s="357"/>
      <c r="B96" s="174"/>
      <c r="C96" s="174"/>
      <c r="D96" s="174"/>
      <c r="E96" s="174" t="s">
        <v>182</v>
      </c>
      <c r="F96" s="299"/>
      <c r="G96" s="300"/>
      <c r="H96" s="301"/>
      <c r="I96" s="302"/>
      <c r="J96" s="174"/>
      <c r="K96" s="174"/>
      <c r="L96" s="174"/>
      <c r="M96" s="174"/>
      <c r="N96" s="174" t="s">
        <v>99</v>
      </c>
      <c r="O96" s="303"/>
      <c r="P96" s="174" t="s">
        <v>99</v>
      </c>
      <c r="Q96" s="174"/>
      <c r="R96" s="305"/>
      <c r="S96" s="358"/>
      <c r="T96" s="358"/>
      <c r="U96" s="358"/>
      <c r="V96" s="358"/>
      <c r="W96" s="358"/>
      <c r="X96" s="358"/>
    </row>
    <row r="97" s="164" customFormat="true" ht="30.6" hidden="false" customHeight="true" outlineLevel="0" collapsed="false">
      <c r="A97" s="357"/>
      <c r="B97" s="174"/>
      <c r="C97" s="174"/>
      <c r="D97" s="174"/>
      <c r="E97" s="174" t="s">
        <v>182</v>
      </c>
      <c r="F97" s="299"/>
      <c r="G97" s="300"/>
      <c r="H97" s="301"/>
      <c r="I97" s="302"/>
      <c r="J97" s="174"/>
      <c r="K97" s="174"/>
      <c r="L97" s="174"/>
      <c r="M97" s="174"/>
      <c r="N97" s="174" t="s">
        <v>99</v>
      </c>
      <c r="O97" s="303"/>
      <c r="P97" s="174" t="s">
        <v>99</v>
      </c>
      <c r="Q97" s="174"/>
      <c r="R97" s="305"/>
      <c r="S97" s="358"/>
      <c r="T97" s="358"/>
      <c r="U97" s="358"/>
      <c r="V97" s="358"/>
      <c r="W97" s="358"/>
      <c r="X97" s="358"/>
    </row>
    <row r="98" s="164" customFormat="true" ht="30.6" hidden="false" customHeight="true" outlineLevel="0" collapsed="false">
      <c r="A98" s="357"/>
      <c r="B98" s="174"/>
      <c r="C98" s="174"/>
      <c r="D98" s="174"/>
      <c r="E98" s="174" t="s">
        <v>182</v>
      </c>
      <c r="F98" s="299"/>
      <c r="G98" s="300"/>
      <c r="H98" s="301"/>
      <c r="I98" s="302"/>
      <c r="J98" s="174"/>
      <c r="K98" s="174"/>
      <c r="L98" s="174"/>
      <c r="M98" s="174"/>
      <c r="N98" s="174" t="s">
        <v>99</v>
      </c>
      <c r="O98" s="303"/>
      <c r="P98" s="174" t="s">
        <v>99</v>
      </c>
      <c r="Q98" s="174"/>
      <c r="R98" s="305"/>
      <c r="S98" s="358"/>
      <c r="T98" s="358"/>
      <c r="U98" s="358"/>
      <c r="V98" s="358"/>
      <c r="W98" s="358"/>
      <c r="X98" s="358"/>
    </row>
    <row r="99" s="164" customFormat="true" ht="30.6" hidden="false" customHeight="true" outlineLevel="0" collapsed="false">
      <c r="A99" s="357"/>
      <c r="B99" s="174"/>
      <c r="C99" s="174"/>
      <c r="D99" s="174"/>
      <c r="E99" s="174" t="s">
        <v>182</v>
      </c>
      <c r="F99" s="299"/>
      <c r="G99" s="300"/>
      <c r="H99" s="301"/>
      <c r="I99" s="302"/>
      <c r="J99" s="174"/>
      <c r="K99" s="174"/>
      <c r="L99" s="174"/>
      <c r="M99" s="174"/>
      <c r="N99" s="174" t="s">
        <v>99</v>
      </c>
      <c r="O99" s="303"/>
      <c r="P99" s="174" t="s">
        <v>99</v>
      </c>
      <c r="Q99" s="174"/>
      <c r="R99" s="305"/>
      <c r="S99" s="358"/>
      <c r="T99" s="358"/>
      <c r="U99" s="358"/>
      <c r="V99" s="358"/>
      <c r="W99" s="358"/>
      <c r="X99" s="358"/>
    </row>
    <row r="100" s="164" customFormat="true" ht="30.6" hidden="false" customHeight="true" outlineLevel="0" collapsed="false">
      <c r="A100" s="357"/>
      <c r="B100" s="174"/>
      <c r="C100" s="174"/>
      <c r="D100" s="174"/>
      <c r="E100" s="174" t="s">
        <v>182</v>
      </c>
      <c r="F100" s="299"/>
      <c r="G100" s="300"/>
      <c r="H100" s="301"/>
      <c r="I100" s="302"/>
      <c r="J100" s="174"/>
      <c r="K100" s="174"/>
      <c r="L100" s="174"/>
      <c r="M100" s="174"/>
      <c r="N100" s="174" t="s">
        <v>99</v>
      </c>
      <c r="O100" s="303"/>
      <c r="P100" s="174" t="s">
        <v>99</v>
      </c>
      <c r="Q100" s="174"/>
      <c r="R100" s="305"/>
      <c r="S100" s="358"/>
      <c r="T100" s="358"/>
      <c r="U100" s="358"/>
      <c r="V100" s="358"/>
      <c r="W100" s="358"/>
      <c r="X100" s="358"/>
    </row>
    <row r="101" s="164" customFormat="true" ht="30.6" hidden="false" customHeight="true" outlineLevel="0" collapsed="false">
      <c r="A101" s="357"/>
      <c r="B101" s="174"/>
      <c r="C101" s="174"/>
      <c r="D101" s="174"/>
      <c r="E101" s="174" t="s">
        <v>182</v>
      </c>
      <c r="F101" s="299"/>
      <c r="G101" s="300"/>
      <c r="H101" s="301"/>
      <c r="I101" s="302"/>
      <c r="J101" s="174"/>
      <c r="K101" s="174"/>
      <c r="L101" s="174"/>
      <c r="M101" s="174"/>
      <c r="N101" s="174" t="s">
        <v>99</v>
      </c>
      <c r="O101" s="303"/>
      <c r="P101" s="174" t="s">
        <v>99</v>
      </c>
      <c r="Q101" s="174"/>
      <c r="R101" s="305"/>
      <c r="S101" s="358"/>
      <c r="T101" s="358"/>
      <c r="U101" s="358"/>
      <c r="V101" s="358"/>
      <c r="W101" s="358"/>
      <c r="X101" s="358"/>
    </row>
    <row r="102" s="164" customFormat="true" ht="30.6" hidden="false" customHeight="true" outlineLevel="0" collapsed="false">
      <c r="A102" s="357"/>
      <c r="B102" s="174"/>
      <c r="C102" s="174"/>
      <c r="D102" s="174"/>
      <c r="E102" s="174" t="s">
        <v>182</v>
      </c>
      <c r="F102" s="299"/>
      <c r="G102" s="300"/>
      <c r="H102" s="301"/>
      <c r="I102" s="302"/>
      <c r="J102" s="174"/>
      <c r="K102" s="174"/>
      <c r="L102" s="174"/>
      <c r="M102" s="174"/>
      <c r="N102" s="174" t="s">
        <v>99</v>
      </c>
      <c r="O102" s="303"/>
      <c r="P102" s="174" t="s">
        <v>99</v>
      </c>
      <c r="Q102" s="174"/>
      <c r="R102" s="305"/>
      <c r="S102" s="358"/>
      <c r="T102" s="358"/>
      <c r="U102" s="358"/>
      <c r="V102" s="358"/>
      <c r="W102" s="358"/>
      <c r="X102" s="358"/>
    </row>
    <row r="103" s="164" customFormat="true" ht="30.6" hidden="false" customHeight="true" outlineLevel="0" collapsed="false">
      <c r="A103" s="357"/>
      <c r="B103" s="174"/>
      <c r="C103" s="174"/>
      <c r="D103" s="174"/>
      <c r="E103" s="174" t="s">
        <v>182</v>
      </c>
      <c r="F103" s="299"/>
      <c r="G103" s="300"/>
      <c r="H103" s="301"/>
      <c r="I103" s="302"/>
      <c r="J103" s="174"/>
      <c r="K103" s="174"/>
      <c r="L103" s="174"/>
      <c r="M103" s="174"/>
      <c r="N103" s="174" t="s">
        <v>99</v>
      </c>
      <c r="O103" s="303"/>
      <c r="P103" s="174" t="s">
        <v>99</v>
      </c>
      <c r="Q103" s="174"/>
      <c r="R103" s="305"/>
      <c r="S103" s="358"/>
      <c r="T103" s="358"/>
      <c r="U103" s="358"/>
      <c r="V103" s="358"/>
      <c r="W103" s="358"/>
      <c r="X103" s="358"/>
    </row>
    <row r="104" s="164" customFormat="true" ht="30.6" hidden="false" customHeight="true" outlineLevel="0" collapsed="false">
      <c r="A104" s="357"/>
      <c r="B104" s="174"/>
      <c r="C104" s="174"/>
      <c r="D104" s="174"/>
      <c r="E104" s="174" t="s">
        <v>182</v>
      </c>
      <c r="F104" s="299"/>
      <c r="G104" s="300"/>
      <c r="H104" s="301"/>
      <c r="I104" s="302"/>
      <c r="J104" s="174"/>
      <c r="K104" s="174"/>
      <c r="L104" s="174"/>
      <c r="M104" s="174"/>
      <c r="N104" s="174" t="s">
        <v>99</v>
      </c>
      <c r="O104" s="303"/>
      <c r="P104" s="174" t="s">
        <v>99</v>
      </c>
      <c r="Q104" s="174"/>
      <c r="R104" s="305"/>
      <c r="S104" s="358"/>
      <c r="T104" s="358"/>
      <c r="U104" s="358"/>
      <c r="V104" s="358"/>
      <c r="W104" s="358"/>
      <c r="X104" s="358"/>
    </row>
    <row r="105" s="164" customFormat="true" ht="30.6" hidden="false" customHeight="true" outlineLevel="0" collapsed="false">
      <c r="A105" s="357"/>
      <c r="B105" s="174"/>
      <c r="C105" s="174"/>
      <c r="D105" s="174"/>
      <c r="E105" s="174" t="s">
        <v>182</v>
      </c>
      <c r="F105" s="299"/>
      <c r="G105" s="300"/>
      <c r="H105" s="301"/>
      <c r="I105" s="302"/>
      <c r="J105" s="174"/>
      <c r="K105" s="174"/>
      <c r="L105" s="174"/>
      <c r="M105" s="174"/>
      <c r="N105" s="174" t="s">
        <v>99</v>
      </c>
      <c r="O105" s="303"/>
      <c r="P105" s="174" t="s">
        <v>99</v>
      </c>
      <c r="Q105" s="174"/>
      <c r="R105" s="305"/>
      <c r="S105" s="358"/>
      <c r="T105" s="358"/>
      <c r="U105" s="358"/>
      <c r="V105" s="358"/>
      <c r="W105" s="358"/>
      <c r="X105" s="358"/>
    </row>
    <row r="106" s="164" customFormat="true" ht="30.6" hidden="false" customHeight="true" outlineLevel="0" collapsed="false">
      <c r="A106" s="357"/>
      <c r="B106" s="174"/>
      <c r="C106" s="174"/>
      <c r="D106" s="174"/>
      <c r="E106" s="174" t="s">
        <v>182</v>
      </c>
      <c r="F106" s="299"/>
      <c r="G106" s="300"/>
      <c r="H106" s="301"/>
      <c r="I106" s="302"/>
      <c r="J106" s="174"/>
      <c r="K106" s="174"/>
      <c r="L106" s="174"/>
      <c r="M106" s="174"/>
      <c r="N106" s="174" t="s">
        <v>99</v>
      </c>
      <c r="O106" s="303"/>
      <c r="P106" s="174" t="s">
        <v>99</v>
      </c>
      <c r="Q106" s="174"/>
      <c r="R106" s="305"/>
      <c r="S106" s="358"/>
      <c r="T106" s="358"/>
      <c r="U106" s="358"/>
      <c r="V106" s="358"/>
      <c r="W106" s="358"/>
      <c r="X106" s="358"/>
    </row>
    <row r="107" s="164" customFormat="true" ht="30.6" hidden="false" customHeight="true" outlineLevel="0" collapsed="false">
      <c r="A107" s="357"/>
      <c r="B107" s="174"/>
      <c r="C107" s="174"/>
      <c r="D107" s="174"/>
      <c r="E107" s="174" t="s">
        <v>182</v>
      </c>
      <c r="F107" s="299"/>
      <c r="G107" s="300"/>
      <c r="H107" s="301"/>
      <c r="I107" s="302"/>
      <c r="J107" s="174"/>
      <c r="K107" s="174"/>
      <c r="L107" s="174"/>
      <c r="M107" s="174"/>
      <c r="N107" s="174" t="s">
        <v>99</v>
      </c>
      <c r="O107" s="303"/>
      <c r="P107" s="174" t="s">
        <v>99</v>
      </c>
      <c r="Q107" s="174"/>
      <c r="R107" s="305"/>
      <c r="S107" s="358"/>
      <c r="T107" s="358"/>
      <c r="U107" s="358"/>
      <c r="V107" s="358"/>
      <c r="W107" s="358"/>
      <c r="X107" s="358"/>
    </row>
    <row r="108" s="164" customFormat="true" ht="30.6" hidden="false" customHeight="true" outlineLevel="0" collapsed="false">
      <c r="A108" s="357"/>
      <c r="B108" s="174"/>
      <c r="C108" s="174"/>
      <c r="D108" s="174"/>
      <c r="E108" s="174" t="s">
        <v>182</v>
      </c>
      <c r="F108" s="299"/>
      <c r="G108" s="300"/>
      <c r="H108" s="301"/>
      <c r="I108" s="302"/>
      <c r="J108" s="174"/>
      <c r="K108" s="174"/>
      <c r="L108" s="174"/>
      <c r="M108" s="174"/>
      <c r="N108" s="174" t="s">
        <v>99</v>
      </c>
      <c r="O108" s="303"/>
      <c r="P108" s="174" t="s">
        <v>99</v>
      </c>
      <c r="Q108" s="174"/>
      <c r="R108" s="305"/>
      <c r="S108" s="358"/>
      <c r="T108" s="358"/>
      <c r="U108" s="358"/>
      <c r="V108" s="358"/>
      <c r="W108" s="358"/>
      <c r="X108" s="358"/>
    </row>
    <row r="109" s="164" customFormat="true" ht="30.6" hidden="false" customHeight="true" outlineLevel="0" collapsed="false">
      <c r="A109" s="357"/>
      <c r="B109" s="174"/>
      <c r="C109" s="174"/>
      <c r="D109" s="174"/>
      <c r="E109" s="174" t="s">
        <v>182</v>
      </c>
      <c r="F109" s="299"/>
      <c r="G109" s="300"/>
      <c r="H109" s="301"/>
      <c r="I109" s="302"/>
      <c r="J109" s="174"/>
      <c r="K109" s="174"/>
      <c r="L109" s="174"/>
      <c r="M109" s="174"/>
      <c r="N109" s="174" t="s">
        <v>99</v>
      </c>
      <c r="O109" s="303"/>
      <c r="P109" s="174" t="s">
        <v>99</v>
      </c>
      <c r="Q109" s="174"/>
      <c r="R109" s="305"/>
      <c r="S109" s="358"/>
      <c r="T109" s="358"/>
      <c r="U109" s="358"/>
      <c r="V109" s="358"/>
      <c r="W109" s="358"/>
      <c r="X109" s="358"/>
    </row>
    <row r="110" s="164" customFormat="true" ht="30.6" hidden="false" customHeight="true" outlineLevel="0" collapsed="false">
      <c r="A110" s="357"/>
      <c r="B110" s="174"/>
      <c r="C110" s="174"/>
      <c r="D110" s="174"/>
      <c r="E110" s="174" t="s">
        <v>182</v>
      </c>
      <c r="F110" s="299"/>
      <c r="G110" s="300"/>
      <c r="H110" s="301"/>
      <c r="I110" s="302"/>
      <c r="J110" s="174"/>
      <c r="K110" s="174"/>
      <c r="L110" s="174"/>
      <c r="M110" s="174"/>
      <c r="N110" s="174" t="s">
        <v>99</v>
      </c>
      <c r="O110" s="303"/>
      <c r="P110" s="174" t="s">
        <v>99</v>
      </c>
      <c r="Q110" s="174"/>
      <c r="R110" s="305"/>
      <c r="S110" s="358"/>
      <c r="T110" s="358"/>
      <c r="U110" s="358"/>
      <c r="V110" s="358"/>
      <c r="W110" s="358"/>
      <c r="X110" s="358"/>
    </row>
    <row r="111" s="164" customFormat="true" ht="30.6" hidden="false" customHeight="true" outlineLevel="0" collapsed="false">
      <c r="A111" s="357"/>
      <c r="B111" s="174"/>
      <c r="C111" s="174"/>
      <c r="D111" s="174"/>
      <c r="E111" s="174" t="s">
        <v>182</v>
      </c>
      <c r="F111" s="299"/>
      <c r="G111" s="300"/>
      <c r="H111" s="301"/>
      <c r="I111" s="302"/>
      <c r="J111" s="174"/>
      <c r="K111" s="174"/>
      <c r="L111" s="174"/>
      <c r="M111" s="174"/>
      <c r="N111" s="174" t="s">
        <v>99</v>
      </c>
      <c r="O111" s="303"/>
      <c r="P111" s="174" t="s">
        <v>99</v>
      </c>
      <c r="Q111" s="174"/>
      <c r="R111" s="305"/>
      <c r="S111" s="358"/>
      <c r="T111" s="358"/>
      <c r="U111" s="358"/>
      <c r="V111" s="358"/>
      <c r="W111" s="358"/>
      <c r="X111" s="358"/>
    </row>
    <row r="112" s="164" customFormat="true" ht="30.6" hidden="false" customHeight="true" outlineLevel="0" collapsed="false">
      <c r="A112" s="357"/>
      <c r="B112" s="174"/>
      <c r="C112" s="174"/>
      <c r="D112" s="174"/>
      <c r="E112" s="174" t="s">
        <v>182</v>
      </c>
      <c r="F112" s="299"/>
      <c r="G112" s="300"/>
      <c r="H112" s="301"/>
      <c r="I112" s="302"/>
      <c r="J112" s="174"/>
      <c r="K112" s="174"/>
      <c r="L112" s="174"/>
      <c r="M112" s="174"/>
      <c r="N112" s="174" t="s">
        <v>99</v>
      </c>
      <c r="O112" s="303"/>
      <c r="P112" s="174" t="s">
        <v>99</v>
      </c>
      <c r="Q112" s="174"/>
      <c r="R112" s="305"/>
      <c r="S112" s="358"/>
      <c r="T112" s="358"/>
      <c r="U112" s="358"/>
      <c r="V112" s="358"/>
      <c r="W112" s="358"/>
      <c r="X112" s="358"/>
    </row>
    <row r="113" s="164" customFormat="true" ht="30.6" hidden="false" customHeight="true" outlineLevel="0" collapsed="false">
      <c r="A113" s="357"/>
      <c r="B113" s="174"/>
      <c r="C113" s="174"/>
      <c r="D113" s="174"/>
      <c r="E113" s="174" t="s">
        <v>182</v>
      </c>
      <c r="F113" s="299"/>
      <c r="G113" s="300"/>
      <c r="H113" s="301"/>
      <c r="I113" s="302"/>
      <c r="J113" s="174"/>
      <c r="K113" s="174"/>
      <c r="L113" s="174"/>
      <c r="M113" s="174"/>
      <c r="N113" s="174" t="s">
        <v>99</v>
      </c>
      <c r="O113" s="303"/>
      <c r="P113" s="174" t="s">
        <v>99</v>
      </c>
      <c r="Q113" s="174"/>
      <c r="R113" s="305"/>
      <c r="S113" s="358"/>
      <c r="T113" s="358"/>
      <c r="U113" s="358"/>
      <c r="V113" s="358"/>
      <c r="W113" s="358"/>
      <c r="X113" s="358"/>
    </row>
    <row r="114" s="164" customFormat="true" ht="30.6" hidden="false" customHeight="true" outlineLevel="0" collapsed="false">
      <c r="A114" s="357"/>
      <c r="B114" s="174"/>
      <c r="C114" s="174"/>
      <c r="D114" s="174"/>
      <c r="E114" s="174" t="s">
        <v>182</v>
      </c>
      <c r="F114" s="299"/>
      <c r="G114" s="300"/>
      <c r="H114" s="301"/>
      <c r="I114" s="302"/>
      <c r="J114" s="174"/>
      <c r="K114" s="174"/>
      <c r="L114" s="174"/>
      <c r="M114" s="174"/>
      <c r="N114" s="174" t="s">
        <v>99</v>
      </c>
      <c r="O114" s="303"/>
      <c r="P114" s="174" t="s">
        <v>99</v>
      </c>
      <c r="Q114" s="174"/>
      <c r="R114" s="305"/>
      <c r="S114" s="358"/>
      <c r="T114" s="358"/>
      <c r="U114" s="358"/>
      <c r="V114" s="358"/>
      <c r="W114" s="358"/>
      <c r="X114" s="358"/>
    </row>
    <row r="115" s="164" customFormat="true" ht="30.6" hidden="false" customHeight="true" outlineLevel="0" collapsed="false">
      <c r="A115" s="357"/>
      <c r="B115" s="174"/>
      <c r="C115" s="174"/>
      <c r="D115" s="174"/>
      <c r="E115" s="174" t="s">
        <v>182</v>
      </c>
      <c r="F115" s="299"/>
      <c r="G115" s="300"/>
      <c r="H115" s="301"/>
      <c r="I115" s="302"/>
      <c r="J115" s="174"/>
      <c r="K115" s="174"/>
      <c r="L115" s="174"/>
      <c r="M115" s="174"/>
      <c r="N115" s="174" t="s">
        <v>99</v>
      </c>
      <c r="O115" s="303"/>
      <c r="P115" s="174" t="s">
        <v>99</v>
      </c>
      <c r="Q115" s="174"/>
      <c r="R115" s="305"/>
      <c r="S115" s="358"/>
      <c r="T115" s="358"/>
      <c r="U115" s="358"/>
      <c r="V115" s="358"/>
      <c r="W115" s="358"/>
      <c r="X115" s="358"/>
    </row>
    <row r="116" s="164" customFormat="true" ht="30.6" hidden="false" customHeight="true" outlineLevel="0" collapsed="false">
      <c r="A116" s="357"/>
      <c r="B116" s="174"/>
      <c r="C116" s="174"/>
      <c r="D116" s="174"/>
      <c r="E116" s="174" t="s">
        <v>182</v>
      </c>
      <c r="F116" s="299"/>
      <c r="G116" s="300"/>
      <c r="H116" s="301"/>
      <c r="I116" s="302"/>
      <c r="J116" s="174"/>
      <c r="K116" s="174"/>
      <c r="L116" s="174"/>
      <c r="M116" s="174"/>
      <c r="N116" s="174" t="s">
        <v>99</v>
      </c>
      <c r="O116" s="303"/>
      <c r="P116" s="174" t="s">
        <v>99</v>
      </c>
      <c r="Q116" s="174"/>
      <c r="R116" s="305"/>
      <c r="S116" s="358"/>
      <c r="T116" s="358"/>
      <c r="U116" s="358"/>
      <c r="V116" s="358"/>
      <c r="W116" s="358"/>
      <c r="X116" s="358"/>
    </row>
    <row r="117" s="164" customFormat="true" ht="30.6" hidden="false" customHeight="true" outlineLevel="0" collapsed="false">
      <c r="A117" s="357"/>
      <c r="B117" s="174"/>
      <c r="C117" s="174"/>
      <c r="D117" s="174"/>
      <c r="E117" s="174" t="s">
        <v>182</v>
      </c>
      <c r="F117" s="299"/>
      <c r="G117" s="300"/>
      <c r="H117" s="301"/>
      <c r="I117" s="302"/>
      <c r="J117" s="174"/>
      <c r="K117" s="174"/>
      <c r="L117" s="174"/>
      <c r="M117" s="174"/>
      <c r="N117" s="174" t="s">
        <v>99</v>
      </c>
      <c r="O117" s="303"/>
      <c r="P117" s="174" t="s">
        <v>99</v>
      </c>
      <c r="Q117" s="174"/>
      <c r="R117" s="305"/>
      <c r="S117" s="358"/>
      <c r="T117" s="358"/>
      <c r="U117" s="358"/>
      <c r="V117" s="358"/>
      <c r="W117" s="358"/>
      <c r="X117" s="358"/>
    </row>
    <row r="118" s="164" customFormat="true" ht="30.6" hidden="false" customHeight="true" outlineLevel="0" collapsed="false">
      <c r="A118" s="357"/>
      <c r="B118" s="174"/>
      <c r="C118" s="174"/>
      <c r="D118" s="174"/>
      <c r="E118" s="174" t="s">
        <v>182</v>
      </c>
      <c r="F118" s="299"/>
      <c r="G118" s="300"/>
      <c r="H118" s="301"/>
      <c r="I118" s="302"/>
      <c r="J118" s="174"/>
      <c r="K118" s="174"/>
      <c r="L118" s="174"/>
      <c r="M118" s="174"/>
      <c r="N118" s="174" t="s">
        <v>99</v>
      </c>
      <c r="O118" s="303"/>
      <c r="P118" s="174" t="s">
        <v>99</v>
      </c>
      <c r="Q118" s="174"/>
      <c r="R118" s="305"/>
      <c r="S118" s="358"/>
      <c r="T118" s="358"/>
      <c r="U118" s="358"/>
      <c r="V118" s="358"/>
      <c r="W118" s="358"/>
      <c r="X118" s="358"/>
    </row>
    <row r="119" s="164" customFormat="true" ht="30.6" hidden="false" customHeight="true" outlineLevel="0" collapsed="false">
      <c r="A119" s="357"/>
      <c r="B119" s="174"/>
      <c r="C119" s="174"/>
      <c r="D119" s="174"/>
      <c r="E119" s="174" t="s">
        <v>182</v>
      </c>
      <c r="F119" s="299"/>
      <c r="G119" s="300"/>
      <c r="H119" s="301"/>
      <c r="I119" s="302"/>
      <c r="J119" s="174"/>
      <c r="K119" s="174"/>
      <c r="L119" s="174"/>
      <c r="M119" s="174"/>
      <c r="N119" s="174" t="s">
        <v>99</v>
      </c>
      <c r="O119" s="303"/>
      <c r="P119" s="174" t="s">
        <v>99</v>
      </c>
      <c r="Q119" s="174"/>
      <c r="R119" s="305"/>
      <c r="S119" s="358"/>
      <c r="T119" s="358"/>
      <c r="U119" s="358"/>
      <c r="V119" s="358"/>
      <c r="W119" s="358"/>
      <c r="X119" s="358"/>
    </row>
    <row r="120" s="164" customFormat="true" ht="30.6" hidden="false" customHeight="true" outlineLevel="0" collapsed="false">
      <c r="A120" s="357"/>
      <c r="B120" s="174"/>
      <c r="C120" s="174"/>
      <c r="D120" s="174"/>
      <c r="E120" s="174" t="s">
        <v>182</v>
      </c>
      <c r="F120" s="299"/>
      <c r="G120" s="300"/>
      <c r="H120" s="301"/>
      <c r="I120" s="302"/>
      <c r="J120" s="174"/>
      <c r="K120" s="174"/>
      <c r="L120" s="174"/>
      <c r="M120" s="174"/>
      <c r="N120" s="174" t="s">
        <v>99</v>
      </c>
      <c r="O120" s="303"/>
      <c r="P120" s="174" t="s">
        <v>99</v>
      </c>
      <c r="Q120" s="174"/>
      <c r="R120" s="305"/>
      <c r="S120" s="358"/>
      <c r="T120" s="358"/>
      <c r="U120" s="358"/>
      <c r="V120" s="358"/>
      <c r="W120" s="358"/>
      <c r="X120" s="358"/>
    </row>
    <row r="121" s="164" customFormat="true" ht="30.6" hidden="false" customHeight="true" outlineLevel="0" collapsed="false">
      <c r="A121" s="357"/>
      <c r="B121" s="174"/>
      <c r="C121" s="174"/>
      <c r="D121" s="174"/>
      <c r="E121" s="174" t="s">
        <v>182</v>
      </c>
      <c r="F121" s="299"/>
      <c r="G121" s="300"/>
      <c r="H121" s="301"/>
      <c r="I121" s="302"/>
      <c r="J121" s="174"/>
      <c r="K121" s="174"/>
      <c r="L121" s="174"/>
      <c r="M121" s="174"/>
      <c r="N121" s="174" t="s">
        <v>99</v>
      </c>
      <c r="O121" s="303"/>
      <c r="P121" s="174" t="s">
        <v>99</v>
      </c>
      <c r="Q121" s="174"/>
      <c r="R121" s="305"/>
      <c r="S121" s="358"/>
      <c r="T121" s="358"/>
      <c r="U121" s="358"/>
      <c r="V121" s="358"/>
      <c r="W121" s="358"/>
      <c r="X121" s="358"/>
    </row>
    <row r="122" s="164" customFormat="true" ht="30.6" hidden="false" customHeight="true" outlineLevel="0" collapsed="false">
      <c r="A122" s="357"/>
      <c r="B122" s="174"/>
      <c r="C122" s="174"/>
      <c r="D122" s="174"/>
      <c r="E122" s="174" t="s">
        <v>182</v>
      </c>
      <c r="F122" s="299"/>
      <c r="G122" s="300"/>
      <c r="H122" s="301"/>
      <c r="I122" s="302"/>
      <c r="J122" s="174"/>
      <c r="K122" s="174"/>
      <c r="L122" s="174"/>
      <c r="M122" s="174"/>
      <c r="N122" s="174" t="s">
        <v>99</v>
      </c>
      <c r="O122" s="303"/>
      <c r="P122" s="174" t="s">
        <v>99</v>
      </c>
      <c r="Q122" s="174"/>
      <c r="R122" s="305"/>
      <c r="S122" s="358"/>
      <c r="T122" s="358"/>
      <c r="U122" s="358"/>
      <c r="V122" s="358"/>
      <c r="W122" s="358"/>
      <c r="X122" s="358"/>
    </row>
    <row r="123" s="164" customFormat="true" ht="30.6" hidden="false" customHeight="true" outlineLevel="0" collapsed="false">
      <c r="A123" s="357"/>
      <c r="B123" s="174"/>
      <c r="C123" s="174"/>
      <c r="D123" s="174"/>
      <c r="E123" s="174" t="s">
        <v>182</v>
      </c>
      <c r="F123" s="299"/>
      <c r="G123" s="300"/>
      <c r="H123" s="301"/>
      <c r="I123" s="302"/>
      <c r="J123" s="174"/>
      <c r="K123" s="174"/>
      <c r="L123" s="174"/>
      <c r="M123" s="174"/>
      <c r="N123" s="174" t="s">
        <v>99</v>
      </c>
      <c r="O123" s="303"/>
      <c r="P123" s="174" t="s">
        <v>99</v>
      </c>
      <c r="Q123" s="174"/>
      <c r="R123" s="305"/>
      <c r="S123" s="358"/>
      <c r="T123" s="358"/>
      <c r="U123" s="358"/>
      <c r="V123" s="358"/>
      <c r="W123" s="358"/>
      <c r="X123" s="358"/>
    </row>
    <row r="124" s="164" customFormat="true" ht="30.6" hidden="false" customHeight="true" outlineLevel="0" collapsed="false">
      <c r="A124" s="357"/>
      <c r="B124" s="174"/>
      <c r="C124" s="174"/>
      <c r="D124" s="174"/>
      <c r="E124" s="174" t="s">
        <v>182</v>
      </c>
      <c r="F124" s="299"/>
      <c r="G124" s="300"/>
      <c r="H124" s="301"/>
      <c r="I124" s="302"/>
      <c r="J124" s="174"/>
      <c r="K124" s="174"/>
      <c r="L124" s="174"/>
      <c r="M124" s="174"/>
      <c r="N124" s="174" t="s">
        <v>99</v>
      </c>
      <c r="O124" s="303"/>
      <c r="P124" s="174" t="s">
        <v>99</v>
      </c>
      <c r="Q124" s="174"/>
      <c r="R124" s="305"/>
      <c r="S124" s="358"/>
      <c r="T124" s="358"/>
      <c r="U124" s="358"/>
      <c r="V124" s="358"/>
      <c r="W124" s="358"/>
      <c r="X124" s="358"/>
    </row>
    <row r="125" s="164" customFormat="true" ht="30.6" hidden="false" customHeight="true" outlineLevel="0" collapsed="false">
      <c r="A125" s="357"/>
      <c r="B125" s="174"/>
      <c r="C125" s="174"/>
      <c r="D125" s="174"/>
      <c r="E125" s="174" t="s">
        <v>182</v>
      </c>
      <c r="F125" s="299"/>
      <c r="G125" s="300"/>
      <c r="H125" s="301"/>
      <c r="I125" s="302"/>
      <c r="J125" s="174"/>
      <c r="K125" s="174"/>
      <c r="L125" s="174"/>
      <c r="M125" s="174"/>
      <c r="N125" s="174" t="s">
        <v>99</v>
      </c>
      <c r="O125" s="303"/>
      <c r="P125" s="174" t="s">
        <v>99</v>
      </c>
      <c r="Q125" s="174"/>
      <c r="R125" s="305"/>
      <c r="S125" s="358"/>
      <c r="T125" s="358"/>
      <c r="U125" s="358"/>
      <c r="V125" s="358"/>
      <c r="W125" s="358"/>
      <c r="X125" s="358"/>
    </row>
    <row r="126" s="164" customFormat="true" ht="30.6" hidden="false" customHeight="true" outlineLevel="0" collapsed="false">
      <c r="A126" s="357"/>
      <c r="B126" s="174"/>
      <c r="C126" s="174"/>
      <c r="D126" s="174"/>
      <c r="E126" s="174" t="s">
        <v>182</v>
      </c>
      <c r="F126" s="299"/>
      <c r="G126" s="300"/>
      <c r="H126" s="301"/>
      <c r="I126" s="302"/>
      <c r="J126" s="174"/>
      <c r="K126" s="174"/>
      <c r="L126" s="174"/>
      <c r="M126" s="174"/>
      <c r="N126" s="174" t="s">
        <v>99</v>
      </c>
      <c r="O126" s="303"/>
      <c r="P126" s="174" t="s">
        <v>99</v>
      </c>
      <c r="Q126" s="174"/>
      <c r="R126" s="305"/>
      <c r="S126" s="358"/>
      <c r="T126" s="358"/>
      <c r="U126" s="358"/>
      <c r="V126" s="358"/>
      <c r="W126" s="358"/>
      <c r="X126" s="358"/>
    </row>
    <row r="127" s="164" customFormat="true" ht="30.6" hidden="false" customHeight="true" outlineLevel="0" collapsed="false">
      <c r="A127" s="357"/>
      <c r="B127" s="174"/>
      <c r="C127" s="174"/>
      <c r="D127" s="174"/>
      <c r="E127" s="174" t="s">
        <v>182</v>
      </c>
      <c r="F127" s="299"/>
      <c r="G127" s="300"/>
      <c r="H127" s="301"/>
      <c r="I127" s="302"/>
      <c r="J127" s="174"/>
      <c r="K127" s="174"/>
      <c r="L127" s="174"/>
      <c r="M127" s="174"/>
      <c r="N127" s="174" t="s">
        <v>99</v>
      </c>
      <c r="O127" s="303"/>
      <c r="P127" s="174" t="s">
        <v>99</v>
      </c>
      <c r="Q127" s="174"/>
      <c r="R127" s="305"/>
      <c r="S127" s="358"/>
      <c r="T127" s="358"/>
      <c r="U127" s="358"/>
      <c r="V127" s="358"/>
      <c r="W127" s="358"/>
      <c r="X127" s="358"/>
    </row>
    <row r="128" s="164" customFormat="true" ht="30.6" hidden="false" customHeight="true" outlineLevel="0" collapsed="false">
      <c r="A128" s="357"/>
      <c r="B128" s="174"/>
      <c r="C128" s="174"/>
      <c r="D128" s="174"/>
      <c r="E128" s="174" t="s">
        <v>182</v>
      </c>
      <c r="F128" s="299"/>
      <c r="G128" s="300"/>
      <c r="H128" s="301"/>
      <c r="I128" s="302"/>
      <c r="J128" s="174"/>
      <c r="K128" s="174"/>
      <c r="L128" s="174"/>
      <c r="M128" s="174"/>
      <c r="N128" s="174" t="s">
        <v>99</v>
      </c>
      <c r="O128" s="303"/>
      <c r="P128" s="174" t="s">
        <v>99</v>
      </c>
      <c r="Q128" s="174"/>
      <c r="R128" s="305"/>
      <c r="S128" s="358"/>
      <c r="T128" s="358"/>
      <c r="U128" s="358"/>
      <c r="V128" s="358"/>
      <c r="W128" s="358"/>
      <c r="X128" s="358"/>
    </row>
    <row r="129" s="164" customFormat="true" ht="30.6" hidden="false" customHeight="true" outlineLevel="0" collapsed="false">
      <c r="A129" s="357"/>
      <c r="B129" s="174"/>
      <c r="C129" s="174"/>
      <c r="D129" s="174"/>
      <c r="E129" s="174" t="s">
        <v>182</v>
      </c>
      <c r="F129" s="299"/>
      <c r="G129" s="300"/>
      <c r="H129" s="301"/>
      <c r="I129" s="302"/>
      <c r="J129" s="174"/>
      <c r="K129" s="174"/>
      <c r="L129" s="174"/>
      <c r="M129" s="174"/>
      <c r="N129" s="174" t="s">
        <v>99</v>
      </c>
      <c r="O129" s="303"/>
      <c r="P129" s="174" t="s">
        <v>99</v>
      </c>
      <c r="Q129" s="174"/>
      <c r="R129" s="305"/>
      <c r="S129" s="358"/>
      <c r="T129" s="358"/>
      <c r="U129" s="358"/>
      <c r="V129" s="358"/>
      <c r="W129" s="358"/>
      <c r="X129" s="358"/>
    </row>
    <row r="130" s="164" customFormat="true" ht="30.6" hidden="false" customHeight="true" outlineLevel="0" collapsed="false">
      <c r="A130" s="357"/>
      <c r="B130" s="174"/>
      <c r="C130" s="174"/>
      <c r="D130" s="174"/>
      <c r="E130" s="174" t="s">
        <v>182</v>
      </c>
      <c r="F130" s="299"/>
      <c r="G130" s="300"/>
      <c r="H130" s="301"/>
      <c r="I130" s="302"/>
      <c r="J130" s="174"/>
      <c r="K130" s="174"/>
      <c r="L130" s="174"/>
      <c r="M130" s="174"/>
      <c r="N130" s="174" t="s">
        <v>99</v>
      </c>
      <c r="O130" s="303"/>
      <c r="P130" s="174" t="s">
        <v>99</v>
      </c>
      <c r="Q130" s="174"/>
      <c r="R130" s="305"/>
      <c r="S130" s="358"/>
      <c r="T130" s="358"/>
      <c r="U130" s="358"/>
      <c r="V130" s="358"/>
      <c r="W130" s="358"/>
      <c r="X130" s="358"/>
    </row>
    <row r="131" s="164" customFormat="true" ht="30.6" hidden="false" customHeight="true" outlineLevel="0" collapsed="false">
      <c r="A131" s="357"/>
      <c r="B131" s="174"/>
      <c r="C131" s="174"/>
      <c r="D131" s="174"/>
      <c r="E131" s="174" t="s">
        <v>182</v>
      </c>
      <c r="F131" s="299"/>
      <c r="G131" s="300"/>
      <c r="H131" s="301"/>
      <c r="I131" s="302"/>
      <c r="J131" s="174"/>
      <c r="K131" s="174"/>
      <c r="L131" s="174"/>
      <c r="M131" s="174"/>
      <c r="N131" s="174" t="s">
        <v>99</v>
      </c>
      <c r="O131" s="303"/>
      <c r="P131" s="174" t="s">
        <v>99</v>
      </c>
      <c r="Q131" s="174"/>
      <c r="R131" s="305"/>
      <c r="S131" s="358"/>
      <c r="T131" s="358"/>
      <c r="U131" s="358"/>
      <c r="V131" s="358"/>
      <c r="W131" s="358"/>
      <c r="X131" s="358"/>
    </row>
    <row r="132" s="164" customFormat="true" ht="30.6" hidden="false" customHeight="true" outlineLevel="0" collapsed="false">
      <c r="A132" s="357"/>
      <c r="B132" s="174"/>
      <c r="C132" s="174"/>
      <c r="D132" s="174"/>
      <c r="E132" s="174" t="s">
        <v>182</v>
      </c>
      <c r="F132" s="299"/>
      <c r="G132" s="300"/>
      <c r="H132" s="301"/>
      <c r="I132" s="302"/>
      <c r="J132" s="174"/>
      <c r="K132" s="174"/>
      <c r="L132" s="174"/>
      <c r="M132" s="174"/>
      <c r="N132" s="174" t="s">
        <v>99</v>
      </c>
      <c r="O132" s="303"/>
      <c r="P132" s="174" t="s">
        <v>99</v>
      </c>
      <c r="Q132" s="174"/>
      <c r="R132" s="305"/>
      <c r="S132" s="358"/>
      <c r="T132" s="358"/>
      <c r="U132" s="358"/>
      <c r="V132" s="358"/>
      <c r="W132" s="358"/>
      <c r="X132" s="358"/>
    </row>
    <row r="133" s="164" customFormat="true" ht="30.6" hidden="false" customHeight="true" outlineLevel="0" collapsed="false">
      <c r="A133" s="357"/>
      <c r="B133" s="174"/>
      <c r="C133" s="174"/>
      <c r="D133" s="174"/>
      <c r="E133" s="174" t="s">
        <v>182</v>
      </c>
      <c r="F133" s="299"/>
      <c r="G133" s="300"/>
      <c r="H133" s="301"/>
      <c r="I133" s="302"/>
      <c r="J133" s="174"/>
      <c r="K133" s="174"/>
      <c r="L133" s="174"/>
      <c r="M133" s="174"/>
      <c r="N133" s="174" t="s">
        <v>99</v>
      </c>
      <c r="O133" s="303"/>
      <c r="P133" s="174" t="s">
        <v>99</v>
      </c>
      <c r="Q133" s="174"/>
      <c r="R133" s="305"/>
      <c r="S133" s="358"/>
      <c r="T133" s="358"/>
      <c r="U133" s="358"/>
      <c r="V133" s="358"/>
      <c r="W133" s="358"/>
      <c r="X133" s="358"/>
    </row>
    <row r="134" s="164" customFormat="true" ht="30.6" hidden="false" customHeight="true" outlineLevel="0" collapsed="false">
      <c r="A134" s="357"/>
      <c r="B134" s="174"/>
      <c r="C134" s="174"/>
      <c r="D134" s="174"/>
      <c r="E134" s="174" t="s">
        <v>182</v>
      </c>
      <c r="F134" s="299"/>
      <c r="G134" s="300"/>
      <c r="H134" s="301"/>
      <c r="I134" s="302"/>
      <c r="J134" s="174"/>
      <c r="K134" s="174"/>
      <c r="L134" s="174"/>
      <c r="M134" s="174"/>
      <c r="N134" s="174" t="s">
        <v>99</v>
      </c>
      <c r="O134" s="303"/>
      <c r="P134" s="174" t="s">
        <v>99</v>
      </c>
      <c r="Q134" s="174"/>
      <c r="R134" s="305"/>
      <c r="S134" s="358"/>
      <c r="T134" s="358"/>
      <c r="U134" s="358"/>
      <c r="V134" s="358"/>
      <c r="W134" s="358"/>
      <c r="X134" s="358"/>
    </row>
    <row r="135" s="164" customFormat="true" ht="30.6" hidden="false" customHeight="true" outlineLevel="0" collapsed="false">
      <c r="A135" s="357"/>
      <c r="B135" s="174"/>
      <c r="C135" s="174"/>
      <c r="D135" s="174"/>
      <c r="E135" s="174" t="s">
        <v>182</v>
      </c>
      <c r="F135" s="299"/>
      <c r="G135" s="300"/>
      <c r="H135" s="301"/>
      <c r="I135" s="302"/>
      <c r="J135" s="174"/>
      <c r="K135" s="174"/>
      <c r="L135" s="174"/>
      <c r="M135" s="174"/>
      <c r="N135" s="174" t="s">
        <v>99</v>
      </c>
      <c r="O135" s="303"/>
      <c r="P135" s="174" t="s">
        <v>99</v>
      </c>
      <c r="Q135" s="174"/>
      <c r="R135" s="305"/>
      <c r="S135" s="358"/>
      <c r="T135" s="358"/>
      <c r="U135" s="358"/>
      <c r="V135" s="358"/>
      <c r="W135" s="358"/>
      <c r="X135" s="358"/>
    </row>
    <row r="136" s="164" customFormat="true" ht="30.6" hidden="false" customHeight="true" outlineLevel="0" collapsed="false">
      <c r="A136" s="357"/>
      <c r="B136" s="174"/>
      <c r="C136" s="174"/>
      <c r="D136" s="174"/>
      <c r="E136" s="174" t="s">
        <v>182</v>
      </c>
      <c r="F136" s="299"/>
      <c r="G136" s="300"/>
      <c r="H136" s="301"/>
      <c r="I136" s="302"/>
      <c r="J136" s="174"/>
      <c r="K136" s="174"/>
      <c r="L136" s="174"/>
      <c r="M136" s="174"/>
      <c r="N136" s="174" t="s">
        <v>99</v>
      </c>
      <c r="O136" s="303"/>
      <c r="P136" s="174" t="s">
        <v>99</v>
      </c>
      <c r="Q136" s="174"/>
      <c r="R136" s="305"/>
      <c r="S136" s="358"/>
      <c r="T136" s="358"/>
      <c r="U136" s="358"/>
      <c r="V136" s="358"/>
      <c r="W136" s="358"/>
      <c r="X136" s="358"/>
    </row>
    <row r="137" s="164" customFormat="true" ht="30.6" hidden="false" customHeight="true" outlineLevel="0" collapsed="false">
      <c r="A137" s="357"/>
      <c r="B137" s="174"/>
      <c r="C137" s="174"/>
      <c r="D137" s="174"/>
      <c r="E137" s="174" t="s">
        <v>182</v>
      </c>
      <c r="F137" s="299"/>
      <c r="G137" s="300"/>
      <c r="H137" s="301"/>
      <c r="I137" s="302"/>
      <c r="J137" s="174"/>
      <c r="K137" s="174"/>
      <c r="L137" s="174"/>
      <c r="M137" s="174"/>
      <c r="N137" s="174" t="s">
        <v>99</v>
      </c>
      <c r="O137" s="303"/>
      <c r="P137" s="174" t="s">
        <v>99</v>
      </c>
      <c r="Q137" s="174"/>
      <c r="R137" s="305"/>
      <c r="S137" s="358"/>
      <c r="T137" s="358"/>
      <c r="U137" s="358"/>
      <c r="V137" s="358"/>
      <c r="W137" s="358"/>
      <c r="X137" s="358"/>
    </row>
    <row r="138" s="164" customFormat="true" ht="30.6" hidden="false" customHeight="true" outlineLevel="0" collapsed="false">
      <c r="A138" s="357"/>
      <c r="B138" s="174"/>
      <c r="C138" s="174"/>
      <c r="D138" s="174"/>
      <c r="E138" s="174" t="s">
        <v>182</v>
      </c>
      <c r="F138" s="299"/>
      <c r="G138" s="300"/>
      <c r="H138" s="301"/>
      <c r="I138" s="302"/>
      <c r="J138" s="174"/>
      <c r="K138" s="174"/>
      <c r="L138" s="174"/>
      <c r="M138" s="174"/>
      <c r="N138" s="174" t="s">
        <v>99</v>
      </c>
      <c r="O138" s="303"/>
      <c r="P138" s="174" t="s">
        <v>99</v>
      </c>
      <c r="Q138" s="174"/>
      <c r="R138" s="305"/>
      <c r="S138" s="358"/>
      <c r="T138" s="358"/>
      <c r="U138" s="358"/>
      <c r="V138" s="358"/>
      <c r="W138" s="358"/>
      <c r="X138" s="358"/>
    </row>
    <row r="139" s="164" customFormat="true" ht="30.6" hidden="false" customHeight="true" outlineLevel="0" collapsed="false">
      <c r="A139" s="357"/>
      <c r="B139" s="174"/>
      <c r="C139" s="174"/>
      <c r="D139" s="174"/>
      <c r="E139" s="174" t="s">
        <v>182</v>
      </c>
      <c r="F139" s="299"/>
      <c r="G139" s="300"/>
      <c r="H139" s="301"/>
      <c r="I139" s="302"/>
      <c r="J139" s="174"/>
      <c r="K139" s="174"/>
      <c r="L139" s="174"/>
      <c r="M139" s="174"/>
      <c r="N139" s="174" t="s">
        <v>99</v>
      </c>
      <c r="O139" s="303"/>
      <c r="P139" s="174" t="s">
        <v>99</v>
      </c>
      <c r="Q139" s="174"/>
      <c r="R139" s="305"/>
      <c r="S139" s="358"/>
      <c r="T139" s="358"/>
      <c r="U139" s="358"/>
      <c r="V139" s="358"/>
      <c r="W139" s="358"/>
      <c r="X139" s="358"/>
    </row>
    <row r="140" s="164" customFormat="true" ht="30.6" hidden="false" customHeight="true" outlineLevel="0" collapsed="false">
      <c r="A140" s="357"/>
      <c r="B140" s="174"/>
      <c r="C140" s="174"/>
      <c r="D140" s="174"/>
      <c r="E140" s="174" t="s">
        <v>182</v>
      </c>
      <c r="F140" s="299"/>
      <c r="G140" s="300"/>
      <c r="H140" s="301"/>
      <c r="I140" s="302"/>
      <c r="J140" s="174"/>
      <c r="K140" s="174"/>
      <c r="L140" s="174"/>
      <c r="M140" s="174"/>
      <c r="N140" s="174" t="s">
        <v>99</v>
      </c>
      <c r="O140" s="303"/>
      <c r="P140" s="174" t="s">
        <v>99</v>
      </c>
      <c r="Q140" s="174"/>
      <c r="R140" s="305"/>
      <c r="S140" s="358"/>
      <c r="T140" s="358"/>
      <c r="U140" s="358"/>
      <c r="V140" s="358"/>
      <c r="W140" s="358"/>
      <c r="X140" s="358"/>
    </row>
    <row r="141" s="164" customFormat="true" ht="30.6" hidden="false" customHeight="true" outlineLevel="0" collapsed="false">
      <c r="A141" s="357"/>
      <c r="B141" s="174"/>
      <c r="C141" s="174"/>
      <c r="D141" s="174"/>
      <c r="E141" s="174" t="s">
        <v>182</v>
      </c>
      <c r="F141" s="299"/>
      <c r="G141" s="300"/>
      <c r="H141" s="301"/>
      <c r="I141" s="302"/>
      <c r="J141" s="174"/>
      <c r="K141" s="174"/>
      <c r="L141" s="174"/>
      <c r="M141" s="174"/>
      <c r="N141" s="174" t="s">
        <v>99</v>
      </c>
      <c r="O141" s="303"/>
      <c r="P141" s="174" t="s">
        <v>99</v>
      </c>
      <c r="Q141" s="174"/>
      <c r="R141" s="305"/>
      <c r="S141" s="358"/>
      <c r="T141" s="358"/>
      <c r="U141" s="358"/>
      <c r="V141" s="358"/>
      <c r="W141" s="358"/>
      <c r="X141" s="358"/>
    </row>
    <row r="142" s="164" customFormat="true" ht="30.6" hidden="false" customHeight="true" outlineLevel="0" collapsed="false">
      <c r="A142" s="357"/>
      <c r="B142" s="174"/>
      <c r="C142" s="174"/>
      <c r="D142" s="174"/>
      <c r="E142" s="174" t="s">
        <v>182</v>
      </c>
      <c r="F142" s="299"/>
      <c r="G142" s="300"/>
      <c r="H142" s="301"/>
      <c r="I142" s="302"/>
      <c r="J142" s="174"/>
      <c r="K142" s="174"/>
      <c r="L142" s="174"/>
      <c r="M142" s="174"/>
      <c r="N142" s="174" t="s">
        <v>99</v>
      </c>
      <c r="O142" s="303"/>
      <c r="P142" s="174" t="s">
        <v>99</v>
      </c>
      <c r="Q142" s="174"/>
      <c r="R142" s="305"/>
      <c r="S142" s="358"/>
      <c r="T142" s="358"/>
      <c r="U142" s="358"/>
      <c r="V142" s="358"/>
      <c r="W142" s="358"/>
      <c r="X142" s="358"/>
    </row>
    <row r="143" s="164" customFormat="true" ht="30.6" hidden="false" customHeight="true" outlineLevel="0" collapsed="false">
      <c r="A143" s="357"/>
      <c r="B143" s="174"/>
      <c r="C143" s="174"/>
      <c r="D143" s="174"/>
      <c r="E143" s="174" t="s">
        <v>182</v>
      </c>
      <c r="F143" s="299"/>
      <c r="G143" s="300"/>
      <c r="H143" s="301"/>
      <c r="I143" s="302"/>
      <c r="J143" s="174"/>
      <c r="K143" s="174"/>
      <c r="L143" s="174"/>
      <c r="M143" s="174"/>
      <c r="N143" s="174" t="s">
        <v>99</v>
      </c>
      <c r="O143" s="303"/>
      <c r="P143" s="174" t="s">
        <v>99</v>
      </c>
      <c r="Q143" s="174"/>
      <c r="R143" s="305"/>
      <c r="S143" s="358"/>
      <c r="T143" s="358"/>
      <c r="U143" s="358"/>
      <c r="V143" s="358"/>
      <c r="W143" s="358"/>
      <c r="X143" s="358"/>
    </row>
    <row r="144" s="164" customFormat="true" ht="30.6" hidden="false" customHeight="true" outlineLevel="0" collapsed="false">
      <c r="A144" s="357"/>
      <c r="B144" s="174"/>
      <c r="C144" s="174"/>
      <c r="D144" s="174"/>
      <c r="E144" s="174" t="s">
        <v>182</v>
      </c>
      <c r="F144" s="299"/>
      <c r="G144" s="300"/>
      <c r="H144" s="301"/>
      <c r="I144" s="302"/>
      <c r="J144" s="174"/>
      <c r="K144" s="174"/>
      <c r="L144" s="174"/>
      <c r="M144" s="174"/>
      <c r="N144" s="174" t="s">
        <v>99</v>
      </c>
      <c r="O144" s="303"/>
      <c r="P144" s="174" t="s">
        <v>99</v>
      </c>
      <c r="Q144" s="174"/>
      <c r="R144" s="305"/>
      <c r="S144" s="358"/>
      <c r="T144" s="358"/>
      <c r="U144" s="358"/>
      <c r="V144" s="358"/>
      <c r="W144" s="358"/>
      <c r="X144" s="358"/>
    </row>
    <row r="145" s="164" customFormat="true" ht="30.6" hidden="false" customHeight="true" outlineLevel="0" collapsed="false">
      <c r="A145" s="357"/>
      <c r="B145" s="174"/>
      <c r="C145" s="174"/>
      <c r="D145" s="174"/>
      <c r="E145" s="174" t="s">
        <v>182</v>
      </c>
      <c r="F145" s="299"/>
      <c r="G145" s="300"/>
      <c r="H145" s="301"/>
      <c r="I145" s="302"/>
      <c r="J145" s="174"/>
      <c r="K145" s="174"/>
      <c r="L145" s="174"/>
      <c r="M145" s="174"/>
      <c r="N145" s="174" t="s">
        <v>99</v>
      </c>
      <c r="O145" s="303"/>
      <c r="P145" s="174" t="s">
        <v>99</v>
      </c>
      <c r="Q145" s="174"/>
      <c r="R145" s="305"/>
      <c r="S145" s="358"/>
      <c r="T145" s="358"/>
      <c r="U145" s="358"/>
      <c r="V145" s="358"/>
      <c r="W145" s="358"/>
      <c r="X145" s="358"/>
    </row>
    <row r="146" s="164" customFormat="true" ht="30.6" hidden="false" customHeight="true" outlineLevel="0" collapsed="false">
      <c r="A146" s="357"/>
      <c r="B146" s="174"/>
      <c r="C146" s="174"/>
      <c r="D146" s="174"/>
      <c r="E146" s="174" t="s">
        <v>182</v>
      </c>
      <c r="F146" s="299"/>
      <c r="G146" s="300"/>
      <c r="H146" s="301"/>
      <c r="I146" s="302"/>
      <c r="J146" s="174"/>
      <c r="K146" s="174"/>
      <c r="L146" s="174"/>
      <c r="M146" s="174"/>
      <c r="N146" s="174" t="s">
        <v>99</v>
      </c>
      <c r="O146" s="303"/>
      <c r="P146" s="174" t="s">
        <v>99</v>
      </c>
      <c r="Q146" s="174"/>
      <c r="R146" s="305"/>
      <c r="S146" s="358"/>
      <c r="T146" s="358"/>
      <c r="U146" s="358"/>
      <c r="V146" s="358"/>
      <c r="W146" s="358"/>
      <c r="X146" s="358"/>
    </row>
    <row r="147" s="164" customFormat="true" ht="30.6" hidden="false" customHeight="true" outlineLevel="0" collapsed="false">
      <c r="A147" s="357"/>
      <c r="B147" s="174"/>
      <c r="C147" s="174"/>
      <c r="D147" s="174"/>
      <c r="E147" s="174" t="s">
        <v>182</v>
      </c>
      <c r="F147" s="299"/>
      <c r="G147" s="300"/>
      <c r="H147" s="301"/>
      <c r="I147" s="302"/>
      <c r="J147" s="174"/>
      <c r="K147" s="174"/>
      <c r="L147" s="174"/>
      <c r="M147" s="174"/>
      <c r="N147" s="174" t="s">
        <v>99</v>
      </c>
      <c r="O147" s="303"/>
      <c r="P147" s="174" t="s">
        <v>99</v>
      </c>
      <c r="Q147" s="174"/>
      <c r="R147" s="305"/>
      <c r="S147" s="358"/>
      <c r="T147" s="358"/>
      <c r="U147" s="358"/>
      <c r="V147" s="358"/>
      <c r="W147" s="358"/>
      <c r="X147" s="358"/>
    </row>
    <row r="148" s="164" customFormat="true" ht="30.6" hidden="false" customHeight="true" outlineLevel="0" collapsed="false">
      <c r="A148" s="357"/>
      <c r="B148" s="174"/>
      <c r="C148" s="174"/>
      <c r="D148" s="174"/>
      <c r="E148" s="174" t="s">
        <v>182</v>
      </c>
      <c r="F148" s="299"/>
      <c r="G148" s="300"/>
      <c r="H148" s="301"/>
      <c r="I148" s="302"/>
      <c r="J148" s="174"/>
      <c r="K148" s="174"/>
      <c r="L148" s="174"/>
      <c r="M148" s="174"/>
      <c r="N148" s="174" t="s">
        <v>99</v>
      </c>
      <c r="O148" s="303"/>
      <c r="P148" s="174" t="s">
        <v>99</v>
      </c>
      <c r="Q148" s="174"/>
      <c r="R148" s="305"/>
      <c r="S148" s="358"/>
      <c r="T148" s="358"/>
      <c r="U148" s="358"/>
      <c r="V148" s="358"/>
      <c r="W148" s="358"/>
      <c r="X148" s="358"/>
    </row>
    <row r="149" s="164" customFormat="true" ht="30.6" hidden="false" customHeight="true" outlineLevel="0" collapsed="false">
      <c r="A149" s="357"/>
      <c r="B149" s="174"/>
      <c r="C149" s="174"/>
      <c r="D149" s="174"/>
      <c r="E149" s="174" t="s">
        <v>182</v>
      </c>
      <c r="F149" s="299"/>
      <c r="G149" s="300"/>
      <c r="H149" s="301"/>
      <c r="I149" s="302"/>
      <c r="J149" s="174"/>
      <c r="K149" s="174"/>
      <c r="L149" s="174"/>
      <c r="M149" s="174"/>
      <c r="N149" s="174" t="s">
        <v>99</v>
      </c>
      <c r="O149" s="303"/>
      <c r="P149" s="174" t="s">
        <v>99</v>
      </c>
      <c r="Q149" s="174"/>
      <c r="R149" s="305"/>
      <c r="S149" s="358"/>
      <c r="T149" s="358"/>
      <c r="U149" s="358"/>
      <c r="V149" s="358"/>
      <c r="W149" s="358"/>
      <c r="X149" s="358"/>
    </row>
    <row r="150" s="164" customFormat="true" ht="30.6" hidden="false" customHeight="true" outlineLevel="0" collapsed="false">
      <c r="A150" s="357"/>
      <c r="B150" s="174"/>
      <c r="C150" s="174"/>
      <c r="D150" s="174"/>
      <c r="E150" s="174" t="s">
        <v>182</v>
      </c>
      <c r="F150" s="299"/>
      <c r="G150" s="300"/>
      <c r="H150" s="301"/>
      <c r="I150" s="302"/>
      <c r="J150" s="174"/>
      <c r="K150" s="174"/>
      <c r="L150" s="174"/>
      <c r="M150" s="174"/>
      <c r="N150" s="174" t="s">
        <v>99</v>
      </c>
      <c r="O150" s="303"/>
      <c r="P150" s="174" t="s">
        <v>99</v>
      </c>
      <c r="Q150" s="174"/>
      <c r="R150" s="305"/>
      <c r="S150" s="358"/>
      <c r="T150" s="358"/>
      <c r="U150" s="358"/>
      <c r="V150" s="358"/>
      <c r="W150" s="358"/>
      <c r="X150" s="358"/>
    </row>
    <row r="151" s="164" customFormat="true" ht="30.6" hidden="false" customHeight="true" outlineLevel="0" collapsed="false">
      <c r="A151" s="357"/>
      <c r="B151" s="174"/>
      <c r="C151" s="174"/>
      <c r="D151" s="174"/>
      <c r="E151" s="174" t="s">
        <v>182</v>
      </c>
      <c r="F151" s="299"/>
      <c r="G151" s="300"/>
      <c r="H151" s="301"/>
      <c r="I151" s="302"/>
      <c r="J151" s="174"/>
      <c r="K151" s="174"/>
      <c r="L151" s="174"/>
      <c r="M151" s="174"/>
      <c r="N151" s="174" t="s">
        <v>99</v>
      </c>
      <c r="O151" s="303"/>
      <c r="P151" s="174" t="s">
        <v>99</v>
      </c>
      <c r="Q151" s="174"/>
      <c r="R151" s="305"/>
      <c r="S151" s="358"/>
      <c r="T151" s="358"/>
      <c r="U151" s="358"/>
      <c r="V151" s="358"/>
      <c r="W151" s="358"/>
      <c r="X151" s="358"/>
    </row>
    <row r="152" s="164" customFormat="true" ht="30.6" hidden="false" customHeight="true" outlineLevel="0" collapsed="false">
      <c r="A152" s="357"/>
      <c r="B152" s="174"/>
      <c r="C152" s="174"/>
      <c r="D152" s="174"/>
      <c r="E152" s="174" t="s">
        <v>182</v>
      </c>
      <c r="F152" s="299"/>
      <c r="G152" s="300"/>
      <c r="H152" s="301"/>
      <c r="I152" s="302"/>
      <c r="J152" s="174"/>
      <c r="K152" s="174"/>
      <c r="L152" s="174"/>
      <c r="M152" s="174"/>
      <c r="N152" s="174" t="s">
        <v>99</v>
      </c>
      <c r="O152" s="303"/>
      <c r="P152" s="174" t="s">
        <v>99</v>
      </c>
      <c r="Q152" s="174"/>
      <c r="R152" s="305"/>
      <c r="S152" s="358"/>
      <c r="T152" s="358"/>
      <c r="U152" s="358"/>
      <c r="V152" s="358"/>
      <c r="W152" s="358"/>
      <c r="X152" s="358"/>
    </row>
    <row r="153" s="164" customFormat="true" ht="30.6" hidden="false" customHeight="true" outlineLevel="0" collapsed="false">
      <c r="A153" s="357"/>
      <c r="B153" s="174"/>
      <c r="C153" s="174"/>
      <c r="D153" s="174"/>
      <c r="E153" s="174" t="s">
        <v>182</v>
      </c>
      <c r="F153" s="299"/>
      <c r="G153" s="300"/>
      <c r="H153" s="301"/>
      <c r="I153" s="302"/>
      <c r="J153" s="174"/>
      <c r="K153" s="174"/>
      <c r="L153" s="174"/>
      <c r="M153" s="174"/>
      <c r="N153" s="174" t="s">
        <v>99</v>
      </c>
      <c r="O153" s="303"/>
      <c r="P153" s="174" t="s">
        <v>99</v>
      </c>
      <c r="Q153" s="174"/>
      <c r="R153" s="305"/>
      <c r="S153" s="358"/>
      <c r="T153" s="358"/>
      <c r="U153" s="358"/>
      <c r="V153" s="358"/>
      <c r="W153" s="358"/>
      <c r="X153" s="358"/>
    </row>
    <row r="154" s="164" customFormat="true" ht="30.6" hidden="false" customHeight="true" outlineLevel="0" collapsed="false">
      <c r="A154" s="357"/>
      <c r="B154" s="174"/>
      <c r="C154" s="174"/>
      <c r="D154" s="174"/>
      <c r="E154" s="174" t="s">
        <v>182</v>
      </c>
      <c r="F154" s="299"/>
      <c r="G154" s="300"/>
      <c r="H154" s="301"/>
      <c r="I154" s="302"/>
      <c r="J154" s="174"/>
      <c r="K154" s="174"/>
      <c r="L154" s="174"/>
      <c r="M154" s="174"/>
      <c r="N154" s="174" t="s">
        <v>99</v>
      </c>
      <c r="O154" s="303"/>
      <c r="P154" s="174" t="s">
        <v>99</v>
      </c>
      <c r="Q154" s="174"/>
      <c r="R154" s="305"/>
      <c r="S154" s="358"/>
      <c r="T154" s="358"/>
      <c r="U154" s="358"/>
      <c r="V154" s="358"/>
      <c r="W154" s="358"/>
      <c r="X154" s="358"/>
    </row>
    <row r="155" s="164" customFormat="true" ht="30.6" hidden="false" customHeight="true" outlineLevel="0" collapsed="false">
      <c r="A155" s="357"/>
      <c r="B155" s="174"/>
      <c r="C155" s="174"/>
      <c r="D155" s="174"/>
      <c r="E155" s="174" t="s">
        <v>182</v>
      </c>
      <c r="F155" s="299"/>
      <c r="G155" s="300"/>
      <c r="H155" s="301"/>
      <c r="I155" s="302"/>
      <c r="J155" s="174"/>
      <c r="K155" s="174"/>
      <c r="L155" s="174"/>
      <c r="M155" s="174"/>
      <c r="N155" s="174" t="s">
        <v>99</v>
      </c>
      <c r="O155" s="303"/>
      <c r="P155" s="174" t="s">
        <v>99</v>
      </c>
      <c r="Q155" s="174"/>
      <c r="R155" s="305"/>
      <c r="S155" s="358"/>
      <c r="T155" s="358"/>
      <c r="U155" s="358"/>
      <c r="V155" s="358"/>
      <c r="W155" s="358"/>
      <c r="X155" s="358"/>
    </row>
    <row r="156" s="164" customFormat="true" ht="30.6" hidden="false" customHeight="true" outlineLevel="0" collapsed="false">
      <c r="A156" s="357"/>
      <c r="B156" s="174"/>
      <c r="C156" s="174"/>
      <c r="D156" s="174"/>
      <c r="E156" s="174" t="s">
        <v>182</v>
      </c>
      <c r="F156" s="299"/>
      <c r="G156" s="300"/>
      <c r="H156" s="301"/>
      <c r="I156" s="302"/>
      <c r="J156" s="174"/>
      <c r="K156" s="174"/>
      <c r="L156" s="174"/>
      <c r="M156" s="174"/>
      <c r="N156" s="174" t="s">
        <v>99</v>
      </c>
      <c r="O156" s="303"/>
      <c r="P156" s="174" t="s">
        <v>99</v>
      </c>
      <c r="Q156" s="174"/>
      <c r="R156" s="305"/>
      <c r="S156" s="358"/>
      <c r="T156" s="358"/>
      <c r="U156" s="358"/>
      <c r="V156" s="358"/>
      <c r="W156" s="358"/>
      <c r="X156" s="358"/>
    </row>
    <row r="157" s="164" customFormat="true" ht="30.6" hidden="false" customHeight="true" outlineLevel="0" collapsed="false">
      <c r="A157" s="357"/>
      <c r="B157" s="174"/>
      <c r="C157" s="174"/>
      <c r="D157" s="174"/>
      <c r="E157" s="174" t="s">
        <v>182</v>
      </c>
      <c r="F157" s="299"/>
      <c r="G157" s="300"/>
      <c r="H157" s="301"/>
      <c r="I157" s="302"/>
      <c r="J157" s="174"/>
      <c r="K157" s="174"/>
      <c r="L157" s="174"/>
      <c r="M157" s="174"/>
      <c r="N157" s="174" t="s">
        <v>99</v>
      </c>
      <c r="O157" s="303"/>
      <c r="P157" s="174" t="s">
        <v>99</v>
      </c>
      <c r="Q157" s="174"/>
      <c r="R157" s="305"/>
      <c r="S157" s="358"/>
      <c r="T157" s="358"/>
      <c r="U157" s="358"/>
      <c r="V157" s="358"/>
      <c r="W157" s="358"/>
      <c r="X157" s="358"/>
    </row>
    <row r="158" s="164" customFormat="true" ht="30.6" hidden="false" customHeight="true" outlineLevel="0" collapsed="false">
      <c r="A158" s="357"/>
      <c r="B158" s="174"/>
      <c r="C158" s="174"/>
      <c r="D158" s="174"/>
      <c r="E158" s="174" t="s">
        <v>182</v>
      </c>
      <c r="F158" s="299"/>
      <c r="G158" s="300"/>
      <c r="H158" s="301"/>
      <c r="I158" s="302"/>
      <c r="J158" s="174"/>
      <c r="K158" s="174"/>
      <c r="L158" s="174"/>
      <c r="M158" s="174"/>
      <c r="N158" s="174" t="s">
        <v>99</v>
      </c>
      <c r="O158" s="303"/>
      <c r="P158" s="174" t="s">
        <v>99</v>
      </c>
      <c r="Q158" s="174"/>
      <c r="R158" s="305"/>
      <c r="S158" s="358"/>
      <c r="T158" s="358"/>
      <c r="U158" s="358"/>
      <c r="V158" s="358"/>
      <c r="W158" s="358"/>
      <c r="X158" s="358"/>
    </row>
    <row r="159" s="164" customFormat="true" ht="30.6" hidden="false" customHeight="true" outlineLevel="0" collapsed="false">
      <c r="A159" s="357"/>
      <c r="B159" s="174"/>
      <c r="C159" s="174"/>
      <c r="D159" s="174"/>
      <c r="E159" s="174" t="s">
        <v>182</v>
      </c>
      <c r="F159" s="299"/>
      <c r="G159" s="300"/>
      <c r="H159" s="301"/>
      <c r="I159" s="302"/>
      <c r="J159" s="174"/>
      <c r="K159" s="174"/>
      <c r="L159" s="174"/>
      <c r="M159" s="174"/>
      <c r="N159" s="174" t="s">
        <v>99</v>
      </c>
      <c r="O159" s="303"/>
      <c r="P159" s="174" t="s">
        <v>99</v>
      </c>
      <c r="Q159" s="174"/>
      <c r="R159" s="305"/>
      <c r="S159" s="358"/>
      <c r="T159" s="358"/>
      <c r="U159" s="358"/>
      <c r="V159" s="358"/>
      <c r="W159" s="358"/>
      <c r="X159" s="358"/>
    </row>
    <row r="160" s="164" customFormat="true" ht="30.6" hidden="false" customHeight="true" outlineLevel="0" collapsed="false">
      <c r="A160" s="357"/>
      <c r="B160" s="174"/>
      <c r="C160" s="174"/>
      <c r="D160" s="174"/>
      <c r="E160" s="174" t="s">
        <v>182</v>
      </c>
      <c r="F160" s="299"/>
      <c r="G160" s="300"/>
      <c r="H160" s="301"/>
      <c r="I160" s="302"/>
      <c r="J160" s="174"/>
      <c r="K160" s="174"/>
      <c r="L160" s="174"/>
      <c r="M160" s="174"/>
      <c r="N160" s="174" t="s">
        <v>99</v>
      </c>
      <c r="O160" s="303"/>
      <c r="P160" s="174" t="s">
        <v>99</v>
      </c>
      <c r="Q160" s="174"/>
      <c r="R160" s="305"/>
      <c r="S160" s="358"/>
      <c r="T160" s="358"/>
      <c r="U160" s="358"/>
      <c r="V160" s="358"/>
      <c r="W160" s="358"/>
      <c r="X160" s="358"/>
    </row>
    <row r="161" s="164" customFormat="true" ht="30.6" hidden="false" customHeight="true" outlineLevel="0" collapsed="false">
      <c r="A161" s="357"/>
      <c r="B161" s="174"/>
      <c r="C161" s="174"/>
      <c r="D161" s="174"/>
      <c r="E161" s="174" t="s">
        <v>182</v>
      </c>
      <c r="F161" s="299"/>
      <c r="G161" s="300"/>
      <c r="H161" s="301"/>
      <c r="I161" s="302"/>
      <c r="J161" s="174"/>
      <c r="K161" s="174"/>
      <c r="L161" s="174"/>
      <c r="M161" s="174"/>
      <c r="N161" s="174" t="s">
        <v>99</v>
      </c>
      <c r="O161" s="303"/>
      <c r="P161" s="174" t="s">
        <v>99</v>
      </c>
      <c r="Q161" s="174"/>
      <c r="R161" s="305"/>
      <c r="S161" s="358"/>
      <c r="T161" s="358"/>
      <c r="U161" s="358"/>
      <c r="V161" s="358"/>
      <c r="W161" s="358"/>
      <c r="X161" s="358"/>
    </row>
    <row r="162" s="164" customFormat="true" ht="30.6" hidden="false" customHeight="true" outlineLevel="0" collapsed="false">
      <c r="A162" s="357"/>
      <c r="B162" s="174"/>
      <c r="C162" s="174"/>
      <c r="D162" s="174"/>
      <c r="E162" s="174" t="s">
        <v>182</v>
      </c>
      <c r="F162" s="299"/>
      <c r="G162" s="300"/>
      <c r="H162" s="301"/>
      <c r="I162" s="302"/>
      <c r="J162" s="174"/>
      <c r="K162" s="174"/>
      <c r="L162" s="174"/>
      <c r="M162" s="174"/>
      <c r="N162" s="174" t="s">
        <v>99</v>
      </c>
      <c r="O162" s="303"/>
      <c r="P162" s="174" t="s">
        <v>99</v>
      </c>
      <c r="Q162" s="174"/>
      <c r="R162" s="305"/>
      <c r="S162" s="358"/>
      <c r="T162" s="358"/>
      <c r="U162" s="358"/>
      <c r="V162" s="358"/>
      <c r="W162" s="358"/>
      <c r="X162" s="358"/>
    </row>
    <row r="163" s="164" customFormat="true" ht="30.6" hidden="false" customHeight="true" outlineLevel="0" collapsed="false">
      <c r="A163" s="357"/>
      <c r="B163" s="174"/>
      <c r="C163" s="174"/>
      <c r="D163" s="174"/>
      <c r="E163" s="174" t="s">
        <v>182</v>
      </c>
      <c r="F163" s="299"/>
      <c r="G163" s="300"/>
      <c r="H163" s="301"/>
      <c r="I163" s="302"/>
      <c r="J163" s="174"/>
      <c r="K163" s="174"/>
      <c r="L163" s="174"/>
      <c r="M163" s="174"/>
      <c r="N163" s="174" t="s">
        <v>99</v>
      </c>
      <c r="O163" s="303"/>
      <c r="P163" s="174" t="s">
        <v>99</v>
      </c>
      <c r="Q163" s="174"/>
      <c r="R163" s="305"/>
      <c r="S163" s="358"/>
      <c r="T163" s="358"/>
      <c r="U163" s="358"/>
      <c r="V163" s="358"/>
      <c r="W163" s="358"/>
      <c r="X163" s="358"/>
    </row>
    <row r="164" s="164" customFormat="true" ht="30.6" hidden="false" customHeight="true" outlineLevel="0" collapsed="false">
      <c r="A164" s="357"/>
      <c r="B164" s="174"/>
      <c r="C164" s="174"/>
      <c r="D164" s="174"/>
      <c r="E164" s="174" t="s">
        <v>182</v>
      </c>
      <c r="F164" s="299"/>
      <c r="G164" s="300"/>
      <c r="H164" s="301"/>
      <c r="I164" s="302"/>
      <c r="J164" s="174"/>
      <c r="K164" s="174"/>
      <c r="L164" s="174"/>
      <c r="M164" s="174"/>
      <c r="N164" s="174" t="s">
        <v>99</v>
      </c>
      <c r="O164" s="303"/>
      <c r="P164" s="174" t="s">
        <v>99</v>
      </c>
      <c r="Q164" s="174"/>
      <c r="R164" s="305"/>
      <c r="S164" s="358"/>
      <c r="T164" s="358"/>
      <c r="U164" s="358"/>
      <c r="V164" s="358"/>
      <c r="W164" s="358"/>
      <c r="X164" s="358"/>
    </row>
    <row r="165" s="164" customFormat="true" ht="30.6" hidden="false" customHeight="true" outlineLevel="0" collapsed="false">
      <c r="A165" s="357"/>
      <c r="B165" s="174"/>
      <c r="C165" s="174"/>
      <c r="D165" s="174"/>
      <c r="E165" s="174" t="s">
        <v>182</v>
      </c>
      <c r="F165" s="299"/>
      <c r="G165" s="300"/>
      <c r="H165" s="301"/>
      <c r="I165" s="302"/>
      <c r="J165" s="174"/>
      <c r="K165" s="174"/>
      <c r="L165" s="174"/>
      <c r="M165" s="174"/>
      <c r="N165" s="174" t="s">
        <v>99</v>
      </c>
      <c r="O165" s="303"/>
      <c r="P165" s="174" t="s">
        <v>99</v>
      </c>
      <c r="Q165" s="174"/>
      <c r="R165" s="305"/>
      <c r="S165" s="358"/>
      <c r="T165" s="358"/>
      <c r="U165" s="358"/>
      <c r="V165" s="358"/>
      <c r="W165" s="358"/>
      <c r="X165" s="358"/>
    </row>
    <row r="166" s="164" customFormat="true" ht="30.6" hidden="false" customHeight="true" outlineLevel="0" collapsed="false">
      <c r="A166" s="357"/>
      <c r="B166" s="174"/>
      <c r="C166" s="174"/>
      <c r="D166" s="174"/>
      <c r="E166" s="174" t="s">
        <v>182</v>
      </c>
      <c r="F166" s="299"/>
      <c r="G166" s="300"/>
      <c r="H166" s="301"/>
      <c r="I166" s="302"/>
      <c r="J166" s="174"/>
      <c r="K166" s="174"/>
      <c r="L166" s="174"/>
      <c r="M166" s="174"/>
      <c r="N166" s="174" t="s">
        <v>99</v>
      </c>
      <c r="O166" s="303"/>
      <c r="P166" s="174" t="s">
        <v>99</v>
      </c>
      <c r="Q166" s="174"/>
      <c r="R166" s="305"/>
      <c r="S166" s="358"/>
      <c r="T166" s="358"/>
      <c r="U166" s="358"/>
      <c r="V166" s="358"/>
      <c r="W166" s="358"/>
      <c r="X166" s="358"/>
    </row>
    <row r="167" s="164" customFormat="true" ht="30.6" hidden="false" customHeight="true" outlineLevel="0" collapsed="false">
      <c r="A167" s="357"/>
      <c r="B167" s="174"/>
      <c r="C167" s="174"/>
      <c r="D167" s="174"/>
      <c r="E167" s="174" t="s">
        <v>182</v>
      </c>
      <c r="F167" s="299"/>
      <c r="G167" s="300"/>
      <c r="H167" s="301"/>
      <c r="I167" s="302"/>
      <c r="J167" s="174"/>
      <c r="K167" s="174"/>
      <c r="L167" s="174"/>
      <c r="M167" s="174"/>
      <c r="N167" s="174" t="s">
        <v>99</v>
      </c>
      <c r="O167" s="303"/>
      <c r="P167" s="174" t="s">
        <v>99</v>
      </c>
      <c r="Q167" s="174"/>
      <c r="R167" s="305"/>
      <c r="S167" s="358"/>
      <c r="T167" s="358"/>
      <c r="U167" s="358"/>
      <c r="V167" s="358"/>
      <c r="W167" s="358"/>
      <c r="X167" s="358"/>
    </row>
    <row r="168" s="164" customFormat="true" ht="30.6" hidden="false" customHeight="true" outlineLevel="0" collapsed="false">
      <c r="A168" s="357"/>
      <c r="B168" s="174"/>
      <c r="C168" s="174"/>
      <c r="D168" s="174"/>
      <c r="E168" s="174" t="s">
        <v>182</v>
      </c>
      <c r="F168" s="299"/>
      <c r="G168" s="300"/>
      <c r="H168" s="301"/>
      <c r="I168" s="302"/>
      <c r="J168" s="174"/>
      <c r="K168" s="174"/>
      <c r="L168" s="174"/>
      <c r="M168" s="174"/>
      <c r="N168" s="174" t="s">
        <v>99</v>
      </c>
      <c r="O168" s="303"/>
      <c r="P168" s="174" t="s">
        <v>99</v>
      </c>
      <c r="Q168" s="174"/>
      <c r="R168" s="305"/>
      <c r="S168" s="358"/>
      <c r="T168" s="358"/>
      <c r="U168" s="358"/>
      <c r="V168" s="358"/>
      <c r="W168" s="358"/>
      <c r="X168" s="358"/>
    </row>
    <row r="169" s="164" customFormat="true" ht="30.6" hidden="false" customHeight="true" outlineLevel="0" collapsed="false">
      <c r="A169" s="357"/>
      <c r="B169" s="174"/>
      <c r="C169" s="174"/>
      <c r="D169" s="174"/>
      <c r="E169" s="174" t="s">
        <v>182</v>
      </c>
      <c r="F169" s="299"/>
      <c r="G169" s="300"/>
      <c r="H169" s="301"/>
      <c r="I169" s="302"/>
      <c r="J169" s="174"/>
      <c r="K169" s="174"/>
      <c r="L169" s="174"/>
      <c r="M169" s="174"/>
      <c r="N169" s="174" t="s">
        <v>99</v>
      </c>
      <c r="O169" s="303"/>
      <c r="P169" s="174" t="s">
        <v>99</v>
      </c>
      <c r="Q169" s="174"/>
      <c r="R169" s="305"/>
      <c r="S169" s="358"/>
      <c r="T169" s="358"/>
      <c r="U169" s="358"/>
      <c r="V169" s="358"/>
      <c r="W169" s="358"/>
      <c r="X169" s="358"/>
    </row>
    <row r="170" s="164" customFormat="true" ht="30.6" hidden="false" customHeight="true" outlineLevel="0" collapsed="false">
      <c r="A170" s="357"/>
      <c r="B170" s="174"/>
      <c r="C170" s="174"/>
      <c r="D170" s="174"/>
      <c r="E170" s="174" t="s">
        <v>182</v>
      </c>
      <c r="F170" s="299"/>
      <c r="G170" s="300"/>
      <c r="H170" s="301"/>
      <c r="I170" s="302"/>
      <c r="J170" s="174"/>
      <c r="K170" s="174"/>
      <c r="L170" s="174"/>
      <c r="M170" s="174"/>
      <c r="N170" s="174" t="s">
        <v>99</v>
      </c>
      <c r="O170" s="303"/>
      <c r="P170" s="174" t="s">
        <v>99</v>
      </c>
      <c r="Q170" s="174"/>
      <c r="R170" s="305"/>
      <c r="S170" s="358"/>
      <c r="T170" s="358"/>
      <c r="U170" s="358"/>
      <c r="V170" s="358"/>
      <c r="W170" s="358"/>
      <c r="X170" s="358"/>
    </row>
    <row r="171" s="164" customFormat="true" ht="30.6" hidden="false" customHeight="true" outlineLevel="0" collapsed="false">
      <c r="A171" s="357"/>
      <c r="B171" s="174"/>
      <c r="C171" s="174"/>
      <c r="D171" s="174"/>
      <c r="E171" s="174" t="s">
        <v>182</v>
      </c>
      <c r="F171" s="299"/>
      <c r="G171" s="300"/>
      <c r="H171" s="301"/>
      <c r="I171" s="302"/>
      <c r="J171" s="174"/>
      <c r="K171" s="174"/>
      <c r="L171" s="174"/>
      <c r="M171" s="174"/>
      <c r="N171" s="174" t="s">
        <v>99</v>
      </c>
      <c r="O171" s="303"/>
      <c r="P171" s="174" t="s">
        <v>99</v>
      </c>
      <c r="Q171" s="174"/>
      <c r="R171" s="305"/>
      <c r="S171" s="358"/>
      <c r="T171" s="358"/>
      <c r="U171" s="358"/>
      <c r="V171" s="358"/>
      <c r="W171" s="358"/>
      <c r="X171" s="358"/>
    </row>
    <row r="172" s="164" customFormat="true" ht="30.6" hidden="false" customHeight="true" outlineLevel="0" collapsed="false">
      <c r="A172" s="357"/>
      <c r="B172" s="174"/>
      <c r="C172" s="174"/>
      <c r="D172" s="174"/>
      <c r="E172" s="174" t="s">
        <v>182</v>
      </c>
      <c r="F172" s="299"/>
      <c r="G172" s="300"/>
      <c r="H172" s="301"/>
      <c r="I172" s="302"/>
      <c r="J172" s="174"/>
      <c r="K172" s="174"/>
      <c r="L172" s="174"/>
      <c r="M172" s="174"/>
      <c r="N172" s="174" t="s">
        <v>99</v>
      </c>
      <c r="O172" s="303"/>
      <c r="P172" s="174" t="s">
        <v>99</v>
      </c>
      <c r="Q172" s="174"/>
      <c r="R172" s="305"/>
      <c r="S172" s="358"/>
      <c r="T172" s="358"/>
      <c r="U172" s="358"/>
      <c r="V172" s="358"/>
      <c r="W172" s="358"/>
      <c r="X172" s="358"/>
    </row>
    <row r="173" s="164" customFormat="true" ht="30.6" hidden="false" customHeight="true" outlineLevel="0" collapsed="false">
      <c r="A173" s="357"/>
      <c r="B173" s="174"/>
      <c r="C173" s="174"/>
      <c r="D173" s="174"/>
      <c r="E173" s="174" t="s">
        <v>182</v>
      </c>
      <c r="F173" s="299"/>
      <c r="G173" s="300"/>
      <c r="H173" s="301"/>
      <c r="I173" s="302"/>
      <c r="J173" s="174"/>
      <c r="K173" s="174"/>
      <c r="L173" s="174"/>
      <c r="M173" s="174"/>
      <c r="N173" s="174" t="s">
        <v>99</v>
      </c>
      <c r="O173" s="303"/>
      <c r="P173" s="174" t="s">
        <v>99</v>
      </c>
      <c r="Q173" s="174"/>
      <c r="R173" s="305"/>
      <c r="S173" s="358"/>
      <c r="T173" s="358"/>
      <c r="U173" s="358"/>
      <c r="V173" s="358"/>
      <c r="W173" s="358"/>
      <c r="X173" s="358"/>
    </row>
    <row r="174" s="164" customFormat="true" ht="30.6" hidden="false" customHeight="true" outlineLevel="0" collapsed="false">
      <c r="A174" s="357"/>
      <c r="B174" s="174"/>
      <c r="C174" s="174"/>
      <c r="D174" s="174"/>
      <c r="E174" s="174" t="s">
        <v>182</v>
      </c>
      <c r="F174" s="299"/>
      <c r="G174" s="300"/>
      <c r="H174" s="301"/>
      <c r="I174" s="302"/>
      <c r="J174" s="174"/>
      <c r="K174" s="174"/>
      <c r="L174" s="174"/>
      <c r="M174" s="174"/>
      <c r="N174" s="174" t="s">
        <v>99</v>
      </c>
      <c r="O174" s="303"/>
      <c r="P174" s="174" t="s">
        <v>99</v>
      </c>
      <c r="Q174" s="174"/>
      <c r="R174" s="305"/>
      <c r="S174" s="358"/>
      <c r="T174" s="358"/>
      <c r="U174" s="358"/>
      <c r="V174" s="358"/>
      <c r="W174" s="358"/>
      <c r="X174" s="358"/>
    </row>
    <row r="175" s="164" customFormat="true" ht="30.6" hidden="false" customHeight="true" outlineLevel="0" collapsed="false">
      <c r="A175" s="357"/>
      <c r="B175" s="174"/>
      <c r="C175" s="174"/>
      <c r="D175" s="174"/>
      <c r="E175" s="174" t="s">
        <v>182</v>
      </c>
      <c r="F175" s="299"/>
      <c r="G175" s="300"/>
      <c r="H175" s="301"/>
      <c r="I175" s="302"/>
      <c r="J175" s="174"/>
      <c r="K175" s="174"/>
      <c r="L175" s="174"/>
      <c r="M175" s="174"/>
      <c r="N175" s="174" t="s">
        <v>99</v>
      </c>
      <c r="O175" s="303"/>
      <c r="P175" s="174" t="s">
        <v>99</v>
      </c>
      <c r="Q175" s="174"/>
      <c r="R175" s="305"/>
      <c r="S175" s="358"/>
      <c r="T175" s="358"/>
      <c r="U175" s="358"/>
      <c r="V175" s="358"/>
      <c r="W175" s="358"/>
      <c r="X175" s="358"/>
    </row>
    <row r="176" s="164" customFormat="true" ht="30.6" hidden="false" customHeight="true" outlineLevel="0" collapsed="false">
      <c r="A176" s="357"/>
      <c r="B176" s="174"/>
      <c r="C176" s="174"/>
      <c r="D176" s="174"/>
      <c r="E176" s="174" t="s">
        <v>182</v>
      </c>
      <c r="F176" s="299"/>
      <c r="G176" s="300"/>
      <c r="H176" s="301"/>
      <c r="I176" s="302"/>
      <c r="J176" s="174"/>
      <c r="K176" s="174"/>
      <c r="L176" s="174"/>
      <c r="M176" s="174"/>
      <c r="N176" s="174" t="s">
        <v>99</v>
      </c>
      <c r="O176" s="303"/>
      <c r="P176" s="174" t="s">
        <v>99</v>
      </c>
      <c r="Q176" s="174"/>
      <c r="R176" s="305"/>
      <c r="S176" s="358"/>
      <c r="T176" s="358"/>
      <c r="U176" s="358"/>
      <c r="V176" s="358"/>
      <c r="W176" s="358"/>
      <c r="X176" s="358"/>
    </row>
    <row r="177" s="164" customFormat="true" ht="30.6" hidden="false" customHeight="true" outlineLevel="0" collapsed="false">
      <c r="A177" s="357"/>
      <c r="B177" s="174"/>
      <c r="C177" s="174"/>
      <c r="D177" s="174"/>
      <c r="E177" s="174" t="s">
        <v>182</v>
      </c>
      <c r="F177" s="299"/>
      <c r="G177" s="300"/>
      <c r="H177" s="301"/>
      <c r="I177" s="302"/>
      <c r="J177" s="174"/>
      <c r="K177" s="174"/>
      <c r="L177" s="174"/>
      <c r="M177" s="174"/>
      <c r="N177" s="174" t="s">
        <v>99</v>
      </c>
      <c r="O177" s="303"/>
      <c r="P177" s="174" t="s">
        <v>99</v>
      </c>
      <c r="Q177" s="174"/>
      <c r="R177" s="305"/>
      <c r="S177" s="358"/>
      <c r="T177" s="358"/>
      <c r="U177" s="358"/>
      <c r="V177" s="358"/>
      <c r="W177" s="358"/>
      <c r="X177" s="358"/>
    </row>
    <row r="178" s="164" customFormat="true" ht="30.6" hidden="false" customHeight="true" outlineLevel="0" collapsed="false">
      <c r="A178" s="357"/>
      <c r="B178" s="174"/>
      <c r="C178" s="174"/>
      <c r="D178" s="174"/>
      <c r="E178" s="174" t="s">
        <v>182</v>
      </c>
      <c r="F178" s="299"/>
      <c r="G178" s="300"/>
      <c r="H178" s="301"/>
      <c r="I178" s="302"/>
      <c r="J178" s="174"/>
      <c r="K178" s="174"/>
      <c r="L178" s="174"/>
      <c r="M178" s="174"/>
      <c r="N178" s="174" t="s">
        <v>99</v>
      </c>
      <c r="O178" s="303"/>
      <c r="P178" s="174" t="s">
        <v>99</v>
      </c>
      <c r="Q178" s="174"/>
      <c r="R178" s="305"/>
      <c r="S178" s="358"/>
      <c r="T178" s="358"/>
      <c r="U178" s="358"/>
      <c r="V178" s="358"/>
      <c r="W178" s="358"/>
      <c r="X178" s="358"/>
    </row>
    <row r="179" s="164" customFormat="true" ht="30.6" hidden="false" customHeight="true" outlineLevel="0" collapsed="false">
      <c r="A179" s="357"/>
      <c r="B179" s="174"/>
      <c r="C179" s="174"/>
      <c r="D179" s="174"/>
      <c r="E179" s="174" t="s">
        <v>182</v>
      </c>
      <c r="F179" s="299"/>
      <c r="G179" s="300"/>
      <c r="H179" s="301"/>
      <c r="I179" s="302"/>
      <c r="J179" s="174"/>
      <c r="K179" s="174"/>
      <c r="L179" s="174"/>
      <c r="M179" s="174"/>
      <c r="N179" s="174" t="s">
        <v>99</v>
      </c>
      <c r="O179" s="303"/>
      <c r="P179" s="174" t="s">
        <v>99</v>
      </c>
      <c r="Q179" s="174"/>
      <c r="R179" s="305"/>
      <c r="S179" s="358"/>
      <c r="T179" s="358"/>
      <c r="U179" s="358"/>
      <c r="V179" s="358"/>
      <c r="W179" s="358"/>
      <c r="X179" s="358"/>
    </row>
    <row r="180" s="164" customFormat="true" ht="30.6" hidden="false" customHeight="true" outlineLevel="0" collapsed="false">
      <c r="A180" s="357"/>
      <c r="B180" s="174"/>
      <c r="C180" s="174"/>
      <c r="D180" s="174"/>
      <c r="E180" s="174" t="s">
        <v>182</v>
      </c>
      <c r="F180" s="299"/>
      <c r="G180" s="300"/>
      <c r="H180" s="301"/>
      <c r="I180" s="302"/>
      <c r="J180" s="174"/>
      <c r="K180" s="174"/>
      <c r="L180" s="174"/>
      <c r="M180" s="174"/>
      <c r="N180" s="174" t="s">
        <v>99</v>
      </c>
      <c r="O180" s="303"/>
      <c r="P180" s="174" t="s">
        <v>99</v>
      </c>
      <c r="Q180" s="174"/>
      <c r="R180" s="305"/>
      <c r="S180" s="358"/>
      <c r="T180" s="358"/>
      <c r="U180" s="358"/>
      <c r="V180" s="358"/>
      <c r="W180" s="358"/>
      <c r="X180" s="358"/>
    </row>
    <row r="181" s="164" customFormat="true" ht="30.6" hidden="false" customHeight="true" outlineLevel="0" collapsed="false">
      <c r="A181" s="357"/>
      <c r="B181" s="174"/>
      <c r="C181" s="174"/>
      <c r="D181" s="174"/>
      <c r="E181" s="174" t="s">
        <v>182</v>
      </c>
      <c r="F181" s="299"/>
      <c r="G181" s="300"/>
      <c r="H181" s="301"/>
      <c r="I181" s="302"/>
      <c r="J181" s="174"/>
      <c r="K181" s="174"/>
      <c r="L181" s="174"/>
      <c r="M181" s="174"/>
      <c r="N181" s="174" t="s">
        <v>99</v>
      </c>
      <c r="O181" s="303"/>
      <c r="P181" s="174" t="s">
        <v>99</v>
      </c>
      <c r="Q181" s="174"/>
      <c r="R181" s="305"/>
      <c r="S181" s="358"/>
      <c r="T181" s="358"/>
      <c r="U181" s="358"/>
      <c r="V181" s="358"/>
      <c r="W181" s="358"/>
      <c r="X181" s="358"/>
    </row>
    <row r="182" s="164" customFormat="true" ht="30.6" hidden="false" customHeight="true" outlineLevel="0" collapsed="false">
      <c r="A182" s="357"/>
      <c r="B182" s="174"/>
      <c r="C182" s="174"/>
      <c r="D182" s="174"/>
      <c r="E182" s="174" t="s">
        <v>182</v>
      </c>
      <c r="F182" s="299"/>
      <c r="G182" s="300"/>
      <c r="H182" s="301"/>
      <c r="I182" s="302"/>
      <c r="J182" s="174"/>
      <c r="K182" s="174"/>
      <c r="L182" s="174"/>
      <c r="M182" s="174"/>
      <c r="N182" s="174" t="s">
        <v>99</v>
      </c>
      <c r="O182" s="303"/>
      <c r="P182" s="174" t="s">
        <v>99</v>
      </c>
      <c r="Q182" s="174"/>
      <c r="R182" s="305"/>
      <c r="S182" s="358"/>
      <c r="T182" s="358"/>
      <c r="U182" s="358"/>
      <c r="V182" s="358"/>
      <c r="W182" s="358"/>
      <c r="X182" s="358"/>
    </row>
    <row r="183" s="164" customFormat="true" ht="30.6" hidden="false" customHeight="true" outlineLevel="0" collapsed="false">
      <c r="A183" s="357"/>
      <c r="B183" s="174"/>
      <c r="C183" s="174"/>
      <c r="D183" s="174"/>
      <c r="E183" s="174" t="s">
        <v>182</v>
      </c>
      <c r="F183" s="299"/>
      <c r="G183" s="300"/>
      <c r="H183" s="301"/>
      <c r="I183" s="302"/>
      <c r="J183" s="174"/>
      <c r="K183" s="174"/>
      <c r="L183" s="174"/>
      <c r="M183" s="174"/>
      <c r="N183" s="174" t="s">
        <v>99</v>
      </c>
      <c r="O183" s="303"/>
      <c r="P183" s="174" t="s">
        <v>99</v>
      </c>
      <c r="Q183" s="174"/>
      <c r="R183" s="305"/>
      <c r="S183" s="358"/>
      <c r="T183" s="358"/>
      <c r="U183" s="358"/>
      <c r="V183" s="358"/>
      <c r="W183" s="358"/>
      <c r="X183" s="358"/>
    </row>
    <row r="184" s="164" customFormat="true" ht="30.6" hidden="false" customHeight="true" outlineLevel="0" collapsed="false">
      <c r="A184" s="357"/>
      <c r="B184" s="174"/>
      <c r="C184" s="174"/>
      <c r="D184" s="174"/>
      <c r="E184" s="174" t="s">
        <v>182</v>
      </c>
      <c r="F184" s="299"/>
      <c r="G184" s="300"/>
      <c r="H184" s="301"/>
      <c r="I184" s="302"/>
      <c r="J184" s="174"/>
      <c r="K184" s="174"/>
      <c r="L184" s="174"/>
      <c r="M184" s="174"/>
      <c r="N184" s="174" t="s">
        <v>99</v>
      </c>
      <c r="O184" s="303"/>
      <c r="P184" s="174" t="s">
        <v>99</v>
      </c>
      <c r="Q184" s="174"/>
      <c r="R184" s="305"/>
      <c r="S184" s="358"/>
      <c r="T184" s="358"/>
      <c r="U184" s="358"/>
      <c r="V184" s="358"/>
      <c r="W184" s="358"/>
      <c r="X184" s="358"/>
    </row>
    <row r="185" s="164" customFormat="true" ht="30.6" hidden="false" customHeight="true" outlineLevel="0" collapsed="false">
      <c r="A185" s="357"/>
      <c r="B185" s="174"/>
      <c r="C185" s="174"/>
      <c r="D185" s="174"/>
      <c r="E185" s="174" t="s">
        <v>182</v>
      </c>
      <c r="F185" s="299"/>
      <c r="G185" s="300"/>
      <c r="H185" s="301"/>
      <c r="I185" s="302"/>
      <c r="J185" s="174"/>
      <c r="K185" s="174"/>
      <c r="L185" s="174"/>
      <c r="M185" s="174"/>
      <c r="N185" s="174" t="s">
        <v>99</v>
      </c>
      <c r="O185" s="303"/>
      <c r="P185" s="174" t="s">
        <v>99</v>
      </c>
      <c r="Q185" s="174"/>
      <c r="R185" s="305"/>
      <c r="S185" s="358"/>
      <c r="T185" s="358"/>
      <c r="U185" s="358"/>
      <c r="V185" s="358"/>
      <c r="W185" s="358"/>
      <c r="X185" s="358"/>
    </row>
    <row r="186" s="164" customFormat="true" ht="30.6" hidden="false" customHeight="true" outlineLevel="0" collapsed="false">
      <c r="A186" s="357"/>
      <c r="B186" s="174"/>
      <c r="C186" s="174"/>
      <c r="D186" s="174"/>
      <c r="E186" s="174" t="s">
        <v>182</v>
      </c>
      <c r="F186" s="299"/>
      <c r="G186" s="300"/>
      <c r="H186" s="301"/>
      <c r="I186" s="302"/>
      <c r="J186" s="174"/>
      <c r="K186" s="174"/>
      <c r="L186" s="174"/>
      <c r="M186" s="174"/>
      <c r="N186" s="174" t="s">
        <v>99</v>
      </c>
      <c r="O186" s="303"/>
      <c r="P186" s="174" t="s">
        <v>99</v>
      </c>
      <c r="Q186" s="174"/>
      <c r="R186" s="305"/>
      <c r="S186" s="358"/>
      <c r="T186" s="358"/>
      <c r="U186" s="358"/>
      <c r="V186" s="358"/>
      <c r="W186" s="358"/>
      <c r="X186" s="358"/>
    </row>
    <row r="187" s="164" customFormat="true" ht="30.6" hidden="false" customHeight="true" outlineLevel="0" collapsed="false">
      <c r="A187" s="357"/>
      <c r="B187" s="174"/>
      <c r="C187" s="174"/>
      <c r="D187" s="174"/>
      <c r="E187" s="174" t="s">
        <v>182</v>
      </c>
      <c r="F187" s="299"/>
      <c r="G187" s="300"/>
      <c r="H187" s="301"/>
      <c r="I187" s="302"/>
      <c r="J187" s="174"/>
      <c r="K187" s="174"/>
      <c r="L187" s="174"/>
      <c r="M187" s="174"/>
      <c r="N187" s="174" t="s">
        <v>99</v>
      </c>
      <c r="O187" s="303"/>
      <c r="P187" s="174" t="s">
        <v>99</v>
      </c>
      <c r="Q187" s="174"/>
      <c r="R187" s="305"/>
      <c r="S187" s="358"/>
      <c r="T187" s="358"/>
      <c r="U187" s="358"/>
      <c r="V187" s="358"/>
      <c r="W187" s="358"/>
      <c r="X187" s="358"/>
    </row>
    <row r="188" s="164" customFormat="true" ht="30.6" hidden="false" customHeight="true" outlineLevel="0" collapsed="false">
      <c r="A188" s="357"/>
      <c r="B188" s="174"/>
      <c r="C188" s="174"/>
      <c r="D188" s="174"/>
      <c r="E188" s="174" t="s">
        <v>182</v>
      </c>
      <c r="F188" s="299"/>
      <c r="G188" s="300"/>
      <c r="H188" s="301"/>
      <c r="I188" s="302"/>
      <c r="J188" s="174"/>
      <c r="K188" s="174"/>
      <c r="L188" s="174"/>
      <c r="M188" s="174"/>
      <c r="N188" s="174" t="s">
        <v>99</v>
      </c>
      <c r="O188" s="303"/>
      <c r="P188" s="174" t="s">
        <v>99</v>
      </c>
      <c r="Q188" s="174"/>
      <c r="R188" s="305"/>
      <c r="S188" s="358"/>
      <c r="T188" s="358"/>
      <c r="U188" s="358"/>
      <c r="V188" s="358"/>
      <c r="W188" s="358"/>
      <c r="X188" s="358"/>
    </row>
    <row r="189" s="164" customFormat="true" ht="30.6" hidden="false" customHeight="true" outlineLevel="0" collapsed="false">
      <c r="A189" s="357"/>
      <c r="B189" s="174"/>
      <c r="C189" s="174"/>
      <c r="D189" s="174"/>
      <c r="E189" s="174" t="s">
        <v>182</v>
      </c>
      <c r="F189" s="299"/>
      <c r="G189" s="300"/>
      <c r="H189" s="301"/>
      <c r="I189" s="302"/>
      <c r="J189" s="174"/>
      <c r="K189" s="174"/>
      <c r="L189" s="174"/>
      <c r="M189" s="174"/>
      <c r="N189" s="174" t="s">
        <v>99</v>
      </c>
      <c r="O189" s="303"/>
      <c r="P189" s="174" t="s">
        <v>99</v>
      </c>
      <c r="Q189" s="174"/>
      <c r="R189" s="305"/>
      <c r="S189" s="358"/>
      <c r="T189" s="358"/>
      <c r="U189" s="358"/>
      <c r="V189" s="358"/>
      <c r="W189" s="358"/>
      <c r="X189" s="358"/>
    </row>
    <row r="190" s="164" customFormat="true" ht="30.6" hidden="false" customHeight="true" outlineLevel="0" collapsed="false">
      <c r="A190" s="357"/>
      <c r="B190" s="174"/>
      <c r="C190" s="174"/>
      <c r="D190" s="174"/>
      <c r="E190" s="174" t="s">
        <v>182</v>
      </c>
      <c r="F190" s="299"/>
      <c r="G190" s="300"/>
      <c r="H190" s="301"/>
      <c r="I190" s="302"/>
      <c r="J190" s="174"/>
      <c r="K190" s="174"/>
      <c r="L190" s="174"/>
      <c r="M190" s="174"/>
      <c r="N190" s="174" t="s">
        <v>99</v>
      </c>
      <c r="O190" s="303"/>
      <c r="P190" s="174" t="s">
        <v>99</v>
      </c>
      <c r="Q190" s="174"/>
      <c r="R190" s="305"/>
      <c r="S190" s="358"/>
      <c r="T190" s="358"/>
      <c r="U190" s="358"/>
      <c r="V190" s="358"/>
      <c r="W190" s="358"/>
      <c r="X190" s="358"/>
    </row>
    <row r="191" s="164" customFormat="true" ht="30.6" hidden="false" customHeight="true" outlineLevel="0" collapsed="false">
      <c r="A191" s="357"/>
      <c r="B191" s="174"/>
      <c r="C191" s="174"/>
      <c r="D191" s="174"/>
      <c r="E191" s="174" t="s">
        <v>182</v>
      </c>
      <c r="F191" s="299"/>
      <c r="G191" s="300"/>
      <c r="H191" s="301"/>
      <c r="I191" s="302"/>
      <c r="J191" s="174"/>
      <c r="K191" s="174"/>
      <c r="L191" s="174"/>
      <c r="M191" s="174"/>
      <c r="N191" s="174" t="s">
        <v>99</v>
      </c>
      <c r="O191" s="303"/>
      <c r="P191" s="174" t="s">
        <v>99</v>
      </c>
      <c r="Q191" s="174"/>
      <c r="R191" s="305"/>
      <c r="S191" s="358"/>
      <c r="T191" s="358"/>
      <c r="U191" s="358"/>
      <c r="V191" s="358"/>
      <c r="W191" s="358"/>
      <c r="X191" s="358"/>
    </row>
    <row r="192" s="164" customFormat="true" ht="30.6" hidden="false" customHeight="true" outlineLevel="0" collapsed="false">
      <c r="A192" s="357"/>
      <c r="B192" s="174"/>
      <c r="C192" s="174"/>
      <c r="D192" s="174"/>
      <c r="E192" s="174" t="s">
        <v>182</v>
      </c>
      <c r="F192" s="299"/>
      <c r="G192" s="300"/>
      <c r="H192" s="301"/>
      <c r="I192" s="302"/>
      <c r="J192" s="174"/>
      <c r="K192" s="174"/>
      <c r="L192" s="174"/>
      <c r="M192" s="174"/>
      <c r="N192" s="174" t="s">
        <v>99</v>
      </c>
      <c r="O192" s="303"/>
      <c r="P192" s="174" t="s">
        <v>99</v>
      </c>
      <c r="Q192" s="174"/>
      <c r="R192" s="305"/>
      <c r="S192" s="358"/>
      <c r="T192" s="358"/>
      <c r="U192" s="358"/>
      <c r="V192" s="358"/>
      <c r="W192" s="358"/>
      <c r="X192" s="358"/>
    </row>
    <row r="193" s="164" customFormat="true" ht="30.6" hidden="false" customHeight="true" outlineLevel="0" collapsed="false">
      <c r="A193" s="357"/>
      <c r="B193" s="174"/>
      <c r="C193" s="174"/>
      <c r="D193" s="174"/>
      <c r="E193" s="174" t="s">
        <v>182</v>
      </c>
      <c r="F193" s="299"/>
      <c r="G193" s="300"/>
      <c r="H193" s="301"/>
      <c r="I193" s="302"/>
      <c r="J193" s="174"/>
      <c r="K193" s="174"/>
      <c r="L193" s="174"/>
      <c r="M193" s="174"/>
      <c r="N193" s="174" t="s">
        <v>99</v>
      </c>
      <c r="O193" s="303"/>
      <c r="P193" s="174" t="s">
        <v>99</v>
      </c>
      <c r="Q193" s="174"/>
      <c r="R193" s="305"/>
      <c r="S193" s="358"/>
      <c r="T193" s="358"/>
      <c r="U193" s="358"/>
      <c r="V193" s="358"/>
      <c r="W193" s="358"/>
      <c r="X193" s="358"/>
    </row>
    <row r="194" s="164" customFormat="true" ht="30.6" hidden="false" customHeight="true" outlineLevel="0" collapsed="false">
      <c r="A194" s="357"/>
      <c r="B194" s="174"/>
      <c r="C194" s="174"/>
      <c r="D194" s="174"/>
      <c r="E194" s="174" t="s">
        <v>182</v>
      </c>
      <c r="F194" s="299"/>
      <c r="G194" s="300"/>
      <c r="H194" s="301"/>
      <c r="I194" s="302"/>
      <c r="J194" s="174"/>
      <c r="K194" s="174"/>
      <c r="L194" s="174"/>
      <c r="M194" s="174"/>
      <c r="N194" s="174" t="s">
        <v>99</v>
      </c>
      <c r="O194" s="303"/>
      <c r="P194" s="174" t="s">
        <v>99</v>
      </c>
      <c r="Q194" s="174"/>
      <c r="R194" s="305"/>
      <c r="S194" s="358"/>
      <c r="T194" s="358"/>
      <c r="U194" s="358"/>
      <c r="V194" s="358"/>
      <c r="W194" s="358"/>
      <c r="X194" s="358"/>
    </row>
    <row r="195" s="164" customFormat="true" ht="30.6" hidden="false" customHeight="true" outlineLevel="0" collapsed="false">
      <c r="A195" s="357"/>
      <c r="B195" s="174"/>
      <c r="C195" s="174"/>
      <c r="D195" s="174"/>
      <c r="E195" s="174" t="s">
        <v>182</v>
      </c>
      <c r="F195" s="299"/>
      <c r="G195" s="300"/>
      <c r="H195" s="301"/>
      <c r="I195" s="302"/>
      <c r="J195" s="174"/>
      <c r="K195" s="174"/>
      <c r="L195" s="174"/>
      <c r="M195" s="174"/>
      <c r="N195" s="174" t="s">
        <v>99</v>
      </c>
      <c r="O195" s="303"/>
      <c r="P195" s="174" t="s">
        <v>99</v>
      </c>
      <c r="Q195" s="174"/>
      <c r="R195" s="305"/>
      <c r="S195" s="358"/>
      <c r="T195" s="358"/>
      <c r="U195" s="358"/>
      <c r="V195" s="358"/>
      <c r="W195" s="358"/>
      <c r="X195" s="358"/>
    </row>
    <row r="196" s="164" customFormat="true" ht="30.6" hidden="false" customHeight="true" outlineLevel="0" collapsed="false">
      <c r="A196" s="357"/>
      <c r="B196" s="174"/>
      <c r="C196" s="174"/>
      <c r="D196" s="174"/>
      <c r="E196" s="174" t="s">
        <v>182</v>
      </c>
      <c r="F196" s="299"/>
      <c r="G196" s="300"/>
      <c r="H196" s="301"/>
      <c r="I196" s="302"/>
      <c r="J196" s="174"/>
      <c r="K196" s="174"/>
      <c r="L196" s="174"/>
      <c r="M196" s="174"/>
      <c r="N196" s="174" t="s">
        <v>99</v>
      </c>
      <c r="O196" s="303"/>
      <c r="P196" s="174" t="s">
        <v>99</v>
      </c>
      <c r="Q196" s="174"/>
      <c r="R196" s="305"/>
      <c r="S196" s="358"/>
      <c r="T196" s="358"/>
      <c r="U196" s="358"/>
      <c r="V196" s="358"/>
      <c r="W196" s="358"/>
      <c r="X196" s="358"/>
    </row>
    <row r="197" s="164" customFormat="true" ht="30.6" hidden="false" customHeight="true" outlineLevel="0" collapsed="false">
      <c r="A197" s="357"/>
      <c r="B197" s="174"/>
      <c r="C197" s="174"/>
      <c r="D197" s="174"/>
      <c r="E197" s="174" t="s">
        <v>182</v>
      </c>
      <c r="F197" s="299"/>
      <c r="G197" s="300"/>
      <c r="H197" s="301"/>
      <c r="I197" s="302"/>
      <c r="J197" s="174"/>
      <c r="K197" s="174"/>
      <c r="L197" s="174"/>
      <c r="M197" s="174"/>
      <c r="N197" s="174" t="s">
        <v>99</v>
      </c>
      <c r="O197" s="303"/>
      <c r="P197" s="174" t="s">
        <v>99</v>
      </c>
      <c r="Q197" s="174"/>
      <c r="R197" s="305"/>
      <c r="S197" s="358"/>
      <c r="T197" s="358"/>
      <c r="U197" s="358"/>
      <c r="V197" s="358"/>
      <c r="W197" s="358"/>
      <c r="X197" s="358"/>
    </row>
    <row r="198" s="164" customFormat="true" ht="30.6" hidden="false" customHeight="true" outlineLevel="0" collapsed="false">
      <c r="A198" s="357"/>
      <c r="B198" s="174"/>
      <c r="C198" s="174"/>
      <c r="D198" s="174"/>
      <c r="E198" s="174" t="s">
        <v>182</v>
      </c>
      <c r="F198" s="299"/>
      <c r="G198" s="300"/>
      <c r="H198" s="301"/>
      <c r="I198" s="302"/>
      <c r="J198" s="174"/>
      <c r="K198" s="174"/>
      <c r="L198" s="174"/>
      <c r="M198" s="174"/>
      <c r="N198" s="174" t="s">
        <v>99</v>
      </c>
      <c r="O198" s="303"/>
      <c r="P198" s="174" t="s">
        <v>99</v>
      </c>
      <c r="Q198" s="174"/>
      <c r="R198" s="305"/>
      <c r="S198" s="358"/>
      <c r="T198" s="358"/>
      <c r="U198" s="358"/>
      <c r="V198" s="358"/>
      <c r="W198" s="358"/>
      <c r="X198" s="358"/>
    </row>
    <row r="199" s="164" customFormat="true" ht="30.6" hidden="false" customHeight="true" outlineLevel="0" collapsed="false">
      <c r="A199" s="357"/>
      <c r="B199" s="174"/>
      <c r="C199" s="174"/>
      <c r="D199" s="174"/>
      <c r="E199" s="174" t="s">
        <v>182</v>
      </c>
      <c r="F199" s="299"/>
      <c r="G199" s="300"/>
      <c r="H199" s="301"/>
      <c r="I199" s="302"/>
      <c r="J199" s="174"/>
      <c r="K199" s="174"/>
      <c r="L199" s="174"/>
      <c r="M199" s="174"/>
      <c r="N199" s="174" t="s">
        <v>99</v>
      </c>
      <c r="O199" s="303"/>
      <c r="P199" s="174" t="s">
        <v>99</v>
      </c>
      <c r="Q199" s="174"/>
      <c r="R199" s="305"/>
      <c r="S199" s="358"/>
      <c r="T199" s="358"/>
      <c r="U199" s="358"/>
      <c r="V199" s="358"/>
      <c r="W199" s="358"/>
      <c r="X199" s="358"/>
    </row>
    <row r="200" s="164" customFormat="true" ht="30.6" hidden="false" customHeight="true" outlineLevel="0" collapsed="false">
      <c r="A200" s="357"/>
      <c r="B200" s="174"/>
      <c r="C200" s="174"/>
      <c r="D200" s="174"/>
      <c r="E200" s="174" t="s">
        <v>182</v>
      </c>
      <c r="F200" s="299"/>
      <c r="G200" s="300"/>
      <c r="H200" s="301"/>
      <c r="I200" s="302"/>
      <c r="J200" s="174"/>
      <c r="K200" s="174"/>
      <c r="L200" s="174"/>
      <c r="M200" s="174"/>
      <c r="N200" s="174" t="s">
        <v>99</v>
      </c>
      <c r="O200" s="303"/>
      <c r="P200" s="174" t="s">
        <v>99</v>
      </c>
      <c r="Q200" s="174"/>
      <c r="R200" s="305"/>
      <c r="S200" s="358"/>
      <c r="T200" s="358"/>
      <c r="U200" s="358"/>
      <c r="V200" s="358"/>
      <c r="W200" s="358"/>
      <c r="X200" s="358"/>
    </row>
    <row r="1047697" customFormat="false" ht="12.8" hidden="false" customHeight="false" outlineLevel="0" collapsed="false"/>
    <row r="1047698" customFormat="false" ht="12.8" hidden="false" customHeight="false" outlineLevel="0" collapsed="false"/>
    <row r="1047699" customFormat="false" ht="12.8" hidden="false" customHeight="false" outlineLevel="0" collapsed="false"/>
    <row r="1047700" customFormat="false" ht="12.8" hidden="false" customHeight="false" outlineLevel="0" collapsed="false"/>
    <row r="1047701" customFormat="false" ht="12.8" hidden="false" customHeight="false" outlineLevel="0" collapsed="false"/>
    <row r="1047702" customFormat="false" ht="12.8" hidden="false" customHeight="false" outlineLevel="0" collapsed="false"/>
    <row r="1047703" customFormat="false" ht="12.8" hidden="false" customHeight="false" outlineLevel="0" collapsed="false"/>
    <row r="1047704" customFormat="false" ht="12.8" hidden="false" customHeight="false" outlineLevel="0" collapsed="false"/>
    <row r="1047705" customFormat="false" ht="12.8" hidden="false" customHeight="false" outlineLevel="0" collapsed="false"/>
    <row r="1047706" customFormat="false" ht="12.8" hidden="false" customHeight="false" outlineLevel="0" collapsed="false"/>
    <row r="1047707" customFormat="false" ht="12.8" hidden="false" customHeight="false" outlineLevel="0" collapsed="false"/>
    <row r="1047708" customFormat="false" ht="12.8" hidden="false" customHeight="false" outlineLevel="0" collapsed="false"/>
    <row r="1047709" customFormat="false" ht="12.8" hidden="false" customHeight="false" outlineLevel="0" collapsed="false"/>
    <row r="1047710" customFormat="false" ht="12.8" hidden="false" customHeight="false" outlineLevel="0" collapsed="false"/>
    <row r="1047711" customFormat="false" ht="12.8" hidden="false" customHeight="false" outlineLevel="0" collapsed="false"/>
    <row r="1047712" customFormat="false" ht="12.8" hidden="false" customHeight="false" outlineLevel="0" collapsed="false"/>
    <row r="1047713" customFormat="false" ht="12.8" hidden="false" customHeight="false" outlineLevel="0" collapsed="false"/>
    <row r="1047714" customFormat="false" ht="12.8" hidden="false" customHeight="false" outlineLevel="0" collapsed="false"/>
    <row r="1047715" customFormat="false" ht="12.8" hidden="false" customHeight="false" outlineLevel="0" collapsed="false"/>
    <row r="1047716" customFormat="false" ht="12.8" hidden="false" customHeight="false" outlineLevel="0" collapsed="false"/>
    <row r="1047717" customFormat="false" ht="12.8" hidden="false" customHeight="false" outlineLevel="0" collapsed="false"/>
    <row r="1047718" customFormat="false" ht="12.8" hidden="false" customHeight="false" outlineLevel="0" collapsed="false"/>
    <row r="1047719" customFormat="false" ht="12.8" hidden="false" customHeight="false" outlineLevel="0" collapsed="false"/>
    <row r="1047720" customFormat="false" ht="12.8" hidden="false" customHeight="false" outlineLevel="0" collapsed="false"/>
    <row r="1047721" customFormat="false" ht="12.8" hidden="false" customHeight="false" outlineLevel="0" collapsed="false"/>
    <row r="1047722" customFormat="false" ht="12.8" hidden="false" customHeight="false" outlineLevel="0" collapsed="false"/>
    <row r="1047723" customFormat="false" ht="12.8" hidden="false" customHeight="false" outlineLevel="0" collapsed="false"/>
    <row r="1047724" customFormat="false" ht="12.8" hidden="false" customHeight="false" outlineLevel="0" collapsed="false"/>
    <row r="1047725" customFormat="false" ht="12.8" hidden="false" customHeight="false" outlineLevel="0" collapsed="false"/>
    <row r="1047726" customFormat="false" ht="12.8" hidden="false" customHeight="false" outlineLevel="0" collapsed="false"/>
    <row r="1047727" customFormat="false" ht="12.8" hidden="false" customHeight="false" outlineLevel="0" collapsed="false"/>
    <row r="1047728" customFormat="false" ht="12.8" hidden="false" customHeight="false" outlineLevel="0" collapsed="false"/>
    <row r="1047729" customFormat="false" ht="12.8" hidden="false" customHeight="false" outlineLevel="0" collapsed="false"/>
    <row r="1047730" customFormat="false" ht="12.8" hidden="false" customHeight="false" outlineLevel="0" collapsed="false"/>
    <row r="1047731" customFormat="false" ht="12.8" hidden="false" customHeight="false" outlineLevel="0" collapsed="false"/>
    <row r="1047732" customFormat="false" ht="12.8" hidden="false" customHeight="false" outlineLevel="0" collapsed="false"/>
    <row r="1047733" customFormat="false" ht="12.8" hidden="false" customHeight="false" outlineLevel="0" collapsed="false"/>
    <row r="1047734" customFormat="false" ht="12.8" hidden="false" customHeight="false" outlineLevel="0" collapsed="false"/>
    <row r="1047735" customFormat="false" ht="12.8" hidden="false" customHeight="false" outlineLevel="0" collapsed="false"/>
    <row r="1047736" customFormat="false" ht="12.8" hidden="false" customHeight="false" outlineLevel="0" collapsed="false"/>
    <row r="1047737" customFormat="false" ht="12.8" hidden="false" customHeight="false" outlineLevel="0" collapsed="false"/>
    <row r="1047738" customFormat="false" ht="12.8" hidden="false" customHeight="false" outlineLevel="0" collapsed="false"/>
    <row r="1047739" customFormat="false" ht="12.8" hidden="false" customHeight="false" outlineLevel="0" collapsed="false"/>
    <row r="1047740" customFormat="false" ht="12.8" hidden="false" customHeight="false" outlineLevel="0" collapsed="false"/>
    <row r="1047741" customFormat="false" ht="12.8" hidden="false" customHeight="false" outlineLevel="0" collapsed="false"/>
    <row r="1047742" customFormat="false" ht="12.8" hidden="false" customHeight="false" outlineLevel="0" collapsed="false"/>
    <row r="1047743" customFormat="false" ht="12.8" hidden="false" customHeight="false" outlineLevel="0" collapsed="false"/>
    <row r="1047744" customFormat="false" ht="12.8" hidden="false" customHeight="false" outlineLevel="0" collapsed="false"/>
    <row r="1047745" customFormat="false" ht="12.8" hidden="false" customHeight="false" outlineLevel="0" collapsed="false"/>
    <row r="1047746" customFormat="false" ht="12.8" hidden="false" customHeight="false" outlineLevel="0" collapsed="false"/>
    <row r="1047747" customFormat="false" ht="12.8" hidden="false" customHeight="false" outlineLevel="0" collapsed="false"/>
    <row r="1047748" customFormat="false" ht="12.8" hidden="false" customHeight="false" outlineLevel="0" collapsed="false"/>
    <row r="1047749" customFormat="false" ht="12.8" hidden="false" customHeight="false" outlineLevel="0" collapsed="false"/>
    <row r="1047750" customFormat="false" ht="12.8" hidden="false" customHeight="false" outlineLevel="0" collapsed="false"/>
    <row r="1047751" customFormat="false" ht="12.8" hidden="false" customHeight="false" outlineLevel="0" collapsed="false"/>
    <row r="1047752" customFormat="false" ht="12.8" hidden="false" customHeight="false" outlineLevel="0" collapsed="false"/>
    <row r="1047753" customFormat="false" ht="12.8" hidden="false" customHeight="false" outlineLevel="0" collapsed="false"/>
    <row r="1047754" customFormat="false" ht="12.8" hidden="false" customHeight="false" outlineLevel="0" collapsed="false"/>
    <row r="1047755" customFormat="false" ht="12.8" hidden="false" customHeight="false" outlineLevel="0" collapsed="false"/>
    <row r="1047756" customFormat="false" ht="12.8" hidden="false" customHeight="false" outlineLevel="0" collapsed="false"/>
    <row r="1047757" customFormat="false" ht="12.8" hidden="false" customHeight="false" outlineLevel="0" collapsed="false"/>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password="c5c5" objects="true" scenarios="true" selectLockedCells="true"/>
  <mergeCells count="16">
    <mergeCell ref="A1:R1"/>
    <mergeCell ref="S1:X3"/>
    <mergeCell ref="B2:B3"/>
    <mergeCell ref="C2:C3"/>
    <mergeCell ref="D2:D3"/>
    <mergeCell ref="E2:E3"/>
    <mergeCell ref="F2:I2"/>
    <mergeCell ref="J2:J3"/>
    <mergeCell ref="K2:K3"/>
    <mergeCell ref="L2:L3"/>
    <mergeCell ref="M2:M3"/>
    <mergeCell ref="N2:N3"/>
    <mergeCell ref="O2:O3"/>
    <mergeCell ref="P2:P3"/>
    <mergeCell ref="Q2:Q3"/>
    <mergeCell ref="R2:R3"/>
  </mergeCells>
  <dataValidations count="17">
    <dataValidation allowBlank="true" operator="equal" prompt="CPF do colaborador" promptTitle="CPF do colaborador" showDropDown="false" showErrorMessage="true" showInputMessage="true" sqref="B4:B200" type="none">
      <formula1>t</formula1>
      <formula2>0</formula2>
    </dataValidation>
    <dataValidation allowBlank="true" operator="equal" prompt="E-mail do colaborador&#10;&#10;&lt;&lt; campo obrigatório &gt;&gt;" promptTitle="E-mail do colaborador" showDropDown="false" showErrorMessage="true" showInputMessage="true" sqref="R4:R200" type="none">
      <formula1>0</formula1>
      <formula2>0</formula2>
    </dataValidation>
    <dataValidation allowBlank="true" operator="equal" prompt="Sexo&#10;Masc : Masculino&#10;Fem : Feminino&#10;Não Inf : Não informado&#10;&#10;&lt;&lt; entrada obrigatória &gt;&gt;" promptTitle="Sexo" showDropDown="false" showErrorMessage="true" showInputMessage="true" sqref="P4:P200" type="list">
      <formula1>",Masc.,Fem.,Não inf."</formula1>
      <formula2>0</formula2>
    </dataValidation>
    <dataValidation allowBlank="true" operator="equal" promptTitle="Nome completo do Colaborador" showDropDown="false" showErrorMessage="true" showInputMessage="true" sqref="A4:A200" type="none">
      <formula1>0</formula1>
      <formula2>0</formula2>
    </dataValidation>
    <dataValidation allowBlank="true" operator="equal" prompt="Selecione o nível do colaborador:&#10;&#10;Doutor&#10;Mestre&#10;Especialista&#10;Graduado&#10;Graduando&#10;Ensino Médio" promptTitle="Nível do Colaborador" showDropDown="false" showErrorMessage="true" showInputMessage="true" sqref="C4:C200" type="list">
      <formula1>"Doutor,Mestre,Especialista,Graduado,Graduando,Ensino Médio"</formula1>
      <formula2>0</formula2>
    </dataValidation>
    <dataValidation allowBlank="true" operator="equal" prompt="Docente do PPG?" promptTitle="Docente do PPG?" showDropDown="false" showErrorMessage="true" showInputMessage="true" sqref="E4:E200" type="list">
      <formula1>",Sim,Não"</formula1>
      <formula2>0</formula2>
    </dataValidation>
    <dataValidation allowBlank="true" operator="equal" prompt="Informar a instituição ou onde o colaborador está vinculado" promptTitle="Instituição ou vínculo do Colaborador" showDropDown="false" showErrorMessage="true" showInputMessage="true" sqref="J4:J200" type="none">
      <formula1>0</formula1>
      <formula2>0</formula2>
    </dataValidation>
    <dataValidation allowBlank="true" operator="equal" prompt="Informe o local dentro da instituição ao qual o colaborador está vinculado&#10;&#10;&lt;&lt; campo obrigatório &gt;&gt;" promptTitle="Laboratório / Unidade / Departamento" showDropDown="false" showErrorMessage="true" showInputMessage="true" sqref="K4:K200" type="none">
      <formula1>0</formula1>
      <formula2>0</formula2>
    </dataValidation>
    <dataValidation allowBlank="true" operator="equal" prompt="Informe a cidade e o país ao qual o colaborador está vinculado.&#10;&#10;&lt;&lt; campo obrigatório &gt;&gt;" promptTitle="Cidade e País" showDropDown="false" showErrorMessage="true" showInputMessage="true" sqref="L4:L200" type="none">
      <formula1>0</formula1>
      <formula2>0</formula2>
    </dataValidation>
    <dataValidation allowBlank="true" operator="equal" prompt="Área de conhecimento" promptTitle="Área de conhecimento" showDropDown="false" showErrorMessage="true" showInputMessage="true" sqref="M4:M200" type="none">
      <formula1>0</formula1>
      <formula2>0</formula2>
    </dataValidation>
    <dataValidation allowBlank="true" operator="equal" prompt="Informar a data de início (mês/ano) da colaboração &#10;&#10;&lt;&lt; campo obrigatório &gt;&gt;" promptTitle="Início da Colaboração" showDropDown="false" showErrorMessage="true" showInputMessage="true" sqref="N4:N200" type="none">
      <formula1>0</formula1>
      <formula2>0</formula2>
    </dataValidation>
    <dataValidation allowBlank="true" operator="equal" prompt="Informar a data de fim (dia /mês/ano) da colaboração &#10;&#10;&lt;&lt; campo obrigatório &gt;&gt;" promptTitle="Fim da Colaboração" showDropDown="false" showErrorMessage="true" showInputMessage="true" sqref="O4:O200" type="none">
      <formula1>0</formula1>
      <formula2>0</formula2>
    </dataValidation>
    <dataValidation allowBlank="true" operator="equal" prompt="Nacionalidade do Colaborador&#10;&#10;&lt;&lt; campo obrigatório &gt;&gt;" promptTitle="Nacionalidade" showDropDown="false" showErrorMessage="true" showInputMessage="true" sqref="Q4:Q200" type="none">
      <formula1>0</formula1>
      <formula2>0</formula2>
    </dataValidation>
    <dataValidation allowBlank="true" operator="equal" prompt="Selecione a área de pesquisa &#10;do colaborador:&#10;&#10;Saúde&#10;Biológicas&#10;Exatas&#10;Humanas&#10;Artes&#10;Não definida" promptTitle="Área de Pesquisa" showDropDown="false" showErrorMessage="true" showInputMessage="true" sqref="D4:D200" type="list">
      <formula1>"Saúde,Biológicas,Exatas,Humanas,Não definida"</formula1>
      <formula2>0</formula2>
    </dataValidation>
    <dataValidation allowBlank="false" operator="equal" prompt="Nome do Projeto ao qual o colaborador está vinculado ou participando&#10;(A lista completa de projetos deve ser definida na planilha de projetos)&#10;&#10;&lt;&lt; entrada obrigatório &gt;&gt;" promptTitle="Nome do Projeto vinculado ao colaborador" showDropDown="false" showErrorMessage="true" showInputMessage="true" sqref="S4:X200" type="list">
      <formula1>Projetos</formula1>
      <formula2>0</formula2>
    </dataValidation>
    <dataValidation allowBlank="false" operator="equal" promptTitle="Vínculo do Colaborador" showDropDown="false" showErrorMessage="true" showInputMessage="false" sqref="F4:F200" type="list">
      <formula1>PPG_info!$N$5:$N$25</formula1>
      <formula2>0</formula2>
    </dataValidation>
    <dataValidation allowBlank="false" operator="equal" promptTitle="Vínculo do discente com o docente" showDropDown="false" showErrorMessage="true" showInputMessage="false" sqref="G4:I200" type="list">
      <formula1>PPG_info!$N$5:$N$25</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06"/>
  <sheetViews>
    <sheetView showFormulas="false" showGridLines="true" showRowColHeaders="true" showZeros="false" rightToLeft="false" tabSelected="false" showOutlineSymbols="true" defaultGridColor="true" view="normal" topLeftCell="A1" colorId="64" zoomScale="89" zoomScaleNormal="89" zoomScalePageLayoutView="100" workbookViewId="0">
      <pane xSplit="0" ySplit="2" topLeftCell="A3" activePane="bottomLeft" state="frozen"/>
      <selection pane="topLeft" activeCell="A1" activeCellId="0" sqref="A1"/>
      <selection pane="bottomLeft" activeCell="E3" activeCellId="0" sqref="E3"/>
    </sheetView>
  </sheetViews>
  <sheetFormatPr defaultRowHeight="13.8" outlineLevelRow="0" outlineLevelCol="0"/>
  <cols>
    <col collapsed="false" customWidth="true" hidden="false" outlineLevel="0" max="1" min="1" style="359" width="42.93"/>
    <col collapsed="false" customWidth="true" hidden="false" outlineLevel="0" max="2" min="2" style="205" width="18.26"/>
    <col collapsed="false" customWidth="true" hidden="false" outlineLevel="0" max="3" min="3" style="205" width="17.01"/>
    <col collapsed="false" customWidth="true" hidden="false" outlineLevel="0" max="4" min="4" style="205" width="36.53"/>
    <col collapsed="false" customWidth="true" hidden="false" outlineLevel="0" max="1025" min="5" style="0" width="8.67"/>
  </cols>
  <sheetData>
    <row r="1" customFormat="false" ht="48.75" hidden="false" customHeight="true" outlineLevel="0" collapsed="false">
      <c r="A1" s="360" t="s">
        <v>183</v>
      </c>
      <c r="B1" s="360"/>
      <c r="C1" s="360"/>
      <c r="D1" s="360"/>
    </row>
    <row r="2" customFormat="false" ht="103.9" hidden="false" customHeight="true" outlineLevel="0" collapsed="false">
      <c r="A2" s="361" t="s">
        <v>184</v>
      </c>
      <c r="B2" s="362" t="s">
        <v>185</v>
      </c>
      <c r="C2" s="362" t="s">
        <v>186</v>
      </c>
      <c r="D2" s="362" t="s">
        <v>187</v>
      </c>
    </row>
    <row r="3" customFormat="false" ht="27.75" hidden="false" customHeight="true" outlineLevel="0" collapsed="false"/>
    <row r="4" customFormat="false" ht="27.75" hidden="false" customHeight="true" outlineLevel="0" collapsed="false"/>
    <row r="5" customFormat="false" ht="27.75" hidden="false" customHeight="true" outlineLevel="0" collapsed="false"/>
    <row r="6" customFormat="false" ht="27.75" hidden="false" customHeight="true" outlineLevel="0" collapsed="false"/>
    <row r="7" customFormat="false" ht="27.75" hidden="false" customHeight="true" outlineLevel="0" collapsed="false"/>
    <row r="8" customFormat="false" ht="23.25" hidden="false" customHeight="true" outlineLevel="0" collapsed="false"/>
    <row r="9" customFormat="false" ht="25.25" hidden="false" customHeight="true" outlineLevel="0" collapsed="false"/>
    <row r="10" customFormat="false" ht="27.75" hidden="false" customHeight="true" outlineLevel="0" collapsed="false"/>
    <row r="11" customFormat="false" ht="27.75" hidden="false" customHeight="true" outlineLevel="0" collapsed="false"/>
    <row r="12" customFormat="false" ht="27.75" hidden="false" customHeight="true" outlineLevel="0" collapsed="false"/>
    <row r="13" customFormat="false" ht="27.75" hidden="false" customHeight="true" outlineLevel="0" collapsed="false"/>
    <row r="14" customFormat="false" ht="27.75" hidden="false" customHeight="true" outlineLevel="0" collapsed="false"/>
    <row r="15" customFormat="false" ht="23.25" hidden="false" customHeight="true" outlineLevel="0" collapsed="false"/>
    <row r="16" customFormat="false" ht="25.25" hidden="false" customHeight="true" outlineLevel="0" collapsed="false"/>
    <row r="17" customFormat="false" ht="27.75" hidden="false" customHeight="true" outlineLevel="0" collapsed="false"/>
    <row r="18" customFormat="false" ht="27.75" hidden="false" customHeight="true" outlineLevel="0" collapsed="false"/>
    <row r="19" customFormat="false" ht="27.75" hidden="false" customHeight="true" outlineLevel="0" collapsed="false"/>
    <row r="20" customFormat="false" ht="27.75" hidden="false" customHeight="true" outlineLevel="0" collapsed="false"/>
    <row r="21" customFormat="false" ht="27.75" hidden="false" customHeight="true" outlineLevel="0" collapsed="false"/>
    <row r="22" customFormat="false" ht="23.25" hidden="false" customHeight="true" outlineLevel="0" collapsed="false"/>
    <row r="23" customFormat="false" ht="25.25" hidden="false" customHeight="true" outlineLevel="0" collapsed="false"/>
    <row r="24" customFormat="false" ht="27.75" hidden="false" customHeight="true" outlineLevel="0" collapsed="false"/>
    <row r="25" customFormat="false" ht="27.75" hidden="false" customHeight="true" outlineLevel="0" collapsed="false"/>
    <row r="26" customFormat="false" ht="27.75" hidden="false" customHeight="true" outlineLevel="0" collapsed="false"/>
    <row r="27" customFormat="false" ht="27.75" hidden="false" customHeight="true" outlineLevel="0" collapsed="false"/>
    <row r="28" customFormat="false" ht="27.75" hidden="false" customHeight="true" outlineLevel="0" collapsed="false"/>
    <row r="29" customFormat="false" ht="23.25" hidden="false" customHeight="true" outlineLevel="0" collapsed="false"/>
    <row r="30" customFormat="false" ht="25.25" hidden="false" customHeight="true" outlineLevel="0" collapsed="false"/>
    <row r="31" customFormat="false" ht="27.75" hidden="false" customHeight="true" outlineLevel="0" collapsed="false"/>
    <row r="32" customFormat="false" ht="27.75" hidden="false" customHeight="true" outlineLevel="0" collapsed="false"/>
    <row r="33" customFormat="false" ht="27.75" hidden="false" customHeight="true" outlineLevel="0" collapsed="false"/>
    <row r="34" customFormat="false" ht="27.75" hidden="false" customHeight="true" outlineLevel="0" collapsed="false"/>
    <row r="35" customFormat="false" ht="27.75" hidden="false" customHeight="true" outlineLevel="0" collapsed="false"/>
    <row r="36" customFormat="false" ht="23.25" hidden="false" customHeight="true" outlineLevel="0" collapsed="false"/>
    <row r="37" customFormat="false" ht="25.25" hidden="false" customHeight="true" outlineLevel="0" collapsed="false"/>
    <row r="38" customFormat="false" ht="27.75" hidden="false" customHeight="true" outlineLevel="0" collapsed="false"/>
    <row r="39" customFormat="false" ht="27.75" hidden="false" customHeight="true" outlineLevel="0" collapsed="false"/>
    <row r="40" customFormat="false" ht="27.75" hidden="false" customHeight="true" outlineLevel="0" collapsed="false"/>
    <row r="41" customFormat="false" ht="27.75" hidden="false" customHeight="true" outlineLevel="0" collapsed="false"/>
    <row r="42" customFormat="false" ht="27.75" hidden="false" customHeight="true" outlineLevel="0" collapsed="false"/>
    <row r="43" customFormat="false" ht="23.25" hidden="false" customHeight="true" outlineLevel="0" collapsed="false"/>
    <row r="44" customFormat="false" ht="25.25" hidden="false" customHeight="true" outlineLevel="0" collapsed="false"/>
    <row r="45" customFormat="false" ht="27.75" hidden="false" customHeight="true" outlineLevel="0" collapsed="false"/>
    <row r="46" customFormat="false" ht="27.75" hidden="false" customHeight="true" outlineLevel="0" collapsed="false"/>
    <row r="47" customFormat="false" ht="27.75" hidden="false" customHeight="true" outlineLevel="0" collapsed="false"/>
    <row r="48" customFormat="false" ht="27.75" hidden="false" customHeight="true" outlineLevel="0" collapsed="false"/>
    <row r="49" customFormat="false" ht="27.75" hidden="false" customHeight="true" outlineLevel="0" collapsed="false"/>
    <row r="50" customFormat="false" ht="23.25" hidden="false" customHeight="true" outlineLevel="0" collapsed="false"/>
    <row r="51" customFormat="false" ht="25.25" hidden="false" customHeight="true" outlineLevel="0" collapsed="false"/>
    <row r="52" customFormat="false" ht="27.75" hidden="false" customHeight="true" outlineLevel="0" collapsed="false"/>
    <row r="53" customFormat="false" ht="27.75" hidden="false" customHeight="true" outlineLevel="0" collapsed="false"/>
    <row r="54" customFormat="false" ht="27.75" hidden="false" customHeight="true" outlineLevel="0" collapsed="false"/>
    <row r="55" customFormat="false" ht="27.75" hidden="false" customHeight="true" outlineLevel="0" collapsed="false"/>
    <row r="56" customFormat="false" ht="27.75" hidden="false" customHeight="true" outlineLevel="0" collapsed="false"/>
    <row r="57" customFormat="false" ht="23.25" hidden="false" customHeight="true" outlineLevel="0" collapsed="false"/>
    <row r="58" customFormat="false" ht="25.25" hidden="false" customHeight="true" outlineLevel="0" collapsed="false"/>
    <row r="59" customFormat="false" ht="27.75" hidden="false" customHeight="true" outlineLevel="0" collapsed="false"/>
    <row r="60" customFormat="false" ht="27.75" hidden="false" customHeight="true" outlineLevel="0" collapsed="false"/>
    <row r="61" customFormat="false" ht="27.75" hidden="false" customHeight="true" outlineLevel="0" collapsed="false"/>
    <row r="62" customFormat="false" ht="27.75" hidden="false" customHeight="true" outlineLevel="0" collapsed="false"/>
    <row r="63" customFormat="false" ht="27.75" hidden="false" customHeight="true" outlineLevel="0" collapsed="false"/>
    <row r="64" customFormat="false" ht="23.25" hidden="false" customHeight="true" outlineLevel="0" collapsed="false"/>
    <row r="65" customFormat="false" ht="25.25" hidden="false" customHeight="true" outlineLevel="0" collapsed="false"/>
    <row r="66" customFormat="false" ht="27.75" hidden="false" customHeight="true" outlineLevel="0" collapsed="false"/>
    <row r="67" customFormat="false" ht="27.75" hidden="false" customHeight="true" outlineLevel="0" collapsed="false"/>
    <row r="68" customFormat="false" ht="27.75" hidden="false" customHeight="true" outlineLevel="0" collapsed="false"/>
    <row r="69" customFormat="false" ht="27.75" hidden="false" customHeight="true" outlineLevel="0" collapsed="false"/>
    <row r="70" customFormat="false" ht="27.75" hidden="false" customHeight="true" outlineLevel="0" collapsed="false"/>
    <row r="71" customFormat="false" ht="23.25" hidden="false" customHeight="true" outlineLevel="0" collapsed="false"/>
    <row r="72" customFormat="false" ht="25.25" hidden="false" customHeight="true" outlineLevel="0" collapsed="false"/>
    <row r="73" customFormat="false" ht="27.75" hidden="false" customHeight="true" outlineLevel="0" collapsed="false"/>
    <row r="74" customFormat="false" ht="27.75" hidden="false" customHeight="true" outlineLevel="0" collapsed="false"/>
    <row r="75" customFormat="false" ht="27.75" hidden="false" customHeight="true" outlineLevel="0" collapsed="false"/>
    <row r="76" customFormat="false" ht="27.75" hidden="false" customHeight="true" outlineLevel="0" collapsed="false"/>
    <row r="77" customFormat="false" ht="27.75" hidden="false" customHeight="true" outlineLevel="0" collapsed="false"/>
    <row r="78" customFormat="false" ht="23.25" hidden="false" customHeight="true" outlineLevel="0" collapsed="false"/>
    <row r="79" customFormat="false" ht="25.25" hidden="false" customHeight="true" outlineLevel="0" collapsed="false"/>
    <row r="80" customFormat="false" ht="27.75" hidden="false" customHeight="true" outlineLevel="0" collapsed="false"/>
    <row r="81" customFormat="false" ht="27.75" hidden="false" customHeight="true" outlineLevel="0" collapsed="false"/>
    <row r="82" customFormat="false" ht="27.75" hidden="false" customHeight="true" outlineLevel="0" collapsed="false"/>
    <row r="83" customFormat="false" ht="27.75" hidden="false" customHeight="true" outlineLevel="0" collapsed="false"/>
    <row r="84" customFormat="false" ht="27.75" hidden="false" customHeight="true" outlineLevel="0" collapsed="false"/>
    <row r="85" customFormat="false" ht="23.25" hidden="false" customHeight="true" outlineLevel="0" collapsed="false"/>
    <row r="86" customFormat="false" ht="25.25" hidden="false" customHeight="true" outlineLevel="0" collapsed="false"/>
    <row r="87" customFormat="false" ht="27.75" hidden="false" customHeight="true" outlineLevel="0" collapsed="false"/>
    <row r="88" customFormat="false" ht="27.75" hidden="false" customHeight="true" outlineLevel="0" collapsed="false"/>
    <row r="89" customFormat="false" ht="27.75" hidden="false" customHeight="true" outlineLevel="0" collapsed="false"/>
    <row r="90" customFormat="false" ht="27.75" hidden="false" customHeight="true" outlineLevel="0" collapsed="false"/>
    <row r="91" customFormat="false" ht="27.75" hidden="false" customHeight="true" outlineLevel="0" collapsed="false"/>
    <row r="92" customFormat="false" ht="23.25" hidden="false" customHeight="true" outlineLevel="0" collapsed="false"/>
    <row r="93" customFormat="false" ht="25.25" hidden="false" customHeight="true" outlineLevel="0" collapsed="false"/>
    <row r="94" customFormat="false" ht="27.75" hidden="false" customHeight="true" outlineLevel="0" collapsed="false"/>
    <row r="95" customFormat="false" ht="27.75" hidden="false" customHeight="true" outlineLevel="0" collapsed="false"/>
    <row r="96" customFormat="false" ht="27.75" hidden="false" customHeight="true" outlineLevel="0" collapsed="false"/>
    <row r="97" customFormat="false" ht="27.75" hidden="false" customHeight="true" outlineLevel="0" collapsed="false"/>
    <row r="98" customFormat="false" ht="27.75" hidden="false" customHeight="true" outlineLevel="0" collapsed="false"/>
    <row r="99" customFormat="false" ht="23.25" hidden="false" customHeight="true" outlineLevel="0" collapsed="false"/>
    <row r="100" customFormat="false" ht="25.25" hidden="false" customHeight="true" outlineLevel="0" collapsed="false"/>
    <row r="101" customFormat="false" ht="27.75" hidden="false" customHeight="true" outlineLevel="0" collapsed="false"/>
    <row r="102" customFormat="false" ht="27.75" hidden="false" customHeight="true" outlineLevel="0" collapsed="false"/>
    <row r="103" customFormat="false" ht="27.75" hidden="false" customHeight="true" outlineLevel="0" collapsed="false"/>
    <row r="104" customFormat="false" ht="27.75" hidden="false" customHeight="true" outlineLevel="0" collapsed="false"/>
    <row r="105" customFormat="false" ht="27.75" hidden="false" customHeight="true" outlineLevel="0" collapsed="false"/>
    <row r="106" customFormat="false" ht="23.25" hidden="false" customHeight="true" outlineLevel="0" collapsed="false"/>
  </sheetData>
  <sheetProtection sheet="true" password="c5c5" objects="true" scenarios="true"/>
  <mergeCells count="1">
    <mergeCell ref="A1:D1"/>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J45"/>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F5" activeCellId="0" sqref="F5"/>
    </sheetView>
  </sheetViews>
  <sheetFormatPr defaultRowHeight="12.75" outlineLevelRow="0" outlineLevelCol="0"/>
  <cols>
    <col collapsed="false" customWidth="true" hidden="false" outlineLevel="0" max="1" min="1" style="0" width="42"/>
    <col collapsed="false" customWidth="true" hidden="false" outlineLevel="0" max="2" min="2" style="0" width="34.71"/>
    <col collapsed="false" customWidth="false" hidden="false" outlineLevel="0" max="4" min="3" style="0" width="11.57"/>
    <col collapsed="false" customWidth="true" hidden="false" outlineLevel="0" max="5" min="5" style="363" width="9.13"/>
    <col collapsed="false" customWidth="true" hidden="false" outlineLevel="0" max="6" min="6" style="0" width="10.85"/>
    <col collapsed="false" customWidth="true" hidden="false" outlineLevel="0" max="7" min="7" style="0" width="8.67"/>
    <col collapsed="false" customWidth="true" hidden="false" outlineLevel="0" max="25" min="8" style="0" width="7.15"/>
    <col collapsed="false" customWidth="true" hidden="false" outlineLevel="0" max="1025" min="26" style="0" width="8.67"/>
  </cols>
  <sheetData>
    <row r="1" s="365" customFormat="true" ht="40.15" hidden="false" customHeight="true" outlineLevel="0" collapsed="false">
      <c r="A1" s="364" t="s">
        <v>188</v>
      </c>
      <c r="B1" s="364"/>
      <c r="C1" s="364"/>
      <c r="D1" s="364"/>
      <c r="E1" s="364"/>
      <c r="F1" s="364"/>
      <c r="G1" s="364"/>
      <c r="H1" s="364"/>
      <c r="I1" s="364"/>
      <c r="J1" s="364"/>
      <c r="K1" s="364"/>
      <c r="L1" s="364"/>
      <c r="M1" s="364"/>
      <c r="ALP1" s="165"/>
      <c r="ALQ1" s="0"/>
      <c r="ALR1" s="0"/>
      <c r="ALS1" s="0"/>
      <c r="ALT1" s="0"/>
      <c r="ALU1" s="0"/>
      <c r="ALV1" s="0"/>
      <c r="ALW1" s="0"/>
      <c r="ALX1" s="0"/>
      <c r="ALY1" s="0"/>
      <c r="ALZ1" s="0"/>
      <c r="AMA1" s="0"/>
      <c r="AMB1" s="0"/>
      <c r="AMC1" s="0"/>
      <c r="AMD1" s="0"/>
      <c r="AME1" s="0"/>
      <c r="AMF1" s="0"/>
      <c r="AMG1" s="0"/>
      <c r="AMH1" s="0"/>
      <c r="AMI1" s="0"/>
      <c r="AMJ1" s="0"/>
    </row>
    <row r="2" s="365" customFormat="true" ht="85.5" hidden="false" customHeight="true" outlineLevel="0" collapsed="false">
      <c r="A2" s="366" t="s">
        <v>189</v>
      </c>
      <c r="B2" s="367" t="s">
        <v>190</v>
      </c>
      <c r="C2" s="368" t="s">
        <v>191</v>
      </c>
      <c r="D2" s="368" t="s">
        <v>192</v>
      </c>
      <c r="E2" s="369" t="s">
        <v>193</v>
      </c>
      <c r="F2" s="370" t="s">
        <v>194</v>
      </c>
      <c r="G2" s="370" t="s">
        <v>195</v>
      </c>
      <c r="H2" s="371" t="s">
        <v>196</v>
      </c>
      <c r="I2" s="371"/>
      <c r="J2" s="371"/>
      <c r="K2" s="371"/>
      <c r="L2" s="371"/>
      <c r="M2" s="371"/>
      <c r="N2" s="372" t="s">
        <v>197</v>
      </c>
      <c r="O2" s="372"/>
      <c r="P2" s="372"/>
      <c r="Q2" s="372"/>
      <c r="R2" s="372"/>
      <c r="S2" s="372"/>
      <c r="T2" s="373" t="s">
        <v>198</v>
      </c>
      <c r="U2" s="373"/>
      <c r="V2" s="373"/>
      <c r="W2" s="373"/>
      <c r="X2" s="373"/>
      <c r="Y2" s="373"/>
      <c r="ALP2" s="165"/>
      <c r="ALQ2" s="0"/>
      <c r="ALR2" s="0"/>
      <c r="ALS2" s="0"/>
      <c r="ALT2" s="0"/>
      <c r="ALU2" s="0"/>
      <c r="ALV2" s="0"/>
      <c r="ALW2" s="0"/>
      <c r="ALX2" s="0"/>
      <c r="ALY2" s="0"/>
      <c r="ALZ2" s="0"/>
      <c r="AMA2" s="0"/>
      <c r="AMB2" s="0"/>
      <c r="AMC2" s="0"/>
      <c r="AMD2" s="0"/>
      <c r="AME2" s="0"/>
      <c r="AMF2" s="0"/>
      <c r="AMG2" s="0"/>
      <c r="AMH2" s="0"/>
      <c r="AMI2" s="0"/>
      <c r="AMJ2" s="0"/>
    </row>
    <row r="3" s="365" customFormat="true" ht="18" hidden="false" customHeight="true" outlineLevel="0" collapsed="false">
      <c r="A3" s="374"/>
      <c r="B3" s="367"/>
      <c r="C3" s="368"/>
      <c r="D3" s="368"/>
      <c r="E3" s="369"/>
      <c r="F3" s="370"/>
      <c r="G3" s="370"/>
      <c r="H3" s="371"/>
      <c r="I3" s="371"/>
      <c r="J3" s="371"/>
      <c r="K3" s="371"/>
      <c r="L3" s="371"/>
      <c r="M3" s="371"/>
      <c r="N3" s="372"/>
      <c r="O3" s="372"/>
      <c r="P3" s="372"/>
      <c r="Q3" s="372"/>
      <c r="R3" s="372"/>
      <c r="S3" s="372"/>
      <c r="T3" s="373"/>
      <c r="U3" s="373"/>
      <c r="V3" s="373"/>
      <c r="W3" s="373"/>
      <c r="X3" s="373"/>
      <c r="Y3" s="373"/>
      <c r="ALP3" s="165"/>
      <c r="ALQ3" s="0"/>
      <c r="ALR3" s="0"/>
      <c r="ALS3" s="0"/>
      <c r="ALT3" s="0"/>
      <c r="ALU3" s="0"/>
      <c r="ALV3" s="0"/>
      <c r="ALW3" s="0"/>
      <c r="ALX3" s="0"/>
      <c r="ALY3" s="0"/>
      <c r="ALZ3" s="0"/>
      <c r="AMA3" s="0"/>
      <c r="AMB3" s="0"/>
      <c r="AMC3" s="0"/>
      <c r="AMD3" s="0"/>
      <c r="AME3" s="0"/>
      <c r="AMF3" s="0"/>
      <c r="AMG3" s="0"/>
      <c r="AMH3" s="0"/>
      <c r="AMI3" s="0"/>
      <c r="AMJ3" s="0"/>
    </row>
    <row r="4" s="164" customFormat="true" ht="114.75" hidden="false" customHeight="true" outlineLevel="0" collapsed="false">
      <c r="A4" s="375"/>
      <c r="B4" s="375"/>
      <c r="C4" s="376"/>
      <c r="D4" s="376"/>
      <c r="E4" s="377"/>
      <c r="F4" s="378"/>
      <c r="G4" s="379"/>
      <c r="H4" s="380"/>
      <c r="I4" s="381"/>
      <c r="J4" s="381"/>
      <c r="K4" s="381"/>
      <c r="L4" s="382"/>
      <c r="M4" s="382"/>
      <c r="N4" s="383"/>
      <c r="O4" s="384"/>
      <c r="P4" s="384"/>
      <c r="Q4" s="384"/>
      <c r="R4" s="385"/>
      <c r="S4" s="385"/>
      <c r="T4" s="386"/>
      <c r="U4" s="387"/>
      <c r="V4" s="387"/>
      <c r="W4" s="387"/>
      <c r="X4" s="388"/>
      <c r="Y4" s="388"/>
    </row>
    <row r="5" s="164" customFormat="true" ht="114.75" hidden="false" customHeight="true" outlineLevel="0" collapsed="false">
      <c r="A5" s="375"/>
      <c r="B5" s="375"/>
      <c r="C5" s="376"/>
      <c r="D5" s="376"/>
      <c r="E5" s="377"/>
      <c r="F5" s="378"/>
      <c r="G5" s="379"/>
      <c r="H5" s="380"/>
      <c r="I5" s="381"/>
      <c r="J5" s="381"/>
      <c r="K5" s="381"/>
      <c r="L5" s="382"/>
      <c r="M5" s="382"/>
      <c r="N5" s="383"/>
      <c r="O5" s="384"/>
      <c r="P5" s="384"/>
      <c r="Q5" s="384"/>
      <c r="R5" s="385"/>
      <c r="S5" s="385"/>
      <c r="T5" s="386"/>
      <c r="U5" s="387"/>
      <c r="V5" s="387"/>
      <c r="W5" s="387"/>
      <c r="X5" s="388"/>
      <c r="Y5" s="388"/>
    </row>
    <row r="6" s="164" customFormat="true" ht="114.75" hidden="false" customHeight="true" outlineLevel="0" collapsed="false">
      <c r="A6" s="375"/>
      <c r="B6" s="375"/>
      <c r="C6" s="376"/>
      <c r="D6" s="376"/>
      <c r="E6" s="377"/>
      <c r="F6" s="378"/>
      <c r="G6" s="379"/>
      <c r="H6" s="380"/>
      <c r="I6" s="381"/>
      <c r="J6" s="381"/>
      <c r="K6" s="381"/>
      <c r="L6" s="382"/>
      <c r="M6" s="382"/>
      <c r="N6" s="383"/>
      <c r="O6" s="384"/>
      <c r="P6" s="384"/>
      <c r="Q6" s="384"/>
      <c r="R6" s="385"/>
      <c r="S6" s="385"/>
      <c r="T6" s="386"/>
      <c r="U6" s="387"/>
      <c r="V6" s="387"/>
      <c r="W6" s="387"/>
      <c r="X6" s="388"/>
      <c r="Y6" s="388"/>
    </row>
    <row r="7" s="164" customFormat="true" ht="114.75" hidden="false" customHeight="true" outlineLevel="0" collapsed="false">
      <c r="A7" s="375"/>
      <c r="B7" s="375"/>
      <c r="C7" s="376"/>
      <c r="D7" s="376"/>
      <c r="E7" s="377"/>
      <c r="F7" s="378"/>
      <c r="G7" s="379"/>
      <c r="H7" s="380"/>
      <c r="I7" s="381"/>
      <c r="J7" s="381"/>
      <c r="K7" s="381"/>
      <c r="L7" s="382"/>
      <c r="M7" s="382"/>
      <c r="N7" s="383"/>
      <c r="O7" s="384"/>
      <c r="P7" s="384"/>
      <c r="Q7" s="384"/>
      <c r="R7" s="385"/>
      <c r="S7" s="385"/>
      <c r="T7" s="386"/>
      <c r="U7" s="387"/>
      <c r="V7" s="387"/>
      <c r="W7" s="387"/>
      <c r="X7" s="388"/>
      <c r="Y7" s="388"/>
    </row>
    <row r="8" s="164" customFormat="true" ht="114.75" hidden="false" customHeight="true" outlineLevel="0" collapsed="false">
      <c r="A8" s="375"/>
      <c r="B8" s="375"/>
      <c r="C8" s="376"/>
      <c r="D8" s="376"/>
      <c r="E8" s="377"/>
      <c r="F8" s="378"/>
      <c r="G8" s="379"/>
      <c r="H8" s="380"/>
      <c r="I8" s="381"/>
      <c r="J8" s="381"/>
      <c r="K8" s="381"/>
      <c r="L8" s="382"/>
      <c r="M8" s="382"/>
      <c r="N8" s="383"/>
      <c r="O8" s="384"/>
      <c r="P8" s="384"/>
      <c r="Q8" s="384"/>
      <c r="R8" s="385"/>
      <c r="S8" s="385"/>
      <c r="T8" s="386"/>
      <c r="U8" s="387"/>
      <c r="V8" s="387"/>
      <c r="W8" s="387"/>
      <c r="X8" s="388"/>
      <c r="Y8" s="388"/>
    </row>
    <row r="9" s="164" customFormat="true" ht="114.75" hidden="false" customHeight="true" outlineLevel="0" collapsed="false">
      <c r="A9" s="375"/>
      <c r="B9" s="375"/>
      <c r="C9" s="376"/>
      <c r="D9" s="376"/>
      <c r="E9" s="377"/>
      <c r="F9" s="378"/>
      <c r="G9" s="379"/>
      <c r="H9" s="380"/>
      <c r="I9" s="381"/>
      <c r="J9" s="381"/>
      <c r="K9" s="381"/>
      <c r="L9" s="382"/>
      <c r="M9" s="382"/>
      <c r="N9" s="383"/>
      <c r="O9" s="384"/>
      <c r="P9" s="384"/>
      <c r="Q9" s="384"/>
      <c r="R9" s="385"/>
      <c r="S9" s="385"/>
      <c r="T9" s="386"/>
      <c r="U9" s="387"/>
      <c r="V9" s="387"/>
      <c r="W9" s="387"/>
      <c r="X9" s="388"/>
      <c r="Y9" s="388"/>
    </row>
    <row r="10" s="164" customFormat="true" ht="114.75" hidden="false" customHeight="true" outlineLevel="0" collapsed="false">
      <c r="A10" s="375"/>
      <c r="B10" s="375"/>
      <c r="C10" s="376"/>
      <c r="D10" s="376"/>
      <c r="E10" s="377"/>
      <c r="F10" s="378"/>
      <c r="G10" s="379"/>
      <c r="H10" s="380"/>
      <c r="I10" s="381"/>
      <c r="J10" s="381"/>
      <c r="K10" s="381"/>
      <c r="L10" s="382"/>
      <c r="M10" s="382"/>
      <c r="N10" s="383"/>
      <c r="O10" s="384"/>
      <c r="P10" s="384"/>
      <c r="Q10" s="384"/>
      <c r="R10" s="385"/>
      <c r="S10" s="385"/>
      <c r="T10" s="386"/>
      <c r="U10" s="387"/>
      <c r="V10" s="387"/>
      <c r="W10" s="387"/>
      <c r="X10" s="388"/>
      <c r="Y10" s="388"/>
    </row>
    <row r="11" s="164" customFormat="true" ht="114.75" hidden="false" customHeight="true" outlineLevel="0" collapsed="false">
      <c r="A11" s="375"/>
      <c r="B11" s="375"/>
      <c r="C11" s="376"/>
      <c r="D11" s="376"/>
      <c r="E11" s="377"/>
      <c r="F11" s="378"/>
      <c r="G11" s="379"/>
      <c r="H11" s="380"/>
      <c r="I11" s="381"/>
      <c r="J11" s="381"/>
      <c r="K11" s="381"/>
      <c r="L11" s="382"/>
      <c r="M11" s="382"/>
      <c r="N11" s="383"/>
      <c r="O11" s="384"/>
      <c r="P11" s="384"/>
      <c r="Q11" s="384"/>
      <c r="R11" s="385"/>
      <c r="S11" s="385"/>
      <c r="T11" s="386"/>
      <c r="U11" s="387"/>
      <c r="V11" s="387"/>
      <c r="W11" s="387"/>
      <c r="X11" s="388"/>
      <c r="Y11" s="388"/>
    </row>
    <row r="12" s="164" customFormat="true" ht="114.75" hidden="false" customHeight="true" outlineLevel="0" collapsed="false">
      <c r="A12" s="375"/>
      <c r="B12" s="375"/>
      <c r="C12" s="376"/>
      <c r="D12" s="376"/>
      <c r="E12" s="377"/>
      <c r="F12" s="378"/>
      <c r="G12" s="379"/>
      <c r="H12" s="380"/>
      <c r="I12" s="381"/>
      <c r="J12" s="381"/>
      <c r="K12" s="381"/>
      <c r="L12" s="382"/>
      <c r="M12" s="382"/>
      <c r="N12" s="383"/>
      <c r="O12" s="384"/>
      <c r="P12" s="384"/>
      <c r="Q12" s="384"/>
      <c r="R12" s="385"/>
      <c r="S12" s="385"/>
      <c r="T12" s="386"/>
      <c r="U12" s="387"/>
      <c r="V12" s="387"/>
      <c r="W12" s="387"/>
      <c r="X12" s="388"/>
      <c r="Y12" s="388"/>
    </row>
    <row r="13" s="164" customFormat="true" ht="114.75" hidden="false" customHeight="true" outlineLevel="0" collapsed="false">
      <c r="A13" s="375"/>
      <c r="B13" s="375"/>
      <c r="C13" s="376"/>
      <c r="D13" s="376"/>
      <c r="E13" s="377"/>
      <c r="F13" s="378"/>
      <c r="G13" s="379"/>
      <c r="H13" s="380"/>
      <c r="I13" s="381"/>
      <c r="J13" s="381"/>
      <c r="K13" s="381"/>
      <c r="L13" s="382"/>
      <c r="M13" s="382"/>
      <c r="N13" s="383"/>
      <c r="O13" s="384"/>
      <c r="P13" s="384"/>
      <c r="Q13" s="384"/>
      <c r="R13" s="385"/>
      <c r="S13" s="385"/>
      <c r="T13" s="386"/>
      <c r="U13" s="387"/>
      <c r="V13" s="387"/>
      <c r="W13" s="387"/>
      <c r="X13" s="388"/>
      <c r="Y13" s="388"/>
    </row>
    <row r="14" s="164" customFormat="true" ht="114.75" hidden="false" customHeight="true" outlineLevel="0" collapsed="false">
      <c r="A14" s="375"/>
      <c r="B14" s="375"/>
      <c r="C14" s="376"/>
      <c r="D14" s="376"/>
      <c r="E14" s="377"/>
      <c r="F14" s="378"/>
      <c r="G14" s="379"/>
      <c r="H14" s="380"/>
      <c r="I14" s="381"/>
      <c r="J14" s="381"/>
      <c r="K14" s="381"/>
      <c r="L14" s="382"/>
      <c r="M14" s="382"/>
      <c r="N14" s="383"/>
      <c r="O14" s="384"/>
      <c r="P14" s="384"/>
      <c r="Q14" s="384"/>
      <c r="R14" s="385"/>
      <c r="S14" s="385"/>
      <c r="T14" s="386"/>
      <c r="U14" s="387"/>
      <c r="V14" s="387"/>
      <c r="W14" s="387"/>
      <c r="X14" s="388"/>
      <c r="Y14" s="388"/>
    </row>
    <row r="15" s="164" customFormat="true" ht="114.75" hidden="false" customHeight="true" outlineLevel="0" collapsed="false">
      <c r="A15" s="375"/>
      <c r="B15" s="375"/>
      <c r="C15" s="376"/>
      <c r="D15" s="376"/>
      <c r="E15" s="377"/>
      <c r="F15" s="378"/>
      <c r="G15" s="379"/>
      <c r="H15" s="380"/>
      <c r="I15" s="381"/>
      <c r="J15" s="381"/>
      <c r="K15" s="381"/>
      <c r="L15" s="382"/>
      <c r="M15" s="382"/>
      <c r="N15" s="383"/>
      <c r="O15" s="384"/>
      <c r="P15" s="384"/>
      <c r="Q15" s="384"/>
      <c r="R15" s="385"/>
      <c r="S15" s="385"/>
      <c r="T15" s="386"/>
      <c r="U15" s="387"/>
      <c r="V15" s="387"/>
      <c r="W15" s="387"/>
      <c r="X15" s="388"/>
      <c r="Y15" s="388"/>
    </row>
    <row r="16" s="164" customFormat="true" ht="114.75" hidden="false" customHeight="true" outlineLevel="0" collapsed="false">
      <c r="A16" s="375"/>
      <c r="B16" s="375"/>
      <c r="C16" s="376"/>
      <c r="D16" s="376"/>
      <c r="E16" s="377"/>
      <c r="F16" s="378"/>
      <c r="G16" s="379"/>
      <c r="H16" s="380"/>
      <c r="I16" s="381"/>
      <c r="J16" s="381"/>
      <c r="K16" s="381"/>
      <c r="L16" s="382"/>
      <c r="M16" s="382"/>
      <c r="N16" s="383"/>
      <c r="O16" s="384"/>
      <c r="P16" s="384"/>
      <c r="Q16" s="384"/>
      <c r="R16" s="385"/>
      <c r="S16" s="385"/>
      <c r="T16" s="386"/>
      <c r="U16" s="387"/>
      <c r="V16" s="387"/>
      <c r="W16" s="387"/>
      <c r="X16" s="388"/>
      <c r="Y16" s="388"/>
    </row>
    <row r="17" s="164" customFormat="true" ht="114.75" hidden="false" customHeight="true" outlineLevel="0" collapsed="false">
      <c r="A17" s="375"/>
      <c r="B17" s="375"/>
      <c r="C17" s="376"/>
      <c r="D17" s="376"/>
      <c r="E17" s="377"/>
      <c r="F17" s="378"/>
      <c r="G17" s="379"/>
      <c r="H17" s="380"/>
      <c r="I17" s="381"/>
      <c r="J17" s="381"/>
      <c r="K17" s="381"/>
      <c r="L17" s="382"/>
      <c r="M17" s="382"/>
      <c r="N17" s="383"/>
      <c r="O17" s="384"/>
      <c r="P17" s="384"/>
      <c r="Q17" s="384"/>
      <c r="R17" s="385"/>
      <c r="S17" s="385"/>
      <c r="T17" s="386"/>
      <c r="U17" s="387"/>
      <c r="V17" s="387"/>
      <c r="W17" s="387"/>
      <c r="X17" s="388"/>
      <c r="Y17" s="388"/>
    </row>
    <row r="18" s="164" customFormat="true" ht="114.75" hidden="false" customHeight="true" outlineLevel="0" collapsed="false">
      <c r="A18" s="375"/>
      <c r="B18" s="375"/>
      <c r="C18" s="376"/>
      <c r="D18" s="376"/>
      <c r="E18" s="377"/>
      <c r="F18" s="378"/>
      <c r="G18" s="379"/>
      <c r="H18" s="380"/>
      <c r="I18" s="381"/>
      <c r="J18" s="381"/>
      <c r="K18" s="381"/>
      <c r="L18" s="382"/>
      <c r="M18" s="382"/>
      <c r="N18" s="383"/>
      <c r="O18" s="384"/>
      <c r="P18" s="384"/>
      <c r="Q18" s="384"/>
      <c r="R18" s="385"/>
      <c r="S18" s="385"/>
      <c r="T18" s="386"/>
      <c r="U18" s="387"/>
      <c r="V18" s="387"/>
      <c r="W18" s="387"/>
      <c r="X18" s="388"/>
      <c r="Y18" s="388"/>
    </row>
    <row r="19" s="164" customFormat="true" ht="114.75" hidden="false" customHeight="true" outlineLevel="0" collapsed="false">
      <c r="A19" s="375"/>
      <c r="B19" s="375"/>
      <c r="C19" s="376"/>
      <c r="D19" s="376"/>
      <c r="E19" s="377"/>
      <c r="F19" s="378"/>
      <c r="G19" s="379"/>
      <c r="H19" s="380"/>
      <c r="I19" s="381"/>
      <c r="J19" s="381"/>
      <c r="K19" s="381"/>
      <c r="L19" s="382"/>
      <c r="M19" s="382"/>
      <c r="N19" s="383"/>
      <c r="O19" s="384"/>
      <c r="P19" s="384"/>
      <c r="Q19" s="384"/>
      <c r="R19" s="385"/>
      <c r="S19" s="385"/>
      <c r="T19" s="386"/>
      <c r="U19" s="387"/>
      <c r="V19" s="387"/>
      <c r="W19" s="387"/>
      <c r="X19" s="388"/>
      <c r="Y19" s="388"/>
    </row>
    <row r="20" s="164" customFormat="true" ht="114.75" hidden="false" customHeight="true" outlineLevel="0" collapsed="false">
      <c r="A20" s="375"/>
      <c r="B20" s="375"/>
      <c r="C20" s="376"/>
      <c r="D20" s="376"/>
      <c r="E20" s="377"/>
      <c r="F20" s="378"/>
      <c r="G20" s="379"/>
      <c r="H20" s="380"/>
      <c r="I20" s="381"/>
      <c r="J20" s="381"/>
      <c r="K20" s="381"/>
      <c r="L20" s="382"/>
      <c r="M20" s="382"/>
      <c r="N20" s="383"/>
      <c r="O20" s="384"/>
      <c r="P20" s="384"/>
      <c r="Q20" s="384"/>
      <c r="R20" s="385"/>
      <c r="S20" s="385"/>
      <c r="T20" s="386"/>
      <c r="U20" s="387"/>
      <c r="V20" s="387"/>
      <c r="W20" s="387"/>
      <c r="X20" s="388"/>
      <c r="Y20" s="388"/>
    </row>
    <row r="21" s="164" customFormat="true" ht="114.75" hidden="false" customHeight="true" outlineLevel="0" collapsed="false">
      <c r="A21" s="375"/>
      <c r="B21" s="375"/>
      <c r="C21" s="376"/>
      <c r="D21" s="376"/>
      <c r="E21" s="377"/>
      <c r="F21" s="378"/>
      <c r="G21" s="379"/>
      <c r="H21" s="380"/>
      <c r="I21" s="381"/>
      <c r="J21" s="381"/>
      <c r="K21" s="381"/>
      <c r="L21" s="382"/>
      <c r="M21" s="382"/>
      <c r="N21" s="383"/>
      <c r="O21" s="384"/>
      <c r="P21" s="384"/>
      <c r="Q21" s="384"/>
      <c r="R21" s="385"/>
      <c r="S21" s="385"/>
      <c r="T21" s="386"/>
      <c r="U21" s="387"/>
      <c r="V21" s="387"/>
      <c r="W21" s="387"/>
      <c r="X21" s="388"/>
      <c r="Y21" s="388"/>
    </row>
    <row r="22" s="164" customFormat="true" ht="114.75" hidden="false" customHeight="true" outlineLevel="0" collapsed="false">
      <c r="A22" s="375"/>
      <c r="B22" s="375"/>
      <c r="C22" s="376"/>
      <c r="D22" s="376"/>
      <c r="E22" s="377"/>
      <c r="F22" s="378"/>
      <c r="G22" s="379"/>
      <c r="H22" s="380"/>
      <c r="I22" s="381"/>
      <c r="J22" s="381"/>
      <c r="K22" s="381"/>
      <c r="L22" s="382"/>
      <c r="M22" s="382"/>
      <c r="N22" s="383"/>
      <c r="O22" s="384"/>
      <c r="P22" s="384"/>
      <c r="Q22" s="384"/>
      <c r="R22" s="385"/>
      <c r="S22" s="385"/>
      <c r="T22" s="386"/>
      <c r="U22" s="387"/>
      <c r="V22" s="387"/>
      <c r="W22" s="387"/>
      <c r="X22" s="388"/>
      <c r="Y22" s="388"/>
    </row>
    <row r="23" s="164" customFormat="true" ht="114.75" hidden="false" customHeight="true" outlineLevel="0" collapsed="false">
      <c r="A23" s="375"/>
      <c r="B23" s="375"/>
      <c r="C23" s="376"/>
      <c r="D23" s="376"/>
      <c r="E23" s="377"/>
      <c r="F23" s="378"/>
      <c r="G23" s="379"/>
      <c r="H23" s="380"/>
      <c r="I23" s="381"/>
      <c r="J23" s="381"/>
      <c r="K23" s="381"/>
      <c r="L23" s="382"/>
      <c r="M23" s="382"/>
      <c r="N23" s="383"/>
      <c r="O23" s="384"/>
      <c r="P23" s="384"/>
      <c r="Q23" s="384"/>
      <c r="R23" s="385"/>
      <c r="S23" s="385"/>
      <c r="T23" s="386"/>
      <c r="U23" s="387"/>
      <c r="V23" s="387"/>
      <c r="W23" s="387"/>
      <c r="X23" s="388"/>
      <c r="Y23" s="388"/>
    </row>
    <row r="24" s="164" customFormat="true" ht="114.75" hidden="false" customHeight="true" outlineLevel="0" collapsed="false">
      <c r="A24" s="375"/>
      <c r="B24" s="375"/>
      <c r="C24" s="376"/>
      <c r="D24" s="376"/>
      <c r="E24" s="377"/>
      <c r="F24" s="378"/>
      <c r="G24" s="379"/>
      <c r="H24" s="380"/>
      <c r="I24" s="381"/>
      <c r="J24" s="381"/>
      <c r="K24" s="381"/>
      <c r="L24" s="382"/>
      <c r="M24" s="382"/>
      <c r="N24" s="383"/>
      <c r="O24" s="384"/>
      <c r="P24" s="384"/>
      <c r="Q24" s="384"/>
      <c r="R24" s="385"/>
      <c r="S24" s="385"/>
      <c r="T24" s="386"/>
      <c r="U24" s="387"/>
      <c r="V24" s="387"/>
      <c r="W24" s="387"/>
      <c r="X24" s="388"/>
      <c r="Y24" s="388"/>
    </row>
    <row r="25" s="164" customFormat="true" ht="114.75" hidden="false" customHeight="true" outlineLevel="0" collapsed="false">
      <c r="A25" s="375"/>
      <c r="B25" s="375"/>
      <c r="C25" s="376"/>
      <c r="D25" s="376"/>
      <c r="E25" s="377"/>
      <c r="F25" s="378"/>
      <c r="G25" s="379"/>
      <c r="H25" s="380"/>
      <c r="I25" s="381"/>
      <c r="J25" s="381"/>
      <c r="K25" s="381"/>
      <c r="L25" s="382"/>
      <c r="M25" s="382"/>
      <c r="N25" s="383"/>
      <c r="O25" s="384"/>
      <c r="P25" s="384"/>
      <c r="Q25" s="384"/>
      <c r="R25" s="385"/>
      <c r="S25" s="385"/>
      <c r="T25" s="386"/>
      <c r="U25" s="387"/>
      <c r="V25" s="387"/>
      <c r="W25" s="387"/>
      <c r="X25" s="388"/>
      <c r="Y25" s="388"/>
    </row>
    <row r="26" s="164" customFormat="true" ht="114.75" hidden="false" customHeight="true" outlineLevel="0" collapsed="false">
      <c r="A26" s="375"/>
      <c r="B26" s="375"/>
      <c r="C26" s="376"/>
      <c r="D26" s="376"/>
      <c r="E26" s="377"/>
      <c r="F26" s="378"/>
      <c r="G26" s="379"/>
      <c r="H26" s="380"/>
      <c r="I26" s="381"/>
      <c r="J26" s="381"/>
      <c r="K26" s="381"/>
      <c r="L26" s="382"/>
      <c r="M26" s="382"/>
      <c r="N26" s="383"/>
      <c r="O26" s="384"/>
      <c r="P26" s="384"/>
      <c r="Q26" s="384"/>
      <c r="R26" s="385"/>
      <c r="S26" s="385"/>
      <c r="T26" s="386"/>
      <c r="U26" s="387"/>
      <c r="V26" s="387"/>
      <c r="W26" s="387"/>
      <c r="X26" s="388"/>
      <c r="Y26" s="388"/>
    </row>
    <row r="27" s="164" customFormat="true" ht="114.75" hidden="false" customHeight="true" outlineLevel="0" collapsed="false">
      <c r="A27" s="375"/>
      <c r="B27" s="375"/>
      <c r="C27" s="376"/>
      <c r="D27" s="376"/>
      <c r="E27" s="377"/>
      <c r="F27" s="378"/>
      <c r="G27" s="379"/>
      <c r="H27" s="380"/>
      <c r="I27" s="381"/>
      <c r="J27" s="381"/>
      <c r="K27" s="381"/>
      <c r="L27" s="382"/>
      <c r="M27" s="382"/>
      <c r="N27" s="383"/>
      <c r="O27" s="384"/>
      <c r="P27" s="384"/>
      <c r="Q27" s="384"/>
      <c r="R27" s="385"/>
      <c r="S27" s="385"/>
      <c r="T27" s="386"/>
      <c r="U27" s="387"/>
      <c r="V27" s="387"/>
      <c r="W27" s="387"/>
      <c r="X27" s="388"/>
      <c r="Y27" s="388"/>
    </row>
    <row r="28" s="164" customFormat="true" ht="114.75" hidden="false" customHeight="true" outlineLevel="0" collapsed="false">
      <c r="A28" s="375"/>
      <c r="B28" s="375"/>
      <c r="C28" s="376"/>
      <c r="D28" s="376"/>
      <c r="E28" s="377"/>
      <c r="F28" s="378"/>
      <c r="G28" s="379"/>
      <c r="H28" s="380"/>
      <c r="I28" s="381"/>
      <c r="J28" s="381"/>
      <c r="K28" s="381"/>
      <c r="L28" s="382"/>
      <c r="M28" s="382"/>
      <c r="N28" s="383"/>
      <c r="O28" s="384"/>
      <c r="P28" s="384"/>
      <c r="Q28" s="384"/>
      <c r="R28" s="385"/>
      <c r="S28" s="385"/>
      <c r="T28" s="386"/>
      <c r="U28" s="387"/>
      <c r="V28" s="387"/>
      <c r="W28" s="387"/>
      <c r="X28" s="388"/>
      <c r="Y28" s="388"/>
    </row>
    <row r="29" s="164" customFormat="true" ht="114.75" hidden="false" customHeight="true" outlineLevel="0" collapsed="false">
      <c r="A29" s="375"/>
      <c r="B29" s="375"/>
      <c r="C29" s="376"/>
      <c r="D29" s="376"/>
      <c r="E29" s="377"/>
      <c r="F29" s="378"/>
      <c r="G29" s="379"/>
      <c r="H29" s="380"/>
      <c r="I29" s="381"/>
      <c r="J29" s="381"/>
      <c r="K29" s="381"/>
      <c r="L29" s="382"/>
      <c r="M29" s="382"/>
      <c r="N29" s="383"/>
      <c r="O29" s="384"/>
      <c r="P29" s="384"/>
      <c r="Q29" s="384"/>
      <c r="R29" s="385"/>
      <c r="S29" s="385"/>
      <c r="T29" s="386"/>
      <c r="U29" s="387"/>
      <c r="V29" s="387"/>
      <c r="W29" s="387"/>
      <c r="X29" s="388"/>
      <c r="Y29" s="388"/>
    </row>
    <row r="30" s="164" customFormat="true" ht="114.75" hidden="false" customHeight="true" outlineLevel="0" collapsed="false">
      <c r="A30" s="375"/>
      <c r="B30" s="375"/>
      <c r="C30" s="376"/>
      <c r="D30" s="376"/>
      <c r="E30" s="377"/>
      <c r="F30" s="378"/>
      <c r="G30" s="379"/>
      <c r="H30" s="380"/>
      <c r="I30" s="381"/>
      <c r="J30" s="381"/>
      <c r="K30" s="381"/>
      <c r="L30" s="382"/>
      <c r="M30" s="382"/>
      <c r="N30" s="383"/>
      <c r="O30" s="384"/>
      <c r="P30" s="384"/>
      <c r="Q30" s="384"/>
      <c r="R30" s="385"/>
      <c r="S30" s="385"/>
      <c r="T30" s="386"/>
      <c r="U30" s="387"/>
      <c r="V30" s="387"/>
      <c r="W30" s="387"/>
      <c r="X30" s="388"/>
      <c r="Y30" s="388"/>
    </row>
    <row r="31" s="164" customFormat="true" ht="114.75" hidden="false" customHeight="true" outlineLevel="0" collapsed="false">
      <c r="A31" s="375"/>
      <c r="B31" s="375"/>
      <c r="C31" s="376"/>
      <c r="D31" s="376"/>
      <c r="E31" s="377"/>
      <c r="F31" s="378"/>
      <c r="G31" s="379"/>
      <c r="H31" s="380"/>
      <c r="I31" s="381"/>
      <c r="J31" s="381"/>
      <c r="K31" s="381"/>
      <c r="L31" s="382"/>
      <c r="M31" s="382"/>
      <c r="N31" s="383"/>
      <c r="O31" s="384"/>
      <c r="P31" s="384"/>
      <c r="Q31" s="384"/>
      <c r="R31" s="385"/>
      <c r="S31" s="385"/>
      <c r="T31" s="386"/>
      <c r="U31" s="387"/>
      <c r="V31" s="387"/>
      <c r="W31" s="387"/>
      <c r="X31" s="388"/>
      <c r="Y31" s="388"/>
    </row>
    <row r="32" s="164" customFormat="true" ht="114.75" hidden="false" customHeight="true" outlineLevel="0" collapsed="false">
      <c r="A32" s="375"/>
      <c r="B32" s="375"/>
      <c r="C32" s="376"/>
      <c r="D32" s="376"/>
      <c r="E32" s="377"/>
      <c r="F32" s="378"/>
      <c r="G32" s="379"/>
      <c r="H32" s="380"/>
      <c r="I32" s="381"/>
      <c r="J32" s="381"/>
      <c r="K32" s="381"/>
      <c r="L32" s="382"/>
      <c r="M32" s="382"/>
      <c r="N32" s="383"/>
      <c r="O32" s="384"/>
      <c r="P32" s="384"/>
      <c r="Q32" s="384"/>
      <c r="R32" s="385"/>
      <c r="S32" s="385"/>
      <c r="T32" s="386"/>
      <c r="U32" s="387"/>
      <c r="V32" s="387"/>
      <c r="W32" s="387"/>
      <c r="X32" s="388"/>
      <c r="Y32" s="388"/>
    </row>
    <row r="33" s="164" customFormat="true" ht="114.75" hidden="false" customHeight="true" outlineLevel="0" collapsed="false">
      <c r="A33" s="375"/>
      <c r="B33" s="375"/>
      <c r="C33" s="376"/>
      <c r="D33" s="376"/>
      <c r="E33" s="377"/>
      <c r="F33" s="378"/>
      <c r="G33" s="379"/>
      <c r="H33" s="380"/>
      <c r="I33" s="381"/>
      <c r="J33" s="381"/>
      <c r="K33" s="381"/>
      <c r="L33" s="382"/>
      <c r="M33" s="382"/>
      <c r="N33" s="383"/>
      <c r="O33" s="384"/>
      <c r="P33" s="384"/>
      <c r="Q33" s="384"/>
      <c r="R33" s="385"/>
      <c r="S33" s="385"/>
      <c r="T33" s="386"/>
      <c r="U33" s="387"/>
      <c r="V33" s="387"/>
      <c r="W33" s="387"/>
      <c r="X33" s="388"/>
      <c r="Y33" s="388"/>
    </row>
    <row r="34" s="164" customFormat="true" ht="114.75" hidden="false" customHeight="true" outlineLevel="0" collapsed="false">
      <c r="A34" s="375"/>
      <c r="B34" s="375"/>
      <c r="C34" s="376"/>
      <c r="D34" s="376"/>
      <c r="E34" s="377"/>
      <c r="F34" s="378"/>
      <c r="G34" s="379"/>
      <c r="H34" s="380"/>
      <c r="I34" s="381"/>
      <c r="J34" s="381"/>
      <c r="K34" s="381"/>
      <c r="L34" s="382"/>
      <c r="M34" s="382"/>
      <c r="N34" s="383"/>
      <c r="O34" s="384"/>
      <c r="P34" s="384"/>
      <c r="Q34" s="384"/>
      <c r="R34" s="385"/>
      <c r="S34" s="385"/>
      <c r="T34" s="386"/>
      <c r="U34" s="387"/>
      <c r="V34" s="387"/>
      <c r="W34" s="387"/>
      <c r="X34" s="388"/>
      <c r="Y34" s="388"/>
    </row>
    <row r="35" s="164" customFormat="true" ht="114.75" hidden="false" customHeight="true" outlineLevel="0" collapsed="false">
      <c r="A35" s="375"/>
      <c r="B35" s="375"/>
      <c r="C35" s="376"/>
      <c r="D35" s="376"/>
      <c r="E35" s="377"/>
      <c r="F35" s="378"/>
      <c r="G35" s="379"/>
      <c r="H35" s="380"/>
      <c r="I35" s="381"/>
      <c r="J35" s="381"/>
      <c r="K35" s="381"/>
      <c r="L35" s="382"/>
      <c r="M35" s="382"/>
      <c r="N35" s="383"/>
      <c r="O35" s="384"/>
      <c r="P35" s="384"/>
      <c r="Q35" s="384"/>
      <c r="R35" s="385"/>
      <c r="S35" s="385"/>
      <c r="T35" s="386"/>
      <c r="U35" s="387"/>
      <c r="V35" s="387"/>
      <c r="W35" s="387"/>
      <c r="X35" s="388"/>
      <c r="Y35" s="388"/>
    </row>
    <row r="36" s="164" customFormat="true" ht="114.75" hidden="false" customHeight="true" outlineLevel="0" collapsed="false">
      <c r="A36" s="375"/>
      <c r="B36" s="375"/>
      <c r="C36" s="376"/>
      <c r="D36" s="376"/>
      <c r="E36" s="377"/>
      <c r="F36" s="378"/>
      <c r="G36" s="379"/>
      <c r="H36" s="380"/>
      <c r="I36" s="381"/>
      <c r="J36" s="381"/>
      <c r="K36" s="381"/>
      <c r="L36" s="382"/>
      <c r="M36" s="382"/>
      <c r="N36" s="383"/>
      <c r="O36" s="384"/>
      <c r="P36" s="384"/>
      <c r="Q36" s="384"/>
      <c r="R36" s="385"/>
      <c r="S36" s="385"/>
      <c r="T36" s="386"/>
      <c r="U36" s="387"/>
      <c r="V36" s="387"/>
      <c r="W36" s="387"/>
      <c r="X36" s="388"/>
      <c r="Y36" s="388"/>
    </row>
    <row r="37" s="164" customFormat="true" ht="114.75" hidden="false" customHeight="true" outlineLevel="0" collapsed="false">
      <c r="A37" s="375"/>
      <c r="B37" s="375"/>
      <c r="C37" s="376"/>
      <c r="D37" s="376"/>
      <c r="E37" s="377"/>
      <c r="F37" s="378"/>
      <c r="G37" s="379"/>
      <c r="H37" s="380"/>
      <c r="I37" s="381"/>
      <c r="J37" s="381"/>
      <c r="K37" s="381"/>
      <c r="L37" s="382"/>
      <c r="M37" s="382"/>
      <c r="N37" s="383"/>
      <c r="O37" s="384"/>
      <c r="P37" s="384"/>
      <c r="Q37" s="384"/>
      <c r="R37" s="385"/>
      <c r="S37" s="385"/>
      <c r="T37" s="386"/>
      <c r="U37" s="387"/>
      <c r="V37" s="387"/>
      <c r="W37" s="387"/>
      <c r="X37" s="388"/>
      <c r="Y37" s="388"/>
    </row>
    <row r="38" s="164" customFormat="true" ht="114.75" hidden="false" customHeight="true" outlineLevel="0" collapsed="false">
      <c r="A38" s="375"/>
      <c r="B38" s="375"/>
      <c r="C38" s="376"/>
      <c r="D38" s="376"/>
      <c r="E38" s="377"/>
      <c r="F38" s="378"/>
      <c r="G38" s="379"/>
      <c r="H38" s="380"/>
      <c r="I38" s="381"/>
      <c r="J38" s="381"/>
      <c r="K38" s="381"/>
      <c r="L38" s="382"/>
      <c r="M38" s="382"/>
      <c r="N38" s="383"/>
      <c r="O38" s="384"/>
      <c r="P38" s="384"/>
      <c r="Q38" s="384"/>
      <c r="R38" s="385"/>
      <c r="S38" s="385"/>
      <c r="T38" s="386"/>
      <c r="U38" s="387"/>
      <c r="V38" s="387"/>
      <c r="W38" s="387"/>
      <c r="X38" s="388"/>
      <c r="Y38" s="388"/>
    </row>
    <row r="39" s="164" customFormat="true" ht="114.75" hidden="false" customHeight="true" outlineLevel="0" collapsed="false">
      <c r="A39" s="375"/>
      <c r="B39" s="375"/>
      <c r="C39" s="376"/>
      <c r="D39" s="376"/>
      <c r="E39" s="377"/>
      <c r="F39" s="378"/>
      <c r="G39" s="379"/>
      <c r="H39" s="380"/>
      <c r="I39" s="381"/>
      <c r="J39" s="381"/>
      <c r="K39" s="381"/>
      <c r="L39" s="382"/>
      <c r="M39" s="382"/>
      <c r="N39" s="383"/>
      <c r="O39" s="384"/>
      <c r="P39" s="384"/>
      <c r="Q39" s="384"/>
      <c r="R39" s="385"/>
      <c r="S39" s="385"/>
      <c r="T39" s="386"/>
      <c r="U39" s="387"/>
      <c r="V39" s="387"/>
      <c r="W39" s="387"/>
      <c r="X39" s="388"/>
      <c r="Y39" s="388"/>
    </row>
    <row r="40" s="164" customFormat="true" ht="114.75" hidden="false" customHeight="true" outlineLevel="0" collapsed="false">
      <c r="A40" s="375"/>
      <c r="B40" s="375"/>
      <c r="C40" s="376"/>
      <c r="D40" s="376"/>
      <c r="E40" s="377"/>
      <c r="F40" s="378"/>
      <c r="G40" s="379"/>
      <c r="H40" s="380"/>
      <c r="I40" s="381"/>
      <c r="J40" s="381"/>
      <c r="K40" s="381"/>
      <c r="L40" s="382"/>
      <c r="M40" s="382"/>
      <c r="N40" s="383"/>
      <c r="O40" s="384"/>
      <c r="P40" s="384"/>
      <c r="Q40" s="384"/>
      <c r="R40" s="385"/>
      <c r="S40" s="385"/>
      <c r="T40" s="386"/>
      <c r="U40" s="387"/>
      <c r="V40" s="387"/>
      <c r="W40" s="387"/>
      <c r="X40" s="388"/>
      <c r="Y40" s="388"/>
    </row>
    <row r="41" s="164" customFormat="true" ht="114.75" hidden="false" customHeight="true" outlineLevel="0" collapsed="false">
      <c r="A41" s="375"/>
      <c r="B41" s="375"/>
      <c r="C41" s="376"/>
      <c r="D41" s="376"/>
      <c r="E41" s="377"/>
      <c r="F41" s="378"/>
      <c r="G41" s="379"/>
      <c r="H41" s="380"/>
      <c r="I41" s="381"/>
      <c r="J41" s="381"/>
      <c r="K41" s="381"/>
      <c r="L41" s="382"/>
      <c r="M41" s="382"/>
      <c r="N41" s="383"/>
      <c r="O41" s="384"/>
      <c r="P41" s="384"/>
      <c r="Q41" s="384"/>
      <c r="R41" s="385"/>
      <c r="S41" s="385"/>
      <c r="T41" s="386"/>
      <c r="U41" s="387"/>
      <c r="V41" s="387"/>
      <c r="W41" s="387"/>
      <c r="X41" s="388"/>
      <c r="Y41" s="388"/>
    </row>
    <row r="42" s="164" customFormat="true" ht="114.75" hidden="false" customHeight="true" outlineLevel="0" collapsed="false">
      <c r="A42" s="375"/>
      <c r="B42" s="375"/>
      <c r="C42" s="376"/>
      <c r="D42" s="376"/>
      <c r="E42" s="377"/>
      <c r="F42" s="378"/>
      <c r="G42" s="379"/>
      <c r="H42" s="380"/>
      <c r="I42" s="381"/>
      <c r="J42" s="381"/>
      <c r="K42" s="381"/>
      <c r="L42" s="382"/>
      <c r="M42" s="382"/>
      <c r="N42" s="383"/>
      <c r="O42" s="384"/>
      <c r="P42" s="384"/>
      <c r="Q42" s="384"/>
      <c r="R42" s="385"/>
      <c r="S42" s="385"/>
      <c r="T42" s="386"/>
      <c r="U42" s="387"/>
      <c r="V42" s="387"/>
      <c r="W42" s="387"/>
      <c r="X42" s="388"/>
      <c r="Y42" s="388"/>
    </row>
    <row r="43" s="164" customFormat="true" ht="114.75" hidden="false" customHeight="true" outlineLevel="0" collapsed="false">
      <c r="A43" s="375"/>
      <c r="B43" s="375"/>
      <c r="C43" s="376"/>
      <c r="D43" s="376"/>
      <c r="E43" s="377"/>
      <c r="F43" s="378"/>
      <c r="G43" s="379"/>
      <c r="H43" s="380"/>
      <c r="I43" s="381"/>
      <c r="J43" s="381"/>
      <c r="K43" s="381"/>
      <c r="L43" s="382"/>
      <c r="M43" s="382"/>
      <c r="N43" s="383"/>
      <c r="O43" s="384"/>
      <c r="P43" s="384"/>
      <c r="Q43" s="384"/>
      <c r="R43" s="385"/>
      <c r="S43" s="385"/>
      <c r="T43" s="386"/>
      <c r="U43" s="387"/>
      <c r="V43" s="387"/>
      <c r="W43" s="387"/>
      <c r="X43" s="388"/>
      <c r="Y43" s="388"/>
    </row>
    <row r="44" s="164" customFormat="true" ht="114.75" hidden="false" customHeight="true" outlineLevel="0" collapsed="false">
      <c r="A44" s="375"/>
      <c r="B44" s="375"/>
      <c r="C44" s="376"/>
      <c r="D44" s="376"/>
      <c r="E44" s="377"/>
      <c r="F44" s="378"/>
      <c r="G44" s="379"/>
      <c r="H44" s="380"/>
      <c r="I44" s="381"/>
      <c r="J44" s="381"/>
      <c r="K44" s="381"/>
      <c r="L44" s="382"/>
      <c r="M44" s="382"/>
      <c r="N44" s="383"/>
      <c r="O44" s="384"/>
      <c r="P44" s="384"/>
      <c r="Q44" s="384"/>
      <c r="R44" s="385"/>
      <c r="S44" s="385"/>
      <c r="T44" s="386"/>
      <c r="U44" s="387"/>
      <c r="V44" s="387"/>
      <c r="W44" s="387"/>
      <c r="X44" s="388"/>
      <c r="Y44" s="388"/>
    </row>
    <row r="45" s="164" customFormat="true" ht="114.75" hidden="false" customHeight="true" outlineLevel="0" collapsed="false">
      <c r="A45" s="375"/>
      <c r="B45" s="375"/>
      <c r="C45" s="376"/>
      <c r="D45" s="376"/>
      <c r="E45" s="377"/>
      <c r="F45" s="378"/>
      <c r="G45" s="379"/>
      <c r="H45" s="380"/>
      <c r="I45" s="381"/>
      <c r="J45" s="381"/>
      <c r="K45" s="381"/>
      <c r="L45" s="382"/>
      <c r="M45" s="382"/>
      <c r="N45" s="383"/>
      <c r="O45" s="384"/>
      <c r="P45" s="384"/>
      <c r="Q45" s="384"/>
      <c r="R45" s="385"/>
      <c r="S45" s="385"/>
      <c r="T45" s="386"/>
      <c r="U45" s="387"/>
      <c r="V45" s="387"/>
      <c r="W45" s="387"/>
      <c r="X45" s="388"/>
      <c r="Y45" s="388"/>
    </row>
  </sheetData>
  <sheetProtection sheet="true" password="c5c5" objects="true" scenarios="true" selectLockedCells="true"/>
  <mergeCells count="10">
    <mergeCell ref="A1:M1"/>
    <mergeCell ref="B2:B3"/>
    <mergeCell ref="C2:C3"/>
    <mergeCell ref="D2:D3"/>
    <mergeCell ref="E2:E3"/>
    <mergeCell ref="F2:F3"/>
    <mergeCell ref="G2:G3"/>
    <mergeCell ref="H2:M3"/>
    <mergeCell ref="N2:S3"/>
    <mergeCell ref="T2:Y3"/>
  </mergeCells>
  <dataValidations count="5">
    <dataValidation allowBlank="true" operator="between" showDropDown="false" showErrorMessage="true" showInputMessage="true" sqref="F4:F45" type="list">
      <formula1>"CNPq,FINEP,CAPES,FAPs,Funcação do Exterior,Empresa Privada,Outros"</formula1>
      <formula2>0</formula2>
    </dataValidation>
    <dataValidation allowBlank="true" operator="equal" promptTitle="Discente de Pós-graduação orientados membros de projeto" showDropDown="false" showErrorMessage="true" showInputMessage="true" sqref="N4:S45" type="list">
      <formula1>'Discentes_Pos-grad'!$A$3:$A$8320</formula1>
      <formula2>0</formula2>
    </dataValidation>
    <dataValidation allowBlank="true" operator="between" showDropDown="false" showErrorMessage="true" showInputMessage="true" sqref="E4:E45" type="list">
      <formula1>PPG_info!$A$6:$A$8</formula1>
      <formula2>0</formula2>
    </dataValidation>
    <dataValidation allowBlank="true" operator="equal" promptTitle="Discente de graduação membros de projeto" showDropDown="false" showErrorMessage="true" showInputMessage="true" sqref="T4:Y45" type="list">
      <formula1>Discentes_Grad!$A$3:$A$9046</formula1>
      <formula2>0</formula2>
    </dataValidation>
    <dataValidation allowBlank="true" operator="equal" prompt="Pesquisadores colaboradores no projetos.&#10;&#10;&#10;As opções listadas são extraídas&#10;da planilha de &quot;Colaboradores&quot;." promptTitle="Pesquisadores colaboradores nos projetos" showDropDown="false" showErrorMessage="true" showInputMessage="true" sqref="H4:M45" type="list">
      <formula1>Colaboradores!$A$3:$A$200</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M460"/>
  <sheetViews>
    <sheetView showFormulas="false" showGridLines="true" showRowColHeaders="true" showZeros="false" rightToLeft="false" tabSelected="false" showOutlineSymbols="true" defaultGridColor="true" view="normal" topLeftCell="A1" colorId="64" zoomScale="74" zoomScaleNormal="74" zoomScalePageLayoutView="100" workbookViewId="0">
      <selection pane="topLeft" activeCell="Q15" activeCellId="0" sqref="Q15"/>
    </sheetView>
  </sheetViews>
  <sheetFormatPr defaultRowHeight="12.75" outlineLevelRow="0" outlineLevelCol="0"/>
  <cols>
    <col collapsed="false" customWidth="true" hidden="false" outlineLevel="0" max="1" min="1" style="389" width="14.57"/>
    <col collapsed="false" customWidth="true" hidden="false" outlineLevel="0" max="2" min="2" style="390" width="44.71"/>
    <col collapsed="false" customWidth="true" hidden="false" outlineLevel="0" max="3" min="3" style="390" width="24.29"/>
    <col collapsed="false" customWidth="true" hidden="false" outlineLevel="0" max="4" min="4" style="391" width="9.29"/>
    <col collapsed="false" customWidth="true" hidden="false" outlineLevel="0" max="5" min="5" style="391" width="7.15"/>
    <col collapsed="false" customWidth="true" hidden="false" outlineLevel="0" max="6" min="6" style="164" width="25.29"/>
    <col collapsed="false" customWidth="true" hidden="false" outlineLevel="0" max="7" min="7" style="164" width="25.4"/>
    <col collapsed="false" customWidth="true" hidden="false" outlineLevel="0" max="8" min="8" style="164" width="22.14"/>
    <col collapsed="false" customWidth="true" hidden="false" outlineLevel="0" max="9" min="9" style="0" width="22.7"/>
    <col collapsed="false" customWidth="true" hidden="false" outlineLevel="0" max="10" min="10" style="0" width="8.67"/>
    <col collapsed="false" customWidth="true" hidden="false" outlineLevel="0" max="11" min="11" style="0" width="12.29"/>
    <col collapsed="false" customWidth="true" hidden="false" outlineLevel="0" max="13" min="12" style="0" width="17.71"/>
    <col collapsed="false" customWidth="true" hidden="false" outlineLevel="0" max="1025" min="14" style="0" width="8.67"/>
  </cols>
  <sheetData>
    <row r="1" s="165" customFormat="true" ht="64.5" hidden="false" customHeight="true" outlineLevel="0" collapsed="false">
      <c r="A1" s="392" t="s">
        <v>199</v>
      </c>
      <c r="B1" s="392"/>
      <c r="C1" s="392"/>
      <c r="D1" s="392"/>
      <c r="E1" s="392"/>
      <c r="F1" s="392"/>
      <c r="G1" s="392"/>
      <c r="H1" s="392"/>
      <c r="I1" s="392"/>
    </row>
    <row r="2" s="165" customFormat="true" ht="12.75" hidden="false" customHeight="false" outlineLevel="0" collapsed="false">
      <c r="A2" s="393"/>
      <c r="B2" s="394"/>
      <c r="C2" s="394"/>
      <c r="D2" s="395"/>
      <c r="E2" s="395"/>
    </row>
    <row r="3" s="165" customFormat="true" ht="90" hidden="false" customHeight="true" outlineLevel="0" collapsed="false">
      <c r="A3" s="393"/>
      <c r="B3" s="396" t="s">
        <v>200</v>
      </c>
      <c r="C3" s="396"/>
      <c r="D3" s="396"/>
      <c r="E3" s="397"/>
      <c r="F3" s="398" t="s">
        <v>201</v>
      </c>
      <c r="G3" s="398"/>
      <c r="H3" s="398"/>
      <c r="I3" s="398"/>
      <c r="J3" s="398"/>
      <c r="K3" s="398"/>
      <c r="L3" s="398"/>
      <c r="M3" s="399" t="s">
        <v>202</v>
      </c>
    </row>
    <row r="4" customFormat="false" ht="35.25" hidden="false" customHeight="true" outlineLevel="0" collapsed="false">
      <c r="B4" s="400"/>
      <c r="C4" s="400"/>
      <c r="D4" s="400"/>
      <c r="E4" s="401"/>
      <c r="F4" s="398" t="s">
        <v>203</v>
      </c>
      <c r="G4" s="402" t="s">
        <v>204</v>
      </c>
      <c r="H4" s="402" t="s">
        <v>205</v>
      </c>
      <c r="I4" s="402"/>
      <c r="J4" s="402"/>
      <c r="K4" s="402"/>
      <c r="L4" s="403" t="s">
        <v>206</v>
      </c>
      <c r="M4" s="399" t="s">
        <v>202</v>
      </c>
    </row>
    <row r="5" customFormat="false" ht="30" hidden="false" customHeight="true" outlineLevel="0" collapsed="false">
      <c r="B5" s="400"/>
      <c r="C5" s="400"/>
      <c r="D5" s="400"/>
      <c r="E5" s="404"/>
      <c r="F5" s="405"/>
      <c r="G5" s="406"/>
      <c r="H5" s="407"/>
      <c r="I5" s="407"/>
      <c r="J5" s="407"/>
      <c r="K5" s="407"/>
      <c r="L5" s="408"/>
      <c r="M5" s="409" t="n">
        <f aca="false">SUM(L5:L25)</f>
        <v>0</v>
      </c>
    </row>
    <row r="6" customFormat="false" ht="30" hidden="false" customHeight="true" outlineLevel="0" collapsed="false">
      <c r="B6" s="410"/>
      <c r="C6" s="410"/>
      <c r="D6" s="410"/>
      <c r="E6" s="411"/>
      <c r="F6" s="405"/>
      <c r="G6" s="406"/>
      <c r="H6" s="407"/>
      <c r="I6" s="407"/>
      <c r="J6" s="407"/>
      <c r="K6" s="407"/>
      <c r="L6" s="408"/>
      <c r="M6" s="409"/>
    </row>
    <row r="7" customFormat="false" ht="30" hidden="false" customHeight="true" outlineLevel="0" collapsed="false">
      <c r="B7" s="410"/>
      <c r="C7" s="410"/>
      <c r="D7" s="410"/>
      <c r="E7" s="411"/>
      <c r="F7" s="405"/>
      <c r="G7" s="406"/>
      <c r="H7" s="407"/>
      <c r="I7" s="407"/>
      <c r="J7" s="407"/>
      <c r="K7" s="407"/>
      <c r="L7" s="408"/>
      <c r="M7" s="409"/>
    </row>
    <row r="8" customFormat="false" ht="30" hidden="false" customHeight="true" outlineLevel="0" collapsed="false">
      <c r="B8" s="410"/>
      <c r="C8" s="410"/>
      <c r="D8" s="410"/>
      <c r="E8" s="411"/>
      <c r="F8" s="405"/>
      <c r="G8" s="406"/>
      <c r="H8" s="407"/>
      <c r="I8" s="407"/>
      <c r="J8" s="407"/>
      <c r="K8" s="407"/>
      <c r="L8" s="408"/>
    </row>
    <row r="9" customFormat="false" ht="30" hidden="false" customHeight="true" outlineLevel="0" collapsed="false">
      <c r="B9" s="410"/>
      <c r="C9" s="410"/>
      <c r="D9" s="410"/>
      <c r="E9" s="411"/>
      <c r="F9" s="412"/>
      <c r="G9" s="406"/>
      <c r="H9" s="413"/>
      <c r="I9" s="413"/>
      <c r="J9" s="413"/>
      <c r="K9" s="413"/>
      <c r="L9" s="408"/>
    </row>
    <row r="10" customFormat="false" ht="30" hidden="false" customHeight="true" outlineLevel="0" collapsed="false">
      <c r="B10" s="410"/>
      <c r="C10" s="410"/>
      <c r="D10" s="410"/>
      <c r="E10" s="411"/>
      <c r="F10" s="412"/>
      <c r="G10" s="406"/>
      <c r="H10" s="413"/>
      <c r="I10" s="413"/>
      <c r="J10" s="413"/>
      <c r="K10" s="413"/>
      <c r="L10" s="408"/>
    </row>
    <row r="11" customFormat="false" ht="30" hidden="false" customHeight="true" outlineLevel="0" collapsed="false">
      <c r="B11" s="410"/>
      <c r="C11" s="410"/>
      <c r="D11" s="410"/>
      <c r="E11" s="411"/>
      <c r="F11" s="412"/>
      <c r="G11" s="406"/>
      <c r="H11" s="413"/>
      <c r="I11" s="413"/>
      <c r="J11" s="413"/>
      <c r="K11" s="413"/>
      <c r="L11" s="408"/>
    </row>
    <row r="12" customFormat="false" ht="25.5" hidden="false" customHeight="true" outlineLevel="0" collapsed="false">
      <c r="B12" s="410"/>
      <c r="C12" s="410"/>
      <c r="D12" s="410"/>
      <c r="E12" s="411"/>
      <c r="F12" s="412"/>
      <c r="G12" s="406"/>
      <c r="H12" s="413"/>
      <c r="I12" s="413"/>
      <c r="J12" s="413"/>
      <c r="K12" s="413"/>
      <c r="L12" s="408"/>
    </row>
    <row r="13" customFormat="false" ht="25.5" hidden="false" customHeight="true" outlineLevel="0" collapsed="false">
      <c r="B13" s="410"/>
      <c r="C13" s="410"/>
      <c r="D13" s="410"/>
      <c r="E13" s="414"/>
      <c r="F13" s="412"/>
      <c r="G13" s="406"/>
      <c r="H13" s="413"/>
      <c r="I13" s="413"/>
      <c r="J13" s="413"/>
      <c r="K13" s="413"/>
      <c r="L13" s="408"/>
    </row>
    <row r="14" customFormat="false" ht="25.5" hidden="false" customHeight="true" outlineLevel="0" collapsed="false">
      <c r="B14" s="410"/>
      <c r="C14" s="410"/>
      <c r="D14" s="410"/>
      <c r="E14" s="414"/>
      <c r="F14" s="412"/>
      <c r="G14" s="406"/>
      <c r="H14" s="413"/>
      <c r="I14" s="413"/>
      <c r="J14" s="413"/>
      <c r="K14" s="413"/>
      <c r="L14" s="408"/>
    </row>
    <row r="15" customFormat="false" ht="25.5" hidden="false" customHeight="true" outlineLevel="0" collapsed="false">
      <c r="B15" s="410"/>
      <c r="C15" s="410"/>
      <c r="D15" s="410"/>
      <c r="E15" s="414"/>
      <c r="F15" s="412"/>
      <c r="G15" s="406"/>
      <c r="H15" s="413"/>
      <c r="I15" s="413"/>
      <c r="J15" s="413"/>
      <c r="K15" s="413"/>
      <c r="L15" s="408"/>
    </row>
    <row r="16" customFormat="false" ht="25.5" hidden="false" customHeight="true" outlineLevel="0" collapsed="false">
      <c r="B16" s="410"/>
      <c r="C16" s="410"/>
      <c r="D16" s="410"/>
      <c r="E16" s="414"/>
      <c r="F16" s="412"/>
      <c r="G16" s="406"/>
      <c r="H16" s="413"/>
      <c r="I16" s="413"/>
      <c r="J16" s="413"/>
      <c r="K16" s="413"/>
      <c r="L16" s="408"/>
    </row>
    <row r="17" customFormat="false" ht="25.5" hidden="false" customHeight="true" outlineLevel="0" collapsed="false">
      <c r="B17" s="410"/>
      <c r="C17" s="410"/>
      <c r="D17" s="410"/>
      <c r="E17" s="414"/>
      <c r="F17" s="412"/>
      <c r="G17" s="406"/>
      <c r="H17" s="413"/>
      <c r="I17" s="413"/>
      <c r="J17" s="413"/>
      <c r="K17" s="413"/>
      <c r="L17" s="408"/>
    </row>
    <row r="18" customFormat="false" ht="25.5" hidden="false" customHeight="true" outlineLevel="0" collapsed="false">
      <c r="B18" s="410"/>
      <c r="C18" s="410"/>
      <c r="D18" s="410"/>
      <c r="E18" s="414"/>
      <c r="F18" s="412"/>
      <c r="G18" s="406"/>
      <c r="H18" s="413"/>
      <c r="I18" s="413"/>
      <c r="J18" s="413"/>
      <c r="K18" s="413"/>
      <c r="L18" s="408"/>
    </row>
    <row r="19" customFormat="false" ht="25.5" hidden="false" customHeight="true" outlineLevel="0" collapsed="false">
      <c r="B19" s="410"/>
      <c r="C19" s="410"/>
      <c r="D19" s="410"/>
      <c r="E19" s="414"/>
      <c r="F19" s="412"/>
      <c r="G19" s="406"/>
      <c r="H19" s="413"/>
      <c r="I19" s="413"/>
      <c r="J19" s="413"/>
      <c r="K19" s="413"/>
      <c r="L19" s="408"/>
    </row>
    <row r="20" customFormat="false" ht="18" hidden="false" customHeight="true" outlineLevel="0" collapsed="false">
      <c r="B20" s="410"/>
      <c r="C20" s="410"/>
      <c r="D20" s="410"/>
      <c r="E20" s="414"/>
      <c r="F20" s="412"/>
      <c r="G20" s="406"/>
      <c r="H20" s="413"/>
      <c r="I20" s="413"/>
      <c r="J20" s="413"/>
      <c r="K20" s="413"/>
      <c r="L20" s="408"/>
    </row>
    <row r="21" customFormat="false" ht="18" hidden="false" customHeight="true" outlineLevel="0" collapsed="false">
      <c r="B21" s="410"/>
      <c r="C21" s="410"/>
      <c r="D21" s="410"/>
      <c r="E21" s="414"/>
      <c r="F21" s="412"/>
      <c r="G21" s="406"/>
      <c r="H21" s="413"/>
      <c r="I21" s="413"/>
      <c r="J21" s="413"/>
      <c r="K21" s="413"/>
      <c r="L21" s="408"/>
    </row>
    <row r="22" customFormat="false" ht="18" hidden="false" customHeight="true" outlineLevel="0" collapsed="false">
      <c r="B22" s="410"/>
      <c r="C22" s="410"/>
      <c r="D22" s="410"/>
      <c r="E22" s="414"/>
      <c r="F22" s="412"/>
      <c r="G22" s="406"/>
      <c r="H22" s="413"/>
      <c r="I22" s="413"/>
      <c r="J22" s="413"/>
      <c r="K22" s="413"/>
      <c r="L22" s="408"/>
    </row>
    <row r="23" customFormat="false" ht="18" hidden="false" customHeight="true" outlineLevel="0" collapsed="false">
      <c r="B23" s="410"/>
      <c r="C23" s="410"/>
      <c r="D23" s="410"/>
      <c r="E23" s="414"/>
      <c r="F23" s="412"/>
      <c r="G23" s="406"/>
      <c r="H23" s="413"/>
      <c r="I23" s="413"/>
      <c r="J23" s="413"/>
      <c r="K23" s="413"/>
      <c r="L23" s="408"/>
    </row>
    <row r="24" customFormat="false" ht="13.5" hidden="false" customHeight="true" outlineLevel="0" collapsed="false">
      <c r="B24" s="410"/>
      <c r="C24" s="410"/>
      <c r="D24" s="410"/>
      <c r="F24" s="412"/>
      <c r="G24" s="406"/>
      <c r="H24" s="413"/>
      <c r="I24" s="413"/>
      <c r="J24" s="413"/>
      <c r="K24" s="413"/>
      <c r="L24" s="408"/>
    </row>
    <row r="25" customFormat="false" ht="13.5" hidden="false" customHeight="true" outlineLevel="0" collapsed="false"/>
    <row r="26" customFormat="false" ht="13.5" hidden="false" customHeight="true" outlineLevel="0" collapsed="false"/>
    <row r="27" s="165" customFormat="true" ht="41.45" hidden="false" customHeight="true" outlineLevel="0" collapsed="false">
      <c r="A27" s="415" t="s">
        <v>207</v>
      </c>
      <c r="B27" s="415"/>
      <c r="C27" s="415"/>
      <c r="D27" s="415"/>
      <c r="E27" s="415"/>
      <c r="F27" s="415"/>
      <c r="G27" s="415"/>
      <c r="H27" s="415"/>
    </row>
    <row r="28" s="165" customFormat="true" ht="12.75" hidden="false" customHeight="false" outlineLevel="0" collapsed="false">
      <c r="A28" s="415"/>
      <c r="B28" s="415"/>
      <c r="C28" s="415"/>
      <c r="D28" s="415"/>
      <c r="E28" s="415"/>
      <c r="F28" s="415"/>
      <c r="G28" s="415"/>
      <c r="H28" s="415"/>
    </row>
    <row r="29" s="165" customFormat="true" ht="111.75" hidden="false" customHeight="true" outlineLevel="0" collapsed="false">
      <c r="A29" s="416" t="s">
        <v>208</v>
      </c>
      <c r="B29" s="417" t="s">
        <v>209</v>
      </c>
      <c r="C29" s="418" t="s">
        <v>203</v>
      </c>
      <c r="D29" s="419" t="s">
        <v>210</v>
      </c>
      <c r="E29" s="419"/>
      <c r="F29" s="419"/>
      <c r="G29" s="419"/>
      <c r="H29" s="420" t="s">
        <v>211</v>
      </c>
      <c r="I29" s="399" t="s">
        <v>212</v>
      </c>
    </row>
    <row r="30" customFormat="false" ht="88.5" hidden="false" customHeight="true" outlineLevel="0" collapsed="false">
      <c r="A30" s="421"/>
      <c r="B30" s="422"/>
      <c r="C30" s="423"/>
      <c r="D30" s="424"/>
      <c r="E30" s="424"/>
      <c r="F30" s="424"/>
      <c r="G30" s="424"/>
      <c r="H30" s="425"/>
      <c r="I30" s="409" t="n">
        <f aca="false">SUM(H30:H1013)</f>
        <v>0</v>
      </c>
    </row>
    <row r="31" customFormat="false" ht="38.25" hidden="false" customHeight="true" outlineLevel="0" collapsed="false">
      <c r="A31" s="421"/>
      <c r="B31" s="422"/>
      <c r="C31" s="423"/>
      <c r="D31" s="426"/>
      <c r="E31" s="426"/>
      <c r="F31" s="426"/>
      <c r="G31" s="426"/>
      <c r="H31" s="425"/>
      <c r="I31" s="409"/>
    </row>
    <row r="32" customFormat="false" ht="33.75" hidden="false" customHeight="true" outlineLevel="0" collapsed="false">
      <c r="A32" s="421"/>
      <c r="B32" s="422"/>
      <c r="C32" s="423"/>
      <c r="D32" s="426"/>
      <c r="E32" s="426"/>
      <c r="F32" s="426"/>
      <c r="G32" s="426"/>
      <c r="H32" s="425"/>
      <c r="I32" s="409"/>
    </row>
    <row r="33" customFormat="false" ht="30" hidden="false" customHeight="true" outlineLevel="0" collapsed="false">
      <c r="A33" s="421"/>
      <c r="B33" s="422"/>
      <c r="C33" s="423"/>
      <c r="D33" s="426"/>
      <c r="E33" s="426"/>
      <c r="F33" s="426"/>
      <c r="G33" s="426"/>
      <c r="H33" s="425"/>
    </row>
    <row r="34" customFormat="false" ht="22.15" hidden="false" customHeight="true" outlineLevel="0" collapsed="false">
      <c r="A34" s="421"/>
      <c r="B34" s="422"/>
      <c r="C34" s="423"/>
      <c r="D34" s="426"/>
      <c r="E34" s="426"/>
      <c r="F34" s="426"/>
      <c r="G34" s="426"/>
      <c r="H34" s="425"/>
    </row>
    <row r="35" customFormat="false" ht="44.25" hidden="false" customHeight="true" outlineLevel="0" collapsed="false">
      <c r="A35" s="421"/>
      <c r="B35" s="422"/>
      <c r="C35" s="423"/>
      <c r="D35" s="426"/>
      <c r="E35" s="426"/>
      <c r="F35" s="426"/>
      <c r="G35" s="426"/>
      <c r="H35" s="425"/>
    </row>
    <row r="36" customFormat="false" ht="22.15" hidden="false" customHeight="true" outlineLevel="0" collapsed="false">
      <c r="A36" s="427"/>
      <c r="B36" s="422"/>
      <c r="C36" s="423"/>
      <c r="D36" s="426"/>
      <c r="E36" s="426"/>
      <c r="F36" s="426"/>
      <c r="G36" s="426"/>
      <c r="H36" s="425"/>
    </row>
    <row r="37" customFormat="false" ht="22.15" hidden="false" customHeight="true" outlineLevel="0" collapsed="false">
      <c r="A37" s="427"/>
      <c r="B37" s="422"/>
      <c r="C37" s="423"/>
      <c r="D37" s="428"/>
      <c r="E37" s="428"/>
      <c r="F37" s="428"/>
      <c r="G37" s="428"/>
      <c r="H37" s="425"/>
    </row>
    <row r="38" customFormat="false" ht="18.75" hidden="false" customHeight="true" outlineLevel="0" collapsed="false">
      <c r="A38" s="427"/>
      <c r="B38" s="422"/>
      <c r="C38" s="423"/>
      <c r="D38" s="428"/>
      <c r="E38" s="428"/>
      <c r="F38" s="428"/>
      <c r="G38" s="428"/>
      <c r="H38" s="425"/>
    </row>
    <row r="39" customFormat="false" ht="18.75" hidden="false" customHeight="true" outlineLevel="0" collapsed="false">
      <c r="A39" s="427"/>
      <c r="B39" s="422"/>
      <c r="C39" s="423"/>
      <c r="D39" s="428"/>
      <c r="E39" s="428"/>
      <c r="F39" s="428"/>
      <c r="G39" s="428"/>
      <c r="H39" s="425"/>
    </row>
    <row r="40" customFormat="false" ht="18.75" hidden="false" customHeight="true" outlineLevel="0" collapsed="false">
      <c r="A40" s="427"/>
      <c r="B40" s="422"/>
      <c r="C40" s="423"/>
      <c r="D40" s="428"/>
      <c r="E40" s="428"/>
      <c r="F40" s="428"/>
      <c r="G40" s="428"/>
      <c r="H40" s="425"/>
    </row>
    <row r="41" customFormat="false" ht="18.75" hidden="false" customHeight="true" outlineLevel="0" collapsed="false">
      <c r="A41" s="427"/>
      <c r="B41" s="422"/>
      <c r="C41" s="423"/>
      <c r="D41" s="428"/>
      <c r="E41" s="428"/>
      <c r="F41" s="428"/>
      <c r="G41" s="428"/>
      <c r="H41" s="425"/>
    </row>
    <row r="42" customFormat="false" ht="18.75" hidden="false" customHeight="true" outlineLevel="0" collapsed="false">
      <c r="A42" s="427"/>
      <c r="B42" s="422"/>
      <c r="C42" s="423"/>
      <c r="D42" s="428"/>
      <c r="E42" s="428"/>
      <c r="F42" s="428"/>
      <c r="G42" s="428"/>
      <c r="H42" s="425"/>
    </row>
    <row r="43" customFormat="false" ht="18.75" hidden="false" customHeight="true" outlineLevel="0" collapsed="false">
      <c r="A43" s="427"/>
      <c r="B43" s="422"/>
      <c r="C43" s="423"/>
      <c r="D43" s="428"/>
      <c r="E43" s="428"/>
      <c r="F43" s="428"/>
      <c r="G43" s="428"/>
      <c r="H43" s="425"/>
    </row>
    <row r="44" customFormat="false" ht="18.75" hidden="false" customHeight="true" outlineLevel="0" collapsed="false">
      <c r="A44" s="427"/>
      <c r="B44" s="422"/>
      <c r="C44" s="423"/>
      <c r="D44" s="428"/>
      <c r="E44" s="428"/>
      <c r="F44" s="428"/>
      <c r="G44" s="428"/>
      <c r="H44" s="425"/>
    </row>
    <row r="45" customFormat="false" ht="18.75" hidden="false" customHeight="true" outlineLevel="0" collapsed="false">
      <c r="A45" s="427"/>
      <c r="B45" s="422"/>
      <c r="C45" s="423"/>
      <c r="D45" s="428"/>
      <c r="E45" s="428"/>
      <c r="F45" s="428"/>
      <c r="G45" s="428"/>
      <c r="H45" s="425"/>
    </row>
    <row r="46" customFormat="false" ht="18.75" hidden="false" customHeight="true" outlineLevel="0" collapsed="false">
      <c r="A46" s="427"/>
      <c r="B46" s="422"/>
      <c r="C46" s="423"/>
      <c r="D46" s="428"/>
      <c r="E46" s="428"/>
      <c r="F46" s="428"/>
      <c r="G46" s="428"/>
      <c r="H46" s="425"/>
    </row>
    <row r="47" customFormat="false" ht="18.75" hidden="false" customHeight="true" outlineLevel="0" collapsed="false">
      <c r="A47" s="427"/>
      <c r="B47" s="422"/>
      <c r="C47" s="423"/>
      <c r="D47" s="428"/>
      <c r="E47" s="428"/>
      <c r="F47" s="428"/>
      <c r="G47" s="428"/>
      <c r="H47" s="425"/>
    </row>
    <row r="48" customFormat="false" ht="18.75" hidden="false" customHeight="true" outlineLevel="0" collapsed="false">
      <c r="A48" s="427"/>
      <c r="B48" s="422"/>
      <c r="C48" s="423"/>
      <c r="D48" s="428"/>
      <c r="E48" s="428"/>
      <c r="F48" s="428"/>
      <c r="G48" s="428"/>
      <c r="H48" s="425"/>
    </row>
    <row r="49" customFormat="false" ht="18.75" hidden="false" customHeight="true" outlineLevel="0" collapsed="false">
      <c r="A49" s="427"/>
      <c r="B49" s="422"/>
      <c r="C49" s="423"/>
      <c r="D49" s="428"/>
      <c r="E49" s="428"/>
      <c r="F49" s="428"/>
      <c r="G49" s="428"/>
      <c r="H49" s="425"/>
    </row>
    <row r="50" customFormat="false" ht="18.75" hidden="false" customHeight="true" outlineLevel="0" collapsed="false">
      <c r="A50" s="427"/>
      <c r="B50" s="422"/>
      <c r="C50" s="423"/>
      <c r="D50" s="428"/>
      <c r="E50" s="428"/>
      <c r="F50" s="428"/>
      <c r="G50" s="428"/>
      <c r="H50" s="425"/>
    </row>
    <row r="51" customFormat="false" ht="18.75" hidden="false" customHeight="true" outlineLevel="0" collapsed="false">
      <c r="A51" s="427"/>
      <c r="B51" s="422"/>
      <c r="C51" s="423"/>
      <c r="D51" s="428"/>
      <c r="E51" s="428"/>
      <c r="F51" s="428"/>
      <c r="G51" s="428"/>
      <c r="H51" s="425"/>
    </row>
    <row r="52" customFormat="false" ht="18.75" hidden="false" customHeight="true" outlineLevel="0" collapsed="false">
      <c r="A52" s="427"/>
      <c r="B52" s="422"/>
      <c r="C52" s="423"/>
      <c r="D52" s="428"/>
      <c r="E52" s="428"/>
      <c r="F52" s="428"/>
      <c r="G52" s="428"/>
      <c r="H52" s="425"/>
    </row>
    <row r="53" customFormat="false" ht="18.75" hidden="false" customHeight="true" outlineLevel="0" collapsed="false">
      <c r="A53" s="427"/>
      <c r="B53" s="422"/>
      <c r="C53" s="423"/>
      <c r="D53" s="428"/>
      <c r="E53" s="428"/>
      <c r="F53" s="428"/>
      <c r="G53" s="428"/>
      <c r="H53" s="425"/>
    </row>
    <row r="54" customFormat="false" ht="18.75" hidden="false" customHeight="true" outlineLevel="0" collapsed="false">
      <c r="A54" s="427"/>
      <c r="B54" s="422" t="s">
        <v>213</v>
      </c>
      <c r="C54" s="423"/>
      <c r="D54" s="428"/>
      <c r="E54" s="428"/>
      <c r="F54" s="428"/>
      <c r="G54" s="428"/>
      <c r="H54" s="425"/>
    </row>
    <row r="55" customFormat="false" ht="18.75" hidden="false" customHeight="true" outlineLevel="0" collapsed="false">
      <c r="A55" s="427"/>
      <c r="B55" s="422" t="s">
        <v>213</v>
      </c>
      <c r="C55" s="423"/>
      <c r="D55" s="428"/>
      <c r="E55" s="428"/>
      <c r="F55" s="428"/>
      <c r="G55" s="428"/>
      <c r="H55" s="425"/>
    </row>
    <row r="56" customFormat="false" ht="18.75" hidden="false" customHeight="true" outlineLevel="0" collapsed="false">
      <c r="A56" s="427"/>
      <c r="B56" s="422" t="s">
        <v>213</v>
      </c>
      <c r="C56" s="423"/>
      <c r="D56" s="428"/>
      <c r="E56" s="428"/>
      <c r="F56" s="428"/>
      <c r="G56" s="428"/>
      <c r="H56" s="425"/>
    </row>
    <row r="57" customFormat="false" ht="18.75" hidden="false" customHeight="true" outlineLevel="0" collapsed="false">
      <c r="A57" s="427"/>
      <c r="B57" s="422" t="s">
        <v>213</v>
      </c>
      <c r="C57" s="423"/>
      <c r="D57" s="428"/>
      <c r="E57" s="428"/>
      <c r="F57" s="428"/>
      <c r="G57" s="428"/>
      <c r="H57" s="425"/>
    </row>
    <row r="58" customFormat="false" ht="18.75" hidden="false" customHeight="true" outlineLevel="0" collapsed="false">
      <c r="A58" s="427"/>
      <c r="B58" s="422" t="s">
        <v>213</v>
      </c>
      <c r="C58" s="423"/>
      <c r="D58" s="428"/>
      <c r="E58" s="428"/>
      <c r="F58" s="428"/>
      <c r="G58" s="428"/>
      <c r="H58" s="425"/>
    </row>
    <row r="59" customFormat="false" ht="18.75" hidden="false" customHeight="true" outlineLevel="0" collapsed="false">
      <c r="A59" s="427"/>
      <c r="B59" s="422" t="s">
        <v>213</v>
      </c>
      <c r="C59" s="423"/>
      <c r="D59" s="428"/>
      <c r="E59" s="428"/>
      <c r="F59" s="428"/>
      <c r="G59" s="428"/>
      <c r="H59" s="425"/>
    </row>
    <row r="60" customFormat="false" ht="18.75" hidden="false" customHeight="true" outlineLevel="0" collapsed="false">
      <c r="A60" s="427"/>
      <c r="B60" s="422" t="s">
        <v>213</v>
      </c>
      <c r="C60" s="423"/>
      <c r="D60" s="428"/>
      <c r="E60" s="428"/>
      <c r="F60" s="428"/>
      <c r="G60" s="428"/>
      <c r="H60" s="425"/>
    </row>
    <row r="61" customFormat="false" ht="18.75" hidden="false" customHeight="true" outlineLevel="0" collapsed="false">
      <c r="A61" s="427"/>
      <c r="B61" s="422" t="s">
        <v>213</v>
      </c>
      <c r="C61" s="423"/>
      <c r="D61" s="428"/>
      <c r="E61" s="428"/>
      <c r="F61" s="428"/>
      <c r="G61" s="428"/>
      <c r="H61" s="425"/>
    </row>
    <row r="62" customFormat="false" ht="18.75" hidden="false" customHeight="true" outlineLevel="0" collapsed="false">
      <c r="A62" s="427"/>
      <c r="B62" s="422" t="s">
        <v>213</v>
      </c>
      <c r="C62" s="423"/>
      <c r="D62" s="428"/>
      <c r="E62" s="428"/>
      <c r="F62" s="428"/>
      <c r="G62" s="428"/>
      <c r="H62" s="425"/>
    </row>
    <row r="63" customFormat="false" ht="18.75" hidden="false" customHeight="true" outlineLevel="0" collapsed="false">
      <c r="A63" s="427"/>
      <c r="B63" s="422" t="s">
        <v>213</v>
      </c>
      <c r="C63" s="423"/>
      <c r="D63" s="428"/>
      <c r="E63" s="428"/>
      <c r="F63" s="428"/>
      <c r="G63" s="428"/>
      <c r="H63" s="425"/>
    </row>
    <row r="64" customFormat="false" ht="18.75" hidden="false" customHeight="true" outlineLevel="0" collapsed="false">
      <c r="A64" s="427"/>
      <c r="B64" s="422" t="s">
        <v>213</v>
      </c>
      <c r="C64" s="423"/>
      <c r="D64" s="428"/>
      <c r="E64" s="428"/>
      <c r="F64" s="428"/>
      <c r="G64" s="428"/>
      <c r="H64" s="425"/>
    </row>
    <row r="65" customFormat="false" ht="18.75" hidden="false" customHeight="true" outlineLevel="0" collapsed="false">
      <c r="A65" s="427"/>
      <c r="B65" s="422" t="s">
        <v>213</v>
      </c>
      <c r="C65" s="423"/>
      <c r="D65" s="428"/>
      <c r="E65" s="428"/>
      <c r="F65" s="428"/>
      <c r="G65" s="428"/>
      <c r="H65" s="425"/>
    </row>
    <row r="66" customFormat="false" ht="18.75" hidden="false" customHeight="true" outlineLevel="0" collapsed="false">
      <c r="A66" s="427"/>
      <c r="B66" s="422" t="s">
        <v>213</v>
      </c>
      <c r="C66" s="423"/>
      <c r="D66" s="428"/>
      <c r="E66" s="428"/>
      <c r="F66" s="428"/>
      <c r="G66" s="428"/>
      <c r="H66" s="425"/>
    </row>
    <row r="67" customFormat="false" ht="18.75" hidden="false" customHeight="true" outlineLevel="0" collapsed="false">
      <c r="A67" s="427"/>
      <c r="B67" s="422" t="s">
        <v>213</v>
      </c>
      <c r="C67" s="423"/>
      <c r="D67" s="428"/>
      <c r="E67" s="428"/>
      <c r="F67" s="428"/>
      <c r="G67" s="428"/>
      <c r="H67" s="425"/>
    </row>
    <row r="68" customFormat="false" ht="18.75" hidden="false" customHeight="true" outlineLevel="0" collapsed="false">
      <c r="A68" s="427"/>
      <c r="B68" s="422" t="s">
        <v>213</v>
      </c>
      <c r="C68" s="423"/>
      <c r="D68" s="428"/>
      <c r="E68" s="428"/>
      <c r="F68" s="428"/>
      <c r="G68" s="428"/>
      <c r="H68" s="425"/>
    </row>
    <row r="69" customFormat="false" ht="18.75" hidden="false" customHeight="true" outlineLevel="0" collapsed="false">
      <c r="A69" s="427"/>
      <c r="B69" s="422" t="s">
        <v>213</v>
      </c>
      <c r="C69" s="423"/>
      <c r="D69" s="428"/>
      <c r="E69" s="428"/>
      <c r="F69" s="428"/>
      <c r="G69" s="428"/>
      <c r="H69" s="425"/>
    </row>
    <row r="70" customFormat="false" ht="18.75" hidden="false" customHeight="true" outlineLevel="0" collapsed="false">
      <c r="A70" s="427"/>
      <c r="B70" s="422" t="s">
        <v>213</v>
      </c>
      <c r="C70" s="423"/>
      <c r="D70" s="428"/>
      <c r="E70" s="428"/>
      <c r="F70" s="428"/>
      <c r="G70" s="428"/>
      <c r="H70" s="425"/>
    </row>
    <row r="71" customFormat="false" ht="18.75" hidden="false" customHeight="true" outlineLevel="0" collapsed="false">
      <c r="A71" s="427"/>
      <c r="B71" s="422" t="s">
        <v>213</v>
      </c>
      <c r="C71" s="423"/>
      <c r="D71" s="428"/>
      <c r="E71" s="428"/>
      <c r="F71" s="428"/>
      <c r="G71" s="428"/>
      <c r="H71" s="425"/>
    </row>
    <row r="72" customFormat="false" ht="18.75" hidden="false" customHeight="true" outlineLevel="0" collapsed="false">
      <c r="A72" s="427"/>
      <c r="B72" s="422" t="s">
        <v>213</v>
      </c>
      <c r="C72" s="423"/>
      <c r="D72" s="428"/>
      <c r="E72" s="428"/>
      <c r="F72" s="428"/>
      <c r="G72" s="428"/>
      <c r="H72" s="425"/>
    </row>
    <row r="73" customFormat="false" ht="18.75" hidden="false" customHeight="true" outlineLevel="0" collapsed="false">
      <c r="A73" s="427"/>
      <c r="B73" s="422" t="s">
        <v>213</v>
      </c>
      <c r="C73" s="423"/>
      <c r="D73" s="428"/>
      <c r="E73" s="428"/>
      <c r="F73" s="428"/>
      <c r="G73" s="428"/>
      <c r="H73" s="425"/>
    </row>
    <row r="74" customFormat="false" ht="18.75" hidden="false" customHeight="true" outlineLevel="0" collapsed="false">
      <c r="A74" s="427"/>
      <c r="B74" s="422" t="s">
        <v>213</v>
      </c>
      <c r="C74" s="423"/>
      <c r="D74" s="428"/>
      <c r="E74" s="428"/>
      <c r="F74" s="428"/>
      <c r="G74" s="428"/>
      <c r="H74" s="425"/>
    </row>
    <row r="75" customFormat="false" ht="18.75" hidden="false" customHeight="true" outlineLevel="0" collapsed="false">
      <c r="A75" s="427"/>
      <c r="B75" s="422" t="s">
        <v>213</v>
      </c>
      <c r="C75" s="423"/>
      <c r="D75" s="428"/>
      <c r="E75" s="428"/>
      <c r="F75" s="428"/>
      <c r="G75" s="428"/>
      <c r="H75" s="425"/>
    </row>
    <row r="76" customFormat="false" ht="18.75" hidden="false" customHeight="true" outlineLevel="0" collapsed="false">
      <c r="A76" s="427"/>
      <c r="B76" s="422" t="s">
        <v>213</v>
      </c>
      <c r="C76" s="423"/>
      <c r="D76" s="428"/>
      <c r="E76" s="428"/>
      <c r="F76" s="428"/>
      <c r="G76" s="428"/>
      <c r="H76" s="425"/>
    </row>
    <row r="77" customFormat="false" ht="18.75" hidden="false" customHeight="true" outlineLevel="0" collapsed="false">
      <c r="A77" s="427"/>
      <c r="B77" s="422" t="s">
        <v>213</v>
      </c>
      <c r="C77" s="423"/>
      <c r="D77" s="428"/>
      <c r="E77" s="428"/>
      <c r="F77" s="428"/>
      <c r="G77" s="428"/>
      <c r="H77" s="425"/>
    </row>
    <row r="78" customFormat="false" ht="18.75" hidden="false" customHeight="true" outlineLevel="0" collapsed="false">
      <c r="A78" s="427"/>
      <c r="B78" s="422" t="s">
        <v>213</v>
      </c>
      <c r="C78" s="423"/>
      <c r="D78" s="428"/>
      <c r="E78" s="428"/>
      <c r="F78" s="428"/>
      <c r="G78" s="428"/>
      <c r="H78" s="425"/>
    </row>
    <row r="79" customFormat="false" ht="18.75" hidden="false" customHeight="true" outlineLevel="0" collapsed="false">
      <c r="A79" s="427"/>
      <c r="B79" s="422" t="s">
        <v>213</v>
      </c>
      <c r="C79" s="423"/>
      <c r="D79" s="428"/>
      <c r="E79" s="428"/>
      <c r="F79" s="428"/>
      <c r="G79" s="428"/>
      <c r="H79" s="425"/>
    </row>
    <row r="80" customFormat="false" ht="18.75" hidden="false" customHeight="true" outlineLevel="0" collapsed="false">
      <c r="A80" s="427"/>
      <c r="B80" s="422" t="s">
        <v>213</v>
      </c>
      <c r="C80" s="423"/>
      <c r="D80" s="428"/>
      <c r="E80" s="428"/>
      <c r="F80" s="428"/>
      <c r="G80" s="428"/>
      <c r="H80" s="425"/>
    </row>
    <row r="81" customFormat="false" ht="18.75" hidden="false" customHeight="true" outlineLevel="0" collapsed="false">
      <c r="A81" s="427"/>
      <c r="B81" s="422" t="s">
        <v>213</v>
      </c>
      <c r="C81" s="423"/>
      <c r="D81" s="428"/>
      <c r="E81" s="428"/>
      <c r="F81" s="428"/>
      <c r="G81" s="428"/>
      <c r="H81" s="425"/>
    </row>
    <row r="82" customFormat="false" ht="18.75" hidden="false" customHeight="true" outlineLevel="0" collapsed="false">
      <c r="A82" s="427"/>
      <c r="B82" s="422" t="s">
        <v>213</v>
      </c>
      <c r="C82" s="423"/>
      <c r="D82" s="428"/>
      <c r="E82" s="428"/>
      <c r="F82" s="428"/>
      <c r="G82" s="428"/>
      <c r="H82" s="425"/>
    </row>
    <row r="83" customFormat="false" ht="18.75" hidden="false" customHeight="true" outlineLevel="0" collapsed="false">
      <c r="A83" s="427"/>
      <c r="B83" s="422" t="s">
        <v>213</v>
      </c>
      <c r="C83" s="423"/>
      <c r="D83" s="428"/>
      <c r="E83" s="428"/>
      <c r="F83" s="428"/>
      <c r="G83" s="428"/>
      <c r="H83" s="425"/>
    </row>
    <row r="84" customFormat="false" ht="18.75" hidden="false" customHeight="true" outlineLevel="0" collapsed="false">
      <c r="A84" s="427"/>
      <c r="B84" s="422" t="s">
        <v>213</v>
      </c>
      <c r="C84" s="423"/>
      <c r="D84" s="428"/>
      <c r="E84" s="428"/>
      <c r="F84" s="428"/>
      <c r="G84" s="428"/>
      <c r="H84" s="425"/>
    </row>
    <row r="85" customFormat="false" ht="18.75" hidden="false" customHeight="true" outlineLevel="0" collapsed="false">
      <c r="A85" s="427"/>
      <c r="B85" s="422" t="s">
        <v>213</v>
      </c>
      <c r="C85" s="423"/>
      <c r="D85" s="428"/>
      <c r="E85" s="428"/>
      <c r="F85" s="428"/>
      <c r="G85" s="428"/>
      <c r="H85" s="425"/>
    </row>
    <row r="86" customFormat="false" ht="18.75" hidden="false" customHeight="true" outlineLevel="0" collapsed="false">
      <c r="A86" s="427"/>
      <c r="B86" s="422" t="s">
        <v>213</v>
      </c>
      <c r="C86" s="423"/>
      <c r="D86" s="428"/>
      <c r="E86" s="428"/>
      <c r="F86" s="428"/>
      <c r="G86" s="428"/>
      <c r="H86" s="425"/>
    </row>
    <row r="87" customFormat="false" ht="18.75" hidden="false" customHeight="true" outlineLevel="0" collapsed="false">
      <c r="A87" s="427"/>
      <c r="B87" s="422" t="s">
        <v>213</v>
      </c>
      <c r="C87" s="423"/>
      <c r="D87" s="428"/>
      <c r="E87" s="428"/>
      <c r="F87" s="428"/>
      <c r="G87" s="428"/>
      <c r="H87" s="425"/>
    </row>
    <row r="88" customFormat="false" ht="18.75" hidden="false" customHeight="true" outlineLevel="0" collapsed="false">
      <c r="A88" s="427"/>
      <c r="B88" s="422" t="s">
        <v>213</v>
      </c>
      <c r="C88" s="423"/>
      <c r="D88" s="428"/>
      <c r="E88" s="428"/>
      <c r="F88" s="428"/>
      <c r="G88" s="428"/>
      <c r="H88" s="425"/>
    </row>
    <row r="89" customFormat="false" ht="18.75" hidden="false" customHeight="true" outlineLevel="0" collapsed="false">
      <c r="A89" s="427"/>
      <c r="B89" s="422" t="s">
        <v>213</v>
      </c>
      <c r="C89" s="423"/>
      <c r="D89" s="428"/>
      <c r="E89" s="428"/>
      <c r="F89" s="428"/>
      <c r="G89" s="428"/>
      <c r="H89" s="425"/>
    </row>
    <row r="90" customFormat="false" ht="18.75" hidden="false" customHeight="true" outlineLevel="0" collapsed="false">
      <c r="A90" s="427"/>
      <c r="B90" s="422" t="s">
        <v>213</v>
      </c>
      <c r="C90" s="423"/>
      <c r="D90" s="428"/>
      <c r="E90" s="428"/>
      <c r="F90" s="428"/>
      <c r="G90" s="428"/>
      <c r="H90" s="425"/>
    </row>
    <row r="91" customFormat="false" ht="18.75" hidden="false" customHeight="true" outlineLevel="0" collapsed="false">
      <c r="A91" s="427"/>
      <c r="B91" s="422" t="s">
        <v>213</v>
      </c>
      <c r="C91" s="423"/>
      <c r="D91" s="428"/>
      <c r="E91" s="428"/>
      <c r="F91" s="428"/>
      <c r="G91" s="428"/>
      <c r="H91" s="425"/>
    </row>
    <row r="92" customFormat="false" ht="18.75" hidden="false" customHeight="true" outlineLevel="0" collapsed="false">
      <c r="A92" s="427"/>
      <c r="B92" s="422" t="s">
        <v>213</v>
      </c>
      <c r="C92" s="423"/>
      <c r="D92" s="428"/>
      <c r="E92" s="428"/>
      <c r="F92" s="428"/>
      <c r="G92" s="428"/>
      <c r="H92" s="425"/>
    </row>
    <row r="93" customFormat="false" ht="18.75" hidden="false" customHeight="true" outlineLevel="0" collapsed="false">
      <c r="A93" s="427"/>
      <c r="B93" s="422" t="s">
        <v>213</v>
      </c>
      <c r="C93" s="423"/>
      <c r="D93" s="428"/>
      <c r="E93" s="428"/>
      <c r="F93" s="428"/>
      <c r="G93" s="428"/>
      <c r="H93" s="425"/>
    </row>
    <row r="94" customFormat="false" ht="18.75" hidden="false" customHeight="true" outlineLevel="0" collapsed="false">
      <c r="A94" s="427"/>
      <c r="B94" s="422" t="s">
        <v>213</v>
      </c>
      <c r="C94" s="423"/>
      <c r="D94" s="428"/>
      <c r="E94" s="428"/>
      <c r="F94" s="428"/>
      <c r="G94" s="428"/>
      <c r="H94" s="425"/>
    </row>
    <row r="95" customFormat="false" ht="18.75" hidden="false" customHeight="true" outlineLevel="0" collapsed="false">
      <c r="A95" s="427"/>
      <c r="B95" s="422" t="s">
        <v>213</v>
      </c>
      <c r="C95" s="423"/>
      <c r="D95" s="428"/>
      <c r="E95" s="428"/>
      <c r="F95" s="428"/>
      <c r="G95" s="428"/>
      <c r="H95" s="425"/>
    </row>
    <row r="96" customFormat="false" ht="18.75" hidden="false" customHeight="true" outlineLevel="0" collapsed="false">
      <c r="A96" s="427"/>
      <c r="B96" s="422" t="s">
        <v>213</v>
      </c>
      <c r="C96" s="423"/>
      <c r="D96" s="428"/>
      <c r="E96" s="428"/>
      <c r="F96" s="428"/>
      <c r="G96" s="428"/>
      <c r="H96" s="425"/>
    </row>
    <row r="97" customFormat="false" ht="18.75" hidden="false" customHeight="true" outlineLevel="0" collapsed="false">
      <c r="A97" s="427"/>
      <c r="B97" s="422" t="s">
        <v>213</v>
      </c>
      <c r="C97" s="423"/>
      <c r="D97" s="428"/>
      <c r="E97" s="428"/>
      <c r="F97" s="428"/>
      <c r="G97" s="428"/>
      <c r="H97" s="425"/>
    </row>
    <row r="98" customFormat="false" ht="18.75" hidden="false" customHeight="true" outlineLevel="0" collapsed="false">
      <c r="A98" s="427"/>
      <c r="B98" s="422" t="s">
        <v>213</v>
      </c>
      <c r="C98" s="423"/>
      <c r="D98" s="428"/>
      <c r="E98" s="428"/>
      <c r="F98" s="428"/>
      <c r="G98" s="428"/>
      <c r="H98" s="425"/>
    </row>
    <row r="99" customFormat="false" ht="18.75" hidden="false" customHeight="true" outlineLevel="0" collapsed="false">
      <c r="A99" s="427"/>
      <c r="B99" s="422" t="s">
        <v>213</v>
      </c>
      <c r="C99" s="423"/>
      <c r="D99" s="428"/>
      <c r="E99" s="428"/>
      <c r="F99" s="428"/>
      <c r="G99" s="428"/>
      <c r="H99" s="425"/>
    </row>
    <row r="100" customFormat="false" ht="18.75" hidden="false" customHeight="true" outlineLevel="0" collapsed="false">
      <c r="A100" s="427"/>
      <c r="B100" s="422" t="s">
        <v>213</v>
      </c>
      <c r="C100" s="423"/>
      <c r="D100" s="428"/>
      <c r="E100" s="428"/>
      <c r="F100" s="428"/>
      <c r="G100" s="428"/>
      <c r="H100" s="425"/>
    </row>
    <row r="101" customFormat="false" ht="18.75" hidden="false" customHeight="true" outlineLevel="0" collapsed="false">
      <c r="A101" s="427"/>
      <c r="B101" s="422" t="s">
        <v>213</v>
      </c>
      <c r="C101" s="423"/>
      <c r="D101" s="428"/>
      <c r="E101" s="428"/>
      <c r="F101" s="428"/>
      <c r="G101" s="428"/>
      <c r="H101" s="425"/>
    </row>
    <row r="102" customFormat="false" ht="18.75" hidden="false" customHeight="true" outlineLevel="0" collapsed="false">
      <c r="A102" s="427"/>
      <c r="B102" s="422" t="s">
        <v>213</v>
      </c>
      <c r="C102" s="423"/>
      <c r="D102" s="428"/>
      <c r="E102" s="428"/>
      <c r="F102" s="428"/>
      <c r="G102" s="428"/>
      <c r="H102" s="425"/>
    </row>
    <row r="103" customFormat="false" ht="18.75" hidden="false" customHeight="true" outlineLevel="0" collapsed="false">
      <c r="A103" s="427"/>
      <c r="B103" s="422" t="s">
        <v>213</v>
      </c>
      <c r="C103" s="423"/>
      <c r="D103" s="428"/>
      <c r="E103" s="428"/>
      <c r="F103" s="428"/>
      <c r="G103" s="428"/>
      <c r="H103" s="425"/>
    </row>
    <row r="104" customFormat="false" ht="18.75" hidden="false" customHeight="true" outlineLevel="0" collapsed="false">
      <c r="A104" s="427"/>
      <c r="B104" s="422" t="s">
        <v>213</v>
      </c>
      <c r="C104" s="423"/>
      <c r="D104" s="428"/>
      <c r="E104" s="428"/>
      <c r="F104" s="428"/>
      <c r="G104" s="428"/>
      <c r="H104" s="425"/>
    </row>
    <row r="105" customFormat="false" ht="18.75" hidden="false" customHeight="true" outlineLevel="0" collapsed="false">
      <c r="A105" s="427"/>
      <c r="B105" s="422" t="s">
        <v>213</v>
      </c>
      <c r="C105" s="423"/>
      <c r="D105" s="428"/>
      <c r="E105" s="428"/>
      <c r="F105" s="428"/>
      <c r="G105" s="428"/>
      <c r="H105" s="425"/>
    </row>
    <row r="106" customFormat="false" ht="18.75" hidden="false" customHeight="true" outlineLevel="0" collapsed="false">
      <c r="A106" s="427"/>
      <c r="B106" s="422" t="s">
        <v>213</v>
      </c>
      <c r="C106" s="423"/>
      <c r="D106" s="428"/>
      <c r="E106" s="428"/>
      <c r="F106" s="428"/>
      <c r="G106" s="428"/>
      <c r="H106" s="425"/>
    </row>
    <row r="107" customFormat="false" ht="18.75" hidden="false" customHeight="true" outlineLevel="0" collapsed="false">
      <c r="A107" s="427"/>
      <c r="B107" s="422" t="s">
        <v>213</v>
      </c>
      <c r="C107" s="423"/>
      <c r="D107" s="428"/>
      <c r="E107" s="428"/>
      <c r="F107" s="428"/>
      <c r="G107" s="428"/>
      <c r="H107" s="425"/>
    </row>
    <row r="108" customFormat="false" ht="18.75" hidden="false" customHeight="true" outlineLevel="0" collapsed="false">
      <c r="A108" s="427"/>
      <c r="B108" s="422" t="s">
        <v>213</v>
      </c>
      <c r="C108" s="423"/>
      <c r="D108" s="428"/>
      <c r="E108" s="428"/>
      <c r="F108" s="428"/>
      <c r="G108" s="428"/>
      <c r="H108" s="425"/>
    </row>
    <row r="109" customFormat="false" ht="18.75" hidden="false" customHeight="true" outlineLevel="0" collapsed="false">
      <c r="A109" s="427"/>
      <c r="B109" s="422" t="s">
        <v>213</v>
      </c>
      <c r="C109" s="423"/>
      <c r="D109" s="428"/>
      <c r="E109" s="428"/>
      <c r="F109" s="428"/>
      <c r="G109" s="428"/>
      <c r="H109" s="425"/>
    </row>
    <row r="110" customFormat="false" ht="18.75" hidden="false" customHeight="true" outlineLevel="0" collapsed="false">
      <c r="A110" s="427"/>
      <c r="B110" s="422" t="s">
        <v>213</v>
      </c>
      <c r="C110" s="423"/>
      <c r="D110" s="428"/>
      <c r="E110" s="428"/>
      <c r="F110" s="428"/>
      <c r="G110" s="428"/>
      <c r="H110" s="425"/>
    </row>
    <row r="111" customFormat="false" ht="18.75" hidden="false" customHeight="true" outlineLevel="0" collapsed="false">
      <c r="A111" s="427"/>
      <c r="B111" s="422" t="s">
        <v>213</v>
      </c>
      <c r="C111" s="423"/>
      <c r="D111" s="428"/>
      <c r="E111" s="428"/>
      <c r="F111" s="428"/>
      <c r="G111" s="428"/>
      <c r="H111" s="425"/>
    </row>
    <row r="112" customFormat="false" ht="18.75" hidden="false" customHeight="true" outlineLevel="0" collapsed="false">
      <c r="A112" s="427"/>
      <c r="B112" s="422" t="s">
        <v>213</v>
      </c>
      <c r="C112" s="423"/>
      <c r="D112" s="428"/>
      <c r="E112" s="428"/>
      <c r="F112" s="428"/>
      <c r="G112" s="428"/>
      <c r="H112" s="425"/>
    </row>
    <row r="113" customFormat="false" ht="18.75" hidden="false" customHeight="true" outlineLevel="0" collapsed="false">
      <c r="A113" s="427"/>
      <c r="B113" s="422" t="s">
        <v>213</v>
      </c>
      <c r="C113" s="423"/>
      <c r="D113" s="428"/>
      <c r="E113" s="428"/>
      <c r="F113" s="428"/>
      <c r="G113" s="428"/>
      <c r="H113" s="425"/>
    </row>
    <row r="114" customFormat="false" ht="18.75" hidden="false" customHeight="true" outlineLevel="0" collapsed="false">
      <c r="A114" s="427"/>
      <c r="B114" s="422" t="s">
        <v>213</v>
      </c>
      <c r="C114" s="423"/>
      <c r="D114" s="428"/>
      <c r="E114" s="428"/>
      <c r="F114" s="428"/>
      <c r="G114" s="428"/>
      <c r="H114" s="425"/>
    </row>
    <row r="115" customFormat="false" ht="18.75" hidden="false" customHeight="true" outlineLevel="0" collapsed="false">
      <c r="A115" s="427"/>
      <c r="B115" s="422" t="s">
        <v>213</v>
      </c>
      <c r="C115" s="423"/>
      <c r="D115" s="428"/>
      <c r="E115" s="428"/>
      <c r="F115" s="428"/>
      <c r="G115" s="428"/>
      <c r="H115" s="425"/>
    </row>
    <row r="116" customFormat="false" ht="18.75" hidden="false" customHeight="true" outlineLevel="0" collapsed="false">
      <c r="A116" s="427"/>
      <c r="B116" s="422" t="s">
        <v>213</v>
      </c>
      <c r="C116" s="423"/>
      <c r="D116" s="428"/>
      <c r="E116" s="428"/>
      <c r="F116" s="428"/>
      <c r="G116" s="428"/>
      <c r="H116" s="425"/>
    </row>
    <row r="117" customFormat="false" ht="18.75" hidden="false" customHeight="true" outlineLevel="0" collapsed="false">
      <c r="A117" s="427"/>
      <c r="B117" s="422" t="s">
        <v>213</v>
      </c>
      <c r="C117" s="423"/>
      <c r="D117" s="428"/>
      <c r="E117" s="428"/>
      <c r="F117" s="428"/>
      <c r="G117" s="428"/>
      <c r="H117" s="425"/>
    </row>
    <row r="118" customFormat="false" ht="18.75" hidden="false" customHeight="true" outlineLevel="0" collapsed="false">
      <c r="A118" s="427"/>
      <c r="B118" s="422" t="s">
        <v>213</v>
      </c>
      <c r="C118" s="423"/>
      <c r="D118" s="428"/>
      <c r="E118" s="428"/>
      <c r="F118" s="428"/>
      <c r="G118" s="428"/>
      <c r="H118" s="425"/>
    </row>
    <row r="119" customFormat="false" ht="18.75" hidden="false" customHeight="true" outlineLevel="0" collapsed="false">
      <c r="A119" s="427"/>
      <c r="B119" s="422" t="s">
        <v>213</v>
      </c>
      <c r="C119" s="423"/>
      <c r="D119" s="428"/>
      <c r="E119" s="428"/>
      <c r="F119" s="428"/>
      <c r="G119" s="428"/>
      <c r="H119" s="425"/>
    </row>
    <row r="120" customFormat="false" ht="18.75" hidden="false" customHeight="true" outlineLevel="0" collapsed="false">
      <c r="A120" s="427"/>
      <c r="B120" s="422" t="s">
        <v>213</v>
      </c>
      <c r="C120" s="423"/>
      <c r="D120" s="428"/>
      <c r="E120" s="428"/>
      <c r="F120" s="428"/>
      <c r="G120" s="428"/>
      <c r="H120" s="425"/>
    </row>
    <row r="121" customFormat="false" ht="18.75" hidden="false" customHeight="true" outlineLevel="0" collapsed="false">
      <c r="A121" s="427"/>
      <c r="B121" s="422" t="s">
        <v>213</v>
      </c>
      <c r="C121" s="423"/>
      <c r="D121" s="428"/>
      <c r="E121" s="428"/>
      <c r="F121" s="428"/>
      <c r="G121" s="428"/>
      <c r="H121" s="425"/>
    </row>
    <row r="122" customFormat="false" ht="18.75" hidden="false" customHeight="true" outlineLevel="0" collapsed="false">
      <c r="A122" s="427"/>
      <c r="B122" s="422" t="s">
        <v>213</v>
      </c>
      <c r="C122" s="423"/>
      <c r="D122" s="428"/>
      <c r="E122" s="428"/>
      <c r="F122" s="428"/>
      <c r="G122" s="428"/>
      <c r="H122" s="425"/>
    </row>
    <row r="123" customFormat="false" ht="18.75" hidden="false" customHeight="true" outlineLevel="0" collapsed="false">
      <c r="A123" s="427"/>
      <c r="B123" s="422" t="s">
        <v>213</v>
      </c>
      <c r="C123" s="423"/>
      <c r="D123" s="428"/>
      <c r="E123" s="428"/>
      <c r="F123" s="428"/>
      <c r="G123" s="428"/>
      <c r="H123" s="425"/>
    </row>
    <row r="124" customFormat="false" ht="18.75" hidden="false" customHeight="true" outlineLevel="0" collapsed="false">
      <c r="A124" s="427"/>
      <c r="B124" s="422" t="s">
        <v>213</v>
      </c>
      <c r="C124" s="423"/>
      <c r="D124" s="428"/>
      <c r="E124" s="428"/>
      <c r="F124" s="428"/>
      <c r="G124" s="428"/>
      <c r="H124" s="425"/>
    </row>
    <row r="125" customFormat="false" ht="18.75" hidden="false" customHeight="true" outlineLevel="0" collapsed="false">
      <c r="A125" s="427"/>
      <c r="B125" s="422" t="s">
        <v>213</v>
      </c>
      <c r="C125" s="423"/>
      <c r="D125" s="428"/>
      <c r="E125" s="428"/>
      <c r="F125" s="428"/>
      <c r="G125" s="428"/>
      <c r="H125" s="425"/>
    </row>
    <row r="126" customFormat="false" ht="18.75" hidden="false" customHeight="true" outlineLevel="0" collapsed="false">
      <c r="A126" s="427"/>
      <c r="B126" s="422" t="s">
        <v>213</v>
      </c>
      <c r="C126" s="423"/>
      <c r="D126" s="428"/>
      <c r="E126" s="428"/>
      <c r="F126" s="428"/>
      <c r="G126" s="428"/>
      <c r="H126" s="425"/>
    </row>
    <row r="127" customFormat="false" ht="18.75" hidden="false" customHeight="true" outlineLevel="0" collapsed="false">
      <c r="A127" s="427"/>
      <c r="B127" s="422" t="s">
        <v>213</v>
      </c>
      <c r="C127" s="423"/>
      <c r="D127" s="428"/>
      <c r="E127" s="428"/>
      <c r="F127" s="428"/>
      <c r="G127" s="428"/>
      <c r="H127" s="425"/>
    </row>
    <row r="128" customFormat="false" ht="18.75" hidden="false" customHeight="true" outlineLevel="0" collapsed="false">
      <c r="A128" s="427"/>
      <c r="B128" s="422" t="s">
        <v>213</v>
      </c>
      <c r="C128" s="423"/>
      <c r="D128" s="428"/>
      <c r="E128" s="428"/>
      <c r="F128" s="428"/>
      <c r="G128" s="428"/>
      <c r="H128" s="425"/>
    </row>
    <row r="129" customFormat="false" ht="18.75" hidden="false" customHeight="true" outlineLevel="0" collapsed="false">
      <c r="A129" s="427"/>
      <c r="B129" s="422" t="s">
        <v>213</v>
      </c>
      <c r="C129" s="423"/>
      <c r="D129" s="428"/>
      <c r="E129" s="428"/>
      <c r="F129" s="428"/>
      <c r="G129" s="428"/>
      <c r="H129" s="425"/>
    </row>
    <row r="130" customFormat="false" ht="18.75" hidden="false" customHeight="true" outlineLevel="0" collapsed="false">
      <c r="A130" s="427"/>
      <c r="B130" s="422" t="s">
        <v>213</v>
      </c>
      <c r="C130" s="423"/>
      <c r="D130" s="428"/>
      <c r="E130" s="428"/>
      <c r="F130" s="428"/>
      <c r="G130" s="428"/>
      <c r="H130" s="425"/>
    </row>
    <row r="131" customFormat="false" ht="18.75" hidden="false" customHeight="true" outlineLevel="0" collapsed="false">
      <c r="A131" s="427"/>
      <c r="B131" s="422" t="s">
        <v>213</v>
      </c>
      <c r="C131" s="423"/>
      <c r="D131" s="428"/>
      <c r="E131" s="428"/>
      <c r="F131" s="428"/>
      <c r="G131" s="428"/>
      <c r="H131" s="425"/>
    </row>
    <row r="132" customFormat="false" ht="18.75" hidden="false" customHeight="true" outlineLevel="0" collapsed="false">
      <c r="A132" s="427"/>
      <c r="B132" s="422" t="s">
        <v>213</v>
      </c>
      <c r="C132" s="423"/>
      <c r="D132" s="428"/>
      <c r="E132" s="428"/>
      <c r="F132" s="428"/>
      <c r="G132" s="428"/>
      <c r="H132" s="425"/>
    </row>
    <row r="133" customFormat="false" ht="18.75" hidden="false" customHeight="true" outlineLevel="0" collapsed="false">
      <c r="A133" s="427"/>
      <c r="B133" s="422" t="s">
        <v>213</v>
      </c>
      <c r="C133" s="423"/>
      <c r="D133" s="428"/>
      <c r="E133" s="428"/>
      <c r="F133" s="428"/>
      <c r="G133" s="428"/>
      <c r="H133" s="425"/>
    </row>
    <row r="134" customFormat="false" ht="18.75" hidden="false" customHeight="true" outlineLevel="0" collapsed="false">
      <c r="A134" s="427"/>
      <c r="B134" s="422" t="s">
        <v>213</v>
      </c>
      <c r="C134" s="423"/>
      <c r="D134" s="428"/>
      <c r="E134" s="428"/>
      <c r="F134" s="428"/>
      <c r="G134" s="428"/>
      <c r="H134" s="425"/>
    </row>
    <row r="135" customFormat="false" ht="18.75" hidden="false" customHeight="true" outlineLevel="0" collapsed="false">
      <c r="A135" s="427"/>
      <c r="B135" s="422" t="s">
        <v>213</v>
      </c>
      <c r="C135" s="423"/>
      <c r="D135" s="428"/>
      <c r="E135" s="428"/>
      <c r="F135" s="428"/>
      <c r="G135" s="428"/>
      <c r="H135" s="425"/>
    </row>
    <row r="136" customFormat="false" ht="18.75" hidden="false" customHeight="true" outlineLevel="0" collapsed="false">
      <c r="A136" s="427"/>
      <c r="B136" s="422" t="s">
        <v>213</v>
      </c>
      <c r="C136" s="423"/>
      <c r="D136" s="428"/>
      <c r="E136" s="428"/>
      <c r="F136" s="428"/>
      <c r="G136" s="428"/>
      <c r="H136" s="425"/>
    </row>
    <row r="137" customFormat="false" ht="18.75" hidden="false" customHeight="true" outlineLevel="0" collapsed="false">
      <c r="A137" s="427"/>
      <c r="B137" s="422" t="s">
        <v>213</v>
      </c>
      <c r="C137" s="423"/>
      <c r="D137" s="428"/>
      <c r="E137" s="428"/>
      <c r="F137" s="428"/>
      <c r="G137" s="428"/>
      <c r="H137" s="425"/>
    </row>
    <row r="138" customFormat="false" ht="18.75" hidden="false" customHeight="true" outlineLevel="0" collapsed="false">
      <c r="A138" s="427"/>
      <c r="B138" s="422" t="s">
        <v>213</v>
      </c>
      <c r="C138" s="423"/>
      <c r="D138" s="428"/>
      <c r="E138" s="428"/>
      <c r="F138" s="428"/>
      <c r="G138" s="428"/>
      <c r="H138" s="425"/>
    </row>
    <row r="139" customFormat="false" ht="18.75" hidden="false" customHeight="true" outlineLevel="0" collapsed="false">
      <c r="A139" s="427"/>
      <c r="B139" s="422" t="s">
        <v>213</v>
      </c>
      <c r="C139" s="423"/>
      <c r="D139" s="428"/>
      <c r="E139" s="428"/>
      <c r="F139" s="428"/>
      <c r="G139" s="428"/>
      <c r="H139" s="425"/>
    </row>
    <row r="140" customFormat="false" ht="18.75" hidden="false" customHeight="true" outlineLevel="0" collapsed="false">
      <c r="A140" s="427"/>
      <c r="B140" s="422" t="s">
        <v>213</v>
      </c>
      <c r="C140" s="423"/>
      <c r="D140" s="428"/>
      <c r="E140" s="428"/>
      <c r="F140" s="428"/>
      <c r="G140" s="428"/>
      <c r="H140" s="425"/>
    </row>
    <row r="141" customFormat="false" ht="18.75" hidden="false" customHeight="true" outlineLevel="0" collapsed="false">
      <c r="A141" s="427"/>
      <c r="B141" s="422" t="s">
        <v>213</v>
      </c>
      <c r="C141" s="423"/>
      <c r="D141" s="428"/>
      <c r="E141" s="428"/>
      <c r="F141" s="428"/>
      <c r="G141" s="428"/>
      <c r="H141" s="425"/>
    </row>
    <row r="142" customFormat="false" ht="18.75" hidden="false" customHeight="true" outlineLevel="0" collapsed="false">
      <c r="A142" s="427"/>
      <c r="B142" s="422" t="s">
        <v>213</v>
      </c>
      <c r="C142" s="423"/>
      <c r="D142" s="428"/>
      <c r="E142" s="428"/>
      <c r="F142" s="428"/>
      <c r="G142" s="428"/>
      <c r="H142" s="425"/>
    </row>
    <row r="143" customFormat="false" ht="18.75" hidden="false" customHeight="true" outlineLevel="0" collapsed="false">
      <c r="A143" s="427"/>
      <c r="B143" s="422" t="s">
        <v>213</v>
      </c>
      <c r="C143" s="423"/>
      <c r="D143" s="428"/>
      <c r="E143" s="428"/>
      <c r="F143" s="428"/>
      <c r="G143" s="428"/>
      <c r="H143" s="425"/>
    </row>
    <row r="144" customFormat="false" ht="18.75" hidden="false" customHeight="true" outlineLevel="0" collapsed="false">
      <c r="A144" s="427"/>
      <c r="B144" s="422" t="s">
        <v>213</v>
      </c>
      <c r="C144" s="423"/>
      <c r="D144" s="428"/>
      <c r="E144" s="428"/>
      <c r="F144" s="428"/>
      <c r="G144" s="428"/>
      <c r="H144" s="425"/>
    </row>
    <row r="145" customFormat="false" ht="18.75" hidden="false" customHeight="true" outlineLevel="0" collapsed="false">
      <c r="A145" s="427"/>
      <c r="B145" s="422" t="s">
        <v>213</v>
      </c>
      <c r="C145" s="423"/>
      <c r="D145" s="428"/>
      <c r="E145" s="428"/>
      <c r="F145" s="428"/>
      <c r="G145" s="428"/>
      <c r="H145" s="425"/>
    </row>
    <row r="146" customFormat="false" ht="18.75" hidden="false" customHeight="true" outlineLevel="0" collapsed="false">
      <c r="A146" s="427"/>
      <c r="B146" s="422" t="s">
        <v>213</v>
      </c>
      <c r="C146" s="423"/>
      <c r="D146" s="428"/>
      <c r="E146" s="428"/>
      <c r="F146" s="428"/>
      <c r="G146" s="428"/>
      <c r="H146" s="425"/>
    </row>
    <row r="147" customFormat="false" ht="18.75" hidden="false" customHeight="true" outlineLevel="0" collapsed="false">
      <c r="A147" s="427"/>
      <c r="B147" s="422" t="s">
        <v>213</v>
      </c>
      <c r="C147" s="423"/>
      <c r="D147" s="428"/>
      <c r="E147" s="428"/>
      <c r="F147" s="428"/>
      <c r="G147" s="428"/>
      <c r="H147" s="425"/>
    </row>
    <row r="148" customFormat="false" ht="18.75" hidden="false" customHeight="true" outlineLevel="0" collapsed="false">
      <c r="A148" s="427"/>
      <c r="B148" s="422" t="s">
        <v>213</v>
      </c>
      <c r="C148" s="423"/>
      <c r="D148" s="428"/>
      <c r="E148" s="428"/>
      <c r="F148" s="428"/>
      <c r="G148" s="428"/>
      <c r="H148" s="425"/>
    </row>
    <row r="149" customFormat="false" ht="18.75" hidden="false" customHeight="true" outlineLevel="0" collapsed="false">
      <c r="A149" s="427"/>
      <c r="B149" s="422" t="s">
        <v>213</v>
      </c>
      <c r="C149" s="423"/>
      <c r="D149" s="428"/>
      <c r="E149" s="428"/>
      <c r="F149" s="428"/>
      <c r="G149" s="428"/>
      <c r="H149" s="425"/>
    </row>
    <row r="150" customFormat="false" ht="18.75" hidden="false" customHeight="true" outlineLevel="0" collapsed="false">
      <c r="A150" s="427"/>
      <c r="B150" s="422" t="s">
        <v>213</v>
      </c>
      <c r="C150" s="423"/>
      <c r="D150" s="428"/>
      <c r="E150" s="428"/>
      <c r="F150" s="428"/>
      <c r="G150" s="428"/>
      <c r="H150" s="425"/>
    </row>
    <row r="151" customFormat="false" ht="18.75" hidden="false" customHeight="true" outlineLevel="0" collapsed="false">
      <c r="A151" s="427"/>
      <c r="B151" s="422" t="s">
        <v>213</v>
      </c>
      <c r="C151" s="423"/>
      <c r="D151" s="428"/>
      <c r="E151" s="428"/>
      <c r="F151" s="428"/>
      <c r="G151" s="428"/>
      <c r="H151" s="425"/>
    </row>
    <row r="152" customFormat="false" ht="18.75" hidden="false" customHeight="true" outlineLevel="0" collapsed="false">
      <c r="A152" s="427"/>
      <c r="B152" s="422" t="s">
        <v>213</v>
      </c>
      <c r="C152" s="423"/>
      <c r="D152" s="428"/>
      <c r="E152" s="428"/>
      <c r="F152" s="428"/>
      <c r="G152" s="428"/>
      <c r="H152" s="425"/>
    </row>
    <row r="153" customFormat="false" ht="18.75" hidden="false" customHeight="true" outlineLevel="0" collapsed="false">
      <c r="A153" s="427"/>
      <c r="B153" s="422" t="s">
        <v>213</v>
      </c>
      <c r="C153" s="423"/>
      <c r="D153" s="428"/>
      <c r="E153" s="428"/>
      <c r="F153" s="428"/>
      <c r="G153" s="428"/>
      <c r="H153" s="425"/>
    </row>
    <row r="154" customFormat="false" ht="18.75" hidden="false" customHeight="true" outlineLevel="0" collapsed="false">
      <c r="A154" s="427"/>
      <c r="B154" s="422" t="s">
        <v>213</v>
      </c>
      <c r="C154" s="423"/>
      <c r="D154" s="428"/>
      <c r="E154" s="428"/>
      <c r="F154" s="428"/>
      <c r="G154" s="428"/>
      <c r="H154" s="425"/>
    </row>
    <row r="155" customFormat="false" ht="18.75" hidden="false" customHeight="true" outlineLevel="0" collapsed="false">
      <c r="A155" s="427"/>
      <c r="B155" s="422" t="s">
        <v>213</v>
      </c>
      <c r="C155" s="423"/>
      <c r="D155" s="428"/>
      <c r="E155" s="428"/>
      <c r="F155" s="428"/>
      <c r="G155" s="428"/>
      <c r="H155" s="425"/>
    </row>
    <row r="156" customFormat="false" ht="18.75" hidden="false" customHeight="true" outlineLevel="0" collapsed="false">
      <c r="A156" s="427"/>
      <c r="B156" s="422" t="s">
        <v>213</v>
      </c>
      <c r="C156" s="423"/>
      <c r="D156" s="428"/>
      <c r="E156" s="428"/>
      <c r="F156" s="428"/>
      <c r="G156" s="428"/>
      <c r="H156" s="425"/>
    </row>
    <row r="157" customFormat="false" ht="18.75" hidden="false" customHeight="true" outlineLevel="0" collapsed="false">
      <c r="A157" s="427"/>
      <c r="B157" s="422" t="s">
        <v>213</v>
      </c>
      <c r="C157" s="423"/>
      <c r="D157" s="428"/>
      <c r="E157" s="428"/>
      <c r="F157" s="428"/>
      <c r="G157" s="428"/>
      <c r="H157" s="425"/>
    </row>
    <row r="158" customFormat="false" ht="18.75" hidden="false" customHeight="true" outlineLevel="0" collapsed="false">
      <c r="A158" s="427"/>
      <c r="B158" s="422" t="s">
        <v>213</v>
      </c>
      <c r="C158" s="423"/>
      <c r="D158" s="428"/>
      <c r="E158" s="428"/>
      <c r="F158" s="428"/>
      <c r="G158" s="428"/>
      <c r="H158" s="425"/>
    </row>
    <row r="159" customFormat="false" ht="18.75" hidden="false" customHeight="true" outlineLevel="0" collapsed="false">
      <c r="A159" s="427"/>
      <c r="B159" s="422" t="s">
        <v>213</v>
      </c>
      <c r="C159" s="423"/>
      <c r="D159" s="428"/>
      <c r="E159" s="428"/>
      <c r="F159" s="428"/>
      <c r="G159" s="428"/>
      <c r="H159" s="425"/>
    </row>
    <row r="160" customFormat="false" ht="18.75" hidden="false" customHeight="true" outlineLevel="0" collapsed="false">
      <c r="A160" s="427"/>
      <c r="B160" s="422" t="s">
        <v>213</v>
      </c>
      <c r="C160" s="423"/>
      <c r="D160" s="428"/>
      <c r="E160" s="428"/>
      <c r="F160" s="428"/>
      <c r="G160" s="428"/>
      <c r="H160" s="425"/>
    </row>
    <row r="161" customFormat="false" ht="18.75" hidden="false" customHeight="true" outlineLevel="0" collapsed="false">
      <c r="A161" s="427"/>
      <c r="B161" s="422" t="s">
        <v>213</v>
      </c>
      <c r="C161" s="423"/>
      <c r="D161" s="428"/>
      <c r="E161" s="428"/>
      <c r="F161" s="428"/>
      <c r="G161" s="428"/>
      <c r="H161" s="425"/>
    </row>
    <row r="162" customFormat="false" ht="18.75" hidden="false" customHeight="true" outlineLevel="0" collapsed="false">
      <c r="A162" s="427"/>
      <c r="B162" s="422" t="s">
        <v>213</v>
      </c>
      <c r="C162" s="423"/>
      <c r="D162" s="428"/>
      <c r="E162" s="428"/>
      <c r="F162" s="428"/>
      <c r="G162" s="428"/>
      <c r="H162" s="425"/>
    </row>
    <row r="163" customFormat="false" ht="18.75" hidden="false" customHeight="true" outlineLevel="0" collapsed="false">
      <c r="A163" s="427"/>
      <c r="B163" s="422" t="s">
        <v>213</v>
      </c>
      <c r="C163" s="423"/>
      <c r="D163" s="428"/>
      <c r="E163" s="428"/>
      <c r="F163" s="428"/>
      <c r="G163" s="428"/>
      <c r="H163" s="425"/>
    </row>
    <row r="164" customFormat="false" ht="18.75" hidden="false" customHeight="true" outlineLevel="0" collapsed="false">
      <c r="A164" s="427"/>
      <c r="B164" s="422" t="s">
        <v>213</v>
      </c>
      <c r="C164" s="423"/>
      <c r="D164" s="428"/>
      <c r="E164" s="428"/>
      <c r="F164" s="428"/>
      <c r="G164" s="428"/>
      <c r="H164" s="425"/>
    </row>
    <row r="165" customFormat="false" ht="18.75" hidden="false" customHeight="true" outlineLevel="0" collapsed="false">
      <c r="A165" s="427"/>
      <c r="B165" s="422" t="s">
        <v>213</v>
      </c>
      <c r="C165" s="423"/>
      <c r="D165" s="428"/>
      <c r="E165" s="428"/>
      <c r="F165" s="428"/>
      <c r="G165" s="428"/>
      <c r="H165" s="425"/>
    </row>
    <row r="166" customFormat="false" ht="18.75" hidden="false" customHeight="true" outlineLevel="0" collapsed="false">
      <c r="A166" s="427"/>
      <c r="B166" s="422" t="s">
        <v>213</v>
      </c>
      <c r="C166" s="423"/>
      <c r="D166" s="428"/>
      <c r="E166" s="428"/>
      <c r="F166" s="428"/>
      <c r="G166" s="428"/>
      <c r="H166" s="425"/>
    </row>
    <row r="167" customFormat="false" ht="18.75" hidden="false" customHeight="true" outlineLevel="0" collapsed="false">
      <c r="A167" s="427"/>
      <c r="B167" s="422" t="s">
        <v>213</v>
      </c>
      <c r="C167" s="423"/>
      <c r="D167" s="428"/>
      <c r="E167" s="428"/>
      <c r="F167" s="428"/>
      <c r="G167" s="428"/>
      <c r="H167" s="425"/>
    </row>
    <row r="168" customFormat="false" ht="18.75" hidden="false" customHeight="true" outlineLevel="0" collapsed="false">
      <c r="A168" s="427"/>
      <c r="B168" s="422" t="s">
        <v>213</v>
      </c>
      <c r="C168" s="423"/>
      <c r="D168" s="428"/>
      <c r="E168" s="428"/>
      <c r="F168" s="428"/>
      <c r="G168" s="428"/>
      <c r="H168" s="425"/>
    </row>
    <row r="169" customFormat="false" ht="18.75" hidden="false" customHeight="true" outlineLevel="0" collapsed="false">
      <c r="A169" s="427"/>
      <c r="B169" s="422" t="s">
        <v>213</v>
      </c>
      <c r="C169" s="423"/>
      <c r="D169" s="428"/>
      <c r="E169" s="428"/>
      <c r="F169" s="428"/>
      <c r="G169" s="428"/>
      <c r="H169" s="425"/>
    </row>
    <row r="170" customFormat="false" ht="18.75" hidden="false" customHeight="true" outlineLevel="0" collapsed="false">
      <c r="A170" s="427"/>
      <c r="B170" s="422" t="s">
        <v>213</v>
      </c>
      <c r="C170" s="423"/>
      <c r="D170" s="428"/>
      <c r="E170" s="428"/>
      <c r="F170" s="428"/>
      <c r="G170" s="428"/>
      <c r="H170" s="425"/>
    </row>
    <row r="171" customFormat="false" ht="18.75" hidden="false" customHeight="true" outlineLevel="0" collapsed="false">
      <c r="A171" s="427"/>
      <c r="B171" s="422" t="s">
        <v>213</v>
      </c>
      <c r="C171" s="423"/>
      <c r="D171" s="428"/>
      <c r="E171" s="428"/>
      <c r="F171" s="428"/>
      <c r="G171" s="428"/>
      <c r="H171" s="425"/>
    </row>
    <row r="172" customFormat="false" ht="18.75" hidden="false" customHeight="true" outlineLevel="0" collapsed="false">
      <c r="A172" s="427"/>
      <c r="B172" s="422" t="s">
        <v>213</v>
      </c>
      <c r="C172" s="423"/>
      <c r="D172" s="428"/>
      <c r="E172" s="428"/>
      <c r="F172" s="428"/>
      <c r="G172" s="428"/>
      <c r="H172" s="425"/>
    </row>
    <row r="173" customFormat="false" ht="18.75" hidden="false" customHeight="true" outlineLevel="0" collapsed="false">
      <c r="A173" s="427"/>
      <c r="B173" s="422" t="s">
        <v>213</v>
      </c>
      <c r="C173" s="423"/>
      <c r="D173" s="428"/>
      <c r="E173" s="428"/>
      <c r="F173" s="428"/>
      <c r="G173" s="428"/>
      <c r="H173" s="425"/>
    </row>
    <row r="174" customFormat="false" ht="18.75" hidden="false" customHeight="true" outlineLevel="0" collapsed="false">
      <c r="A174" s="427"/>
      <c r="B174" s="422" t="s">
        <v>213</v>
      </c>
      <c r="C174" s="423"/>
      <c r="D174" s="428"/>
      <c r="E174" s="428"/>
      <c r="F174" s="428"/>
      <c r="G174" s="428"/>
      <c r="H174" s="425"/>
    </row>
    <row r="175" customFormat="false" ht="18.75" hidden="false" customHeight="true" outlineLevel="0" collapsed="false">
      <c r="A175" s="427"/>
      <c r="B175" s="422" t="s">
        <v>213</v>
      </c>
      <c r="C175" s="423"/>
      <c r="D175" s="428"/>
      <c r="E175" s="428"/>
      <c r="F175" s="428"/>
      <c r="G175" s="428"/>
      <c r="H175" s="425"/>
    </row>
    <row r="176" customFormat="false" ht="18.75" hidden="false" customHeight="true" outlineLevel="0" collapsed="false">
      <c r="A176" s="427"/>
      <c r="B176" s="422" t="s">
        <v>213</v>
      </c>
      <c r="C176" s="423"/>
      <c r="D176" s="428"/>
      <c r="E176" s="428"/>
      <c r="F176" s="428"/>
      <c r="G176" s="428"/>
      <c r="H176" s="425"/>
    </row>
    <row r="177" customFormat="false" ht="18.75" hidden="false" customHeight="true" outlineLevel="0" collapsed="false">
      <c r="A177" s="427"/>
      <c r="B177" s="422" t="s">
        <v>213</v>
      </c>
      <c r="C177" s="423"/>
      <c r="D177" s="428"/>
      <c r="E177" s="428"/>
      <c r="F177" s="428"/>
      <c r="G177" s="428"/>
      <c r="H177" s="425"/>
    </row>
    <row r="178" customFormat="false" ht="18.75" hidden="false" customHeight="true" outlineLevel="0" collapsed="false">
      <c r="A178" s="427"/>
      <c r="B178" s="422" t="s">
        <v>213</v>
      </c>
      <c r="C178" s="423"/>
      <c r="D178" s="428"/>
      <c r="E178" s="428"/>
      <c r="F178" s="428"/>
      <c r="G178" s="428"/>
      <c r="H178" s="425"/>
    </row>
    <row r="179" customFormat="false" ht="18.75" hidden="false" customHeight="true" outlineLevel="0" collapsed="false">
      <c r="A179" s="427"/>
      <c r="B179" s="422" t="s">
        <v>213</v>
      </c>
      <c r="C179" s="423"/>
      <c r="D179" s="428"/>
      <c r="E179" s="428"/>
      <c r="F179" s="428"/>
      <c r="G179" s="428"/>
      <c r="H179" s="425"/>
    </row>
    <row r="180" customFormat="false" ht="18.75" hidden="false" customHeight="true" outlineLevel="0" collapsed="false">
      <c r="A180" s="427"/>
      <c r="B180" s="422" t="s">
        <v>213</v>
      </c>
      <c r="C180" s="423"/>
      <c r="D180" s="428"/>
      <c r="E180" s="428"/>
      <c r="F180" s="428"/>
      <c r="G180" s="428"/>
      <c r="H180" s="425"/>
    </row>
    <row r="181" customFormat="false" ht="18.75" hidden="false" customHeight="true" outlineLevel="0" collapsed="false">
      <c r="A181" s="427"/>
      <c r="B181" s="422" t="s">
        <v>213</v>
      </c>
      <c r="C181" s="423"/>
      <c r="D181" s="428"/>
      <c r="E181" s="428"/>
      <c r="F181" s="428"/>
      <c r="G181" s="428"/>
      <c r="H181" s="425"/>
    </row>
    <row r="182" customFormat="false" ht="18.75" hidden="false" customHeight="true" outlineLevel="0" collapsed="false">
      <c r="A182" s="427"/>
      <c r="B182" s="422" t="s">
        <v>213</v>
      </c>
      <c r="C182" s="423"/>
      <c r="D182" s="428"/>
      <c r="E182" s="428"/>
      <c r="F182" s="428"/>
      <c r="G182" s="428"/>
      <c r="H182" s="425"/>
    </row>
    <row r="183" customFormat="false" ht="18.75" hidden="false" customHeight="true" outlineLevel="0" collapsed="false">
      <c r="A183" s="427"/>
      <c r="B183" s="422" t="s">
        <v>213</v>
      </c>
      <c r="C183" s="423"/>
      <c r="D183" s="428"/>
      <c r="E183" s="428"/>
      <c r="F183" s="428"/>
      <c r="G183" s="428"/>
      <c r="H183" s="425"/>
    </row>
    <row r="184" customFormat="false" ht="18.75" hidden="false" customHeight="true" outlineLevel="0" collapsed="false">
      <c r="A184" s="427"/>
      <c r="B184" s="422" t="s">
        <v>213</v>
      </c>
      <c r="C184" s="423"/>
      <c r="D184" s="428"/>
      <c r="E184" s="428"/>
      <c r="F184" s="428"/>
      <c r="G184" s="428"/>
      <c r="H184" s="425"/>
    </row>
    <row r="185" customFormat="false" ht="18.75" hidden="false" customHeight="true" outlineLevel="0" collapsed="false">
      <c r="A185" s="427"/>
      <c r="B185" s="422" t="s">
        <v>213</v>
      </c>
      <c r="C185" s="423"/>
      <c r="D185" s="428"/>
      <c r="E185" s="428"/>
      <c r="F185" s="428"/>
      <c r="G185" s="428"/>
      <c r="H185" s="425"/>
    </row>
    <row r="186" customFormat="false" ht="18.75" hidden="false" customHeight="true" outlineLevel="0" collapsed="false">
      <c r="A186" s="427"/>
      <c r="B186" s="422" t="s">
        <v>213</v>
      </c>
      <c r="C186" s="423"/>
      <c r="D186" s="428"/>
      <c r="E186" s="428"/>
      <c r="F186" s="428"/>
      <c r="G186" s="428"/>
      <c r="H186" s="425"/>
    </row>
    <row r="187" customFormat="false" ht="18.75" hidden="false" customHeight="true" outlineLevel="0" collapsed="false">
      <c r="A187" s="427"/>
      <c r="B187" s="422" t="s">
        <v>213</v>
      </c>
      <c r="C187" s="423"/>
      <c r="D187" s="428"/>
      <c r="E187" s="428"/>
      <c r="F187" s="428"/>
      <c r="G187" s="428"/>
      <c r="H187" s="425"/>
    </row>
    <row r="188" customFormat="false" ht="18.75" hidden="false" customHeight="true" outlineLevel="0" collapsed="false">
      <c r="A188" s="427"/>
      <c r="B188" s="422" t="s">
        <v>213</v>
      </c>
      <c r="C188" s="423"/>
      <c r="D188" s="428"/>
      <c r="E188" s="428"/>
      <c r="F188" s="428"/>
      <c r="G188" s="428"/>
      <c r="H188" s="425"/>
    </row>
    <row r="189" customFormat="false" ht="18.75" hidden="false" customHeight="true" outlineLevel="0" collapsed="false">
      <c r="A189" s="427"/>
      <c r="B189" s="422" t="s">
        <v>213</v>
      </c>
      <c r="C189" s="423"/>
      <c r="D189" s="428"/>
      <c r="E189" s="428"/>
      <c r="F189" s="428"/>
      <c r="G189" s="428"/>
      <c r="H189" s="425"/>
    </row>
    <row r="190" customFormat="false" ht="18.75" hidden="false" customHeight="true" outlineLevel="0" collapsed="false">
      <c r="A190" s="427"/>
      <c r="B190" s="422" t="s">
        <v>213</v>
      </c>
      <c r="C190" s="423"/>
      <c r="D190" s="428"/>
      <c r="E190" s="428"/>
      <c r="F190" s="428"/>
      <c r="G190" s="428"/>
      <c r="H190" s="425"/>
    </row>
    <row r="191" customFormat="false" ht="18.75" hidden="false" customHeight="true" outlineLevel="0" collapsed="false">
      <c r="A191" s="427"/>
      <c r="B191" s="422" t="s">
        <v>213</v>
      </c>
      <c r="C191" s="423"/>
      <c r="D191" s="428"/>
      <c r="E191" s="428"/>
      <c r="F191" s="428"/>
      <c r="G191" s="428"/>
      <c r="H191" s="425"/>
    </row>
    <row r="192" customFormat="false" ht="18.75" hidden="false" customHeight="true" outlineLevel="0" collapsed="false">
      <c r="A192" s="427"/>
      <c r="B192" s="422" t="s">
        <v>213</v>
      </c>
      <c r="C192" s="423"/>
      <c r="D192" s="428"/>
      <c r="E192" s="428"/>
      <c r="F192" s="428"/>
      <c r="G192" s="428"/>
      <c r="H192" s="425"/>
    </row>
    <row r="193" customFormat="false" ht="18.75" hidden="false" customHeight="true" outlineLevel="0" collapsed="false">
      <c r="A193" s="427"/>
      <c r="B193" s="422" t="s">
        <v>213</v>
      </c>
      <c r="C193" s="423"/>
      <c r="D193" s="428"/>
      <c r="E193" s="428"/>
      <c r="F193" s="428"/>
      <c r="G193" s="428"/>
      <c r="H193" s="425"/>
    </row>
    <row r="194" customFormat="false" ht="18.75" hidden="false" customHeight="true" outlineLevel="0" collapsed="false">
      <c r="A194" s="427"/>
      <c r="B194" s="422" t="s">
        <v>213</v>
      </c>
      <c r="C194" s="423"/>
      <c r="D194" s="428"/>
      <c r="E194" s="428"/>
      <c r="F194" s="428"/>
      <c r="G194" s="428"/>
      <c r="H194" s="425"/>
    </row>
    <row r="195" customFormat="false" ht="18.75" hidden="false" customHeight="true" outlineLevel="0" collapsed="false">
      <c r="A195" s="427"/>
      <c r="B195" s="422" t="s">
        <v>213</v>
      </c>
      <c r="C195" s="423"/>
      <c r="D195" s="428"/>
      <c r="E195" s="428"/>
      <c r="F195" s="428"/>
      <c r="G195" s="428"/>
      <c r="H195" s="425"/>
    </row>
    <row r="196" customFormat="false" ht="18.75" hidden="false" customHeight="true" outlineLevel="0" collapsed="false">
      <c r="A196" s="427"/>
      <c r="B196" s="422" t="s">
        <v>213</v>
      </c>
      <c r="C196" s="423"/>
      <c r="D196" s="428"/>
      <c r="E196" s="428"/>
      <c r="F196" s="428"/>
      <c r="G196" s="428"/>
      <c r="H196" s="425"/>
    </row>
    <row r="197" customFormat="false" ht="18.75" hidden="false" customHeight="true" outlineLevel="0" collapsed="false">
      <c r="A197" s="427"/>
      <c r="B197" s="422" t="s">
        <v>213</v>
      </c>
      <c r="C197" s="423"/>
      <c r="D197" s="428"/>
      <c r="E197" s="428"/>
      <c r="F197" s="428"/>
      <c r="G197" s="428"/>
      <c r="H197" s="425"/>
    </row>
    <row r="198" customFormat="false" ht="18.75" hidden="false" customHeight="true" outlineLevel="0" collapsed="false">
      <c r="A198" s="427"/>
      <c r="B198" s="422" t="s">
        <v>213</v>
      </c>
      <c r="C198" s="423"/>
      <c r="D198" s="428"/>
      <c r="E198" s="428"/>
      <c r="F198" s="428"/>
      <c r="G198" s="428"/>
      <c r="H198" s="425"/>
    </row>
    <row r="199" customFormat="false" ht="18.75" hidden="false" customHeight="true" outlineLevel="0" collapsed="false">
      <c r="A199" s="427"/>
      <c r="B199" s="422" t="s">
        <v>213</v>
      </c>
      <c r="C199" s="423"/>
      <c r="D199" s="428"/>
      <c r="E199" s="428"/>
      <c r="F199" s="428"/>
      <c r="G199" s="428"/>
      <c r="H199" s="425"/>
    </row>
    <row r="200" customFormat="false" ht="18.75" hidden="false" customHeight="true" outlineLevel="0" collapsed="false">
      <c r="A200" s="427"/>
      <c r="B200" s="422" t="s">
        <v>213</v>
      </c>
      <c r="C200" s="423"/>
      <c r="D200" s="428"/>
      <c r="E200" s="428"/>
      <c r="F200" s="428"/>
      <c r="G200" s="428"/>
      <c r="H200" s="425"/>
    </row>
    <row r="201" customFormat="false" ht="18.75" hidden="false" customHeight="true" outlineLevel="0" collapsed="false">
      <c r="A201" s="429"/>
      <c r="B201" s="430" t="s">
        <v>213</v>
      </c>
      <c r="C201" s="431"/>
      <c r="D201" s="432"/>
      <c r="E201" s="432"/>
      <c r="F201" s="432"/>
      <c r="G201" s="432"/>
      <c r="H201" s="433"/>
    </row>
    <row r="202" customFormat="false" ht="18.75" hidden="false" customHeight="true" outlineLevel="0" collapsed="false">
      <c r="A202" s="434"/>
      <c r="B202" s="435" t="s">
        <v>213</v>
      </c>
      <c r="C202" s="436"/>
      <c r="D202" s="437"/>
      <c r="E202" s="437"/>
      <c r="F202" s="437"/>
      <c r="G202" s="437"/>
      <c r="H202" s="438"/>
    </row>
    <row r="203" customFormat="false" ht="18.75" hidden="false" customHeight="true" outlineLevel="0" collapsed="false">
      <c r="A203" s="434"/>
      <c r="B203" s="435" t="s">
        <v>213</v>
      </c>
      <c r="C203" s="436"/>
      <c r="D203" s="437"/>
      <c r="E203" s="437"/>
      <c r="F203" s="437"/>
      <c r="G203" s="437"/>
      <c r="H203" s="438"/>
    </row>
    <row r="204" customFormat="false" ht="18.75" hidden="false" customHeight="true" outlineLevel="0" collapsed="false">
      <c r="A204" s="434"/>
      <c r="B204" s="435" t="s">
        <v>213</v>
      </c>
      <c r="C204" s="436"/>
      <c r="D204" s="437"/>
      <c r="E204" s="437"/>
      <c r="F204" s="437"/>
      <c r="G204" s="437"/>
      <c r="H204" s="438"/>
    </row>
    <row r="205" customFormat="false" ht="18.75" hidden="false" customHeight="true" outlineLevel="0" collapsed="false">
      <c r="A205" s="434"/>
      <c r="B205" s="435" t="s">
        <v>213</v>
      </c>
      <c r="C205" s="436"/>
      <c r="D205" s="437"/>
      <c r="E205" s="437"/>
      <c r="F205" s="437"/>
      <c r="G205" s="437"/>
      <c r="H205" s="438"/>
    </row>
    <row r="206" customFormat="false" ht="18.75" hidden="false" customHeight="true" outlineLevel="0" collapsed="false">
      <c r="A206" s="434"/>
      <c r="B206" s="435" t="s">
        <v>213</v>
      </c>
      <c r="C206" s="436"/>
      <c r="D206" s="437"/>
      <c r="E206" s="437"/>
      <c r="F206" s="437"/>
      <c r="G206" s="437"/>
      <c r="H206" s="438"/>
    </row>
    <row r="207" customFormat="false" ht="18.75" hidden="false" customHeight="true" outlineLevel="0" collapsed="false">
      <c r="A207" s="434"/>
      <c r="B207" s="435" t="s">
        <v>213</v>
      </c>
      <c r="C207" s="436"/>
      <c r="D207" s="437"/>
      <c r="E207" s="437"/>
      <c r="F207" s="437"/>
      <c r="G207" s="437"/>
      <c r="H207" s="438"/>
    </row>
    <row r="208" customFormat="false" ht="18.75" hidden="false" customHeight="true" outlineLevel="0" collapsed="false">
      <c r="A208" s="434"/>
      <c r="B208" s="435" t="s">
        <v>213</v>
      </c>
      <c r="C208" s="436"/>
      <c r="D208" s="437"/>
      <c r="E208" s="437"/>
      <c r="F208" s="437"/>
      <c r="G208" s="437"/>
      <c r="H208" s="438"/>
    </row>
    <row r="209" customFormat="false" ht="18.75" hidden="false" customHeight="true" outlineLevel="0" collapsed="false">
      <c r="A209" s="434"/>
      <c r="B209" s="435" t="s">
        <v>213</v>
      </c>
      <c r="C209" s="436"/>
      <c r="D209" s="437"/>
      <c r="E209" s="437"/>
      <c r="F209" s="437"/>
      <c r="G209" s="437"/>
      <c r="H209" s="438"/>
    </row>
    <row r="210" customFormat="false" ht="18.75" hidden="false" customHeight="true" outlineLevel="0" collapsed="false">
      <c r="A210" s="434"/>
      <c r="B210" s="435" t="s">
        <v>213</v>
      </c>
      <c r="C210" s="436"/>
      <c r="D210" s="437"/>
      <c r="E210" s="437"/>
      <c r="F210" s="437"/>
      <c r="G210" s="437"/>
      <c r="H210" s="438"/>
    </row>
    <row r="211" customFormat="false" ht="18.75" hidden="false" customHeight="true" outlineLevel="0" collapsed="false">
      <c r="A211" s="434"/>
      <c r="B211" s="435" t="s">
        <v>213</v>
      </c>
      <c r="C211" s="436"/>
      <c r="D211" s="437"/>
      <c r="E211" s="437"/>
      <c r="F211" s="437"/>
      <c r="G211" s="437"/>
      <c r="H211" s="438"/>
    </row>
    <row r="212" customFormat="false" ht="22.15" hidden="false" customHeight="true" outlineLevel="0" collapsed="false">
      <c r="A212" s="434"/>
      <c r="B212" s="435" t="s">
        <v>213</v>
      </c>
      <c r="C212" s="436"/>
      <c r="D212" s="437"/>
      <c r="E212" s="437"/>
      <c r="F212" s="437"/>
      <c r="G212" s="437"/>
      <c r="H212" s="438"/>
    </row>
    <row r="213" customFormat="false" ht="22.15" hidden="false" customHeight="true" outlineLevel="0" collapsed="false">
      <c r="A213" s="434"/>
      <c r="B213" s="435" t="s">
        <v>213</v>
      </c>
      <c r="C213" s="436"/>
      <c r="D213" s="437"/>
      <c r="E213" s="437"/>
      <c r="F213" s="437"/>
      <c r="G213" s="437"/>
      <c r="H213" s="438"/>
    </row>
    <row r="214" customFormat="false" ht="22.15" hidden="false" customHeight="true" outlineLevel="0" collapsed="false">
      <c r="A214" s="434"/>
      <c r="B214" s="435" t="s">
        <v>213</v>
      </c>
      <c r="C214" s="436"/>
      <c r="D214" s="437"/>
      <c r="E214" s="437"/>
      <c r="F214" s="437"/>
      <c r="G214" s="437"/>
      <c r="H214" s="438"/>
    </row>
    <row r="215" customFormat="false" ht="22.15" hidden="false" customHeight="true" outlineLevel="0" collapsed="false">
      <c r="A215" s="434"/>
      <c r="B215" s="435" t="s">
        <v>213</v>
      </c>
      <c r="C215" s="436"/>
      <c r="D215" s="437"/>
      <c r="E215" s="437"/>
      <c r="F215" s="437"/>
      <c r="G215" s="437"/>
      <c r="H215" s="438"/>
    </row>
    <row r="216" customFormat="false" ht="22.15" hidden="false" customHeight="true" outlineLevel="0" collapsed="false">
      <c r="A216" s="434"/>
      <c r="B216" s="435" t="s">
        <v>213</v>
      </c>
      <c r="C216" s="436"/>
      <c r="D216" s="437"/>
      <c r="E216" s="437"/>
      <c r="F216" s="437"/>
      <c r="G216" s="437"/>
      <c r="H216" s="438"/>
    </row>
    <row r="217" customFormat="false" ht="22.15" hidden="false" customHeight="true" outlineLevel="0" collapsed="false">
      <c r="A217" s="434"/>
      <c r="B217" s="435" t="s">
        <v>213</v>
      </c>
      <c r="C217" s="436"/>
      <c r="D217" s="437"/>
      <c r="E217" s="437"/>
      <c r="F217" s="437"/>
      <c r="G217" s="437"/>
      <c r="H217" s="438"/>
    </row>
    <row r="218" customFormat="false" ht="22.15" hidden="false" customHeight="true" outlineLevel="0" collapsed="false">
      <c r="A218" s="434"/>
      <c r="B218" s="435" t="s">
        <v>213</v>
      </c>
      <c r="C218" s="436"/>
      <c r="D218" s="437"/>
      <c r="E218" s="437"/>
      <c r="F218" s="437"/>
      <c r="G218" s="437"/>
      <c r="H218" s="438"/>
    </row>
    <row r="219" customFormat="false" ht="22.15" hidden="false" customHeight="true" outlineLevel="0" collapsed="false">
      <c r="A219" s="434"/>
      <c r="B219" s="435" t="s">
        <v>213</v>
      </c>
      <c r="C219" s="436"/>
      <c r="D219" s="437"/>
      <c r="E219" s="437"/>
      <c r="F219" s="437"/>
      <c r="G219" s="437"/>
      <c r="H219" s="438"/>
    </row>
    <row r="220" customFormat="false" ht="22.15" hidden="false" customHeight="true" outlineLevel="0" collapsed="false">
      <c r="A220" s="434"/>
      <c r="B220" s="435" t="s">
        <v>213</v>
      </c>
      <c r="C220" s="436"/>
      <c r="D220" s="437"/>
      <c r="E220" s="437"/>
      <c r="F220" s="437"/>
      <c r="G220" s="437"/>
      <c r="H220" s="438"/>
    </row>
    <row r="221" customFormat="false" ht="22.15" hidden="false" customHeight="true" outlineLevel="0" collapsed="false">
      <c r="A221" s="434"/>
      <c r="B221" s="435" t="s">
        <v>213</v>
      </c>
      <c r="C221" s="436"/>
      <c r="D221" s="437"/>
      <c r="E221" s="437"/>
      <c r="F221" s="437"/>
      <c r="G221" s="437"/>
      <c r="H221" s="438"/>
    </row>
    <row r="222" customFormat="false" ht="22.15" hidden="false" customHeight="true" outlineLevel="0" collapsed="false">
      <c r="A222" s="434"/>
      <c r="B222" s="435" t="s">
        <v>213</v>
      </c>
      <c r="C222" s="436"/>
      <c r="D222" s="437"/>
      <c r="E222" s="437"/>
      <c r="F222" s="437"/>
      <c r="G222" s="437"/>
      <c r="H222" s="438"/>
    </row>
    <row r="223" customFormat="false" ht="22.15" hidden="false" customHeight="true" outlineLevel="0" collapsed="false">
      <c r="A223" s="434"/>
      <c r="B223" s="435" t="s">
        <v>213</v>
      </c>
      <c r="C223" s="436"/>
      <c r="D223" s="437"/>
      <c r="E223" s="437"/>
      <c r="F223" s="437"/>
      <c r="G223" s="437"/>
      <c r="H223" s="438"/>
    </row>
    <row r="224" customFormat="false" ht="22.15" hidden="false" customHeight="true" outlineLevel="0" collapsed="false">
      <c r="A224" s="434"/>
      <c r="B224" s="435" t="s">
        <v>213</v>
      </c>
      <c r="C224" s="436"/>
      <c r="D224" s="437"/>
      <c r="E224" s="437"/>
      <c r="F224" s="437"/>
      <c r="G224" s="437"/>
      <c r="H224" s="438"/>
    </row>
    <row r="225" customFormat="false" ht="22.15" hidden="false" customHeight="true" outlineLevel="0" collapsed="false">
      <c r="A225" s="434"/>
      <c r="B225" s="435" t="s">
        <v>213</v>
      </c>
      <c r="C225" s="436"/>
      <c r="D225" s="437"/>
      <c r="E225" s="437"/>
      <c r="F225" s="437"/>
      <c r="G225" s="437"/>
      <c r="H225" s="438"/>
    </row>
    <row r="226" customFormat="false" ht="22.15" hidden="false" customHeight="true" outlineLevel="0" collapsed="false">
      <c r="A226" s="434"/>
      <c r="B226" s="435" t="s">
        <v>213</v>
      </c>
      <c r="C226" s="436"/>
      <c r="D226" s="437"/>
      <c r="E226" s="437"/>
      <c r="F226" s="437"/>
      <c r="G226" s="437"/>
      <c r="H226" s="438"/>
    </row>
    <row r="227" customFormat="false" ht="22.15" hidden="false" customHeight="true" outlineLevel="0" collapsed="false">
      <c r="A227" s="434"/>
      <c r="B227" s="435" t="s">
        <v>213</v>
      </c>
      <c r="C227" s="436"/>
      <c r="D227" s="437"/>
      <c r="E227" s="437"/>
      <c r="F227" s="437"/>
      <c r="G227" s="437"/>
      <c r="H227" s="438"/>
    </row>
    <row r="228" customFormat="false" ht="22.15" hidden="false" customHeight="true" outlineLevel="0" collapsed="false">
      <c r="A228" s="434"/>
      <c r="B228" s="435" t="s">
        <v>213</v>
      </c>
      <c r="C228" s="436"/>
      <c r="D228" s="437"/>
      <c r="E228" s="437"/>
      <c r="F228" s="437"/>
      <c r="G228" s="437"/>
      <c r="H228" s="438"/>
    </row>
    <row r="229" customFormat="false" ht="22.15" hidden="false" customHeight="true" outlineLevel="0" collapsed="false">
      <c r="A229" s="434"/>
      <c r="B229" s="435" t="s">
        <v>213</v>
      </c>
      <c r="C229" s="436"/>
      <c r="D229" s="437"/>
      <c r="E229" s="437"/>
      <c r="F229" s="437"/>
      <c r="G229" s="437"/>
      <c r="H229" s="438"/>
    </row>
    <row r="230" customFormat="false" ht="22.15" hidden="false" customHeight="true" outlineLevel="0" collapsed="false">
      <c r="A230" s="434"/>
      <c r="B230" s="435" t="s">
        <v>213</v>
      </c>
      <c r="C230" s="436"/>
      <c r="D230" s="437"/>
      <c r="E230" s="437"/>
      <c r="F230" s="437"/>
      <c r="G230" s="437"/>
      <c r="H230" s="438"/>
    </row>
    <row r="231" customFormat="false" ht="22.15" hidden="false" customHeight="true" outlineLevel="0" collapsed="false">
      <c r="A231" s="434"/>
      <c r="B231" s="435" t="s">
        <v>213</v>
      </c>
      <c r="C231" s="436"/>
      <c r="D231" s="437"/>
      <c r="E231" s="437"/>
      <c r="F231" s="437"/>
      <c r="G231" s="437"/>
      <c r="H231" s="438"/>
    </row>
    <row r="232" customFormat="false" ht="22.15" hidden="false" customHeight="true" outlineLevel="0" collapsed="false">
      <c r="A232" s="434"/>
      <c r="B232" s="435" t="s">
        <v>213</v>
      </c>
      <c r="C232" s="436"/>
      <c r="D232" s="437"/>
      <c r="E232" s="437"/>
      <c r="F232" s="437"/>
      <c r="G232" s="437"/>
      <c r="H232" s="438"/>
    </row>
    <row r="233" customFormat="false" ht="22.15" hidden="false" customHeight="true" outlineLevel="0" collapsed="false">
      <c r="A233" s="434"/>
      <c r="B233" s="435" t="s">
        <v>213</v>
      </c>
      <c r="C233" s="436"/>
      <c r="D233" s="437"/>
      <c r="E233" s="437"/>
      <c r="F233" s="437"/>
      <c r="G233" s="437"/>
      <c r="H233" s="438"/>
    </row>
    <row r="234" customFormat="false" ht="22.15" hidden="false" customHeight="true" outlineLevel="0" collapsed="false">
      <c r="A234" s="434"/>
      <c r="B234" s="435" t="s">
        <v>213</v>
      </c>
      <c r="C234" s="436"/>
      <c r="D234" s="437"/>
      <c r="E234" s="437"/>
      <c r="F234" s="437"/>
      <c r="G234" s="437"/>
      <c r="H234" s="438"/>
    </row>
    <row r="235" customFormat="false" ht="22.15" hidden="false" customHeight="true" outlineLevel="0" collapsed="false">
      <c r="A235" s="434"/>
      <c r="B235" s="435" t="s">
        <v>213</v>
      </c>
      <c r="C235" s="436"/>
      <c r="D235" s="437"/>
      <c r="E235" s="437"/>
      <c r="F235" s="437"/>
      <c r="G235" s="437"/>
      <c r="H235" s="438"/>
    </row>
    <row r="236" customFormat="false" ht="22.15" hidden="false" customHeight="true" outlineLevel="0" collapsed="false">
      <c r="A236" s="434"/>
      <c r="B236" s="435" t="s">
        <v>213</v>
      </c>
      <c r="C236" s="436"/>
      <c r="D236" s="437"/>
      <c r="E236" s="437"/>
      <c r="F236" s="437"/>
      <c r="G236" s="437"/>
      <c r="H236" s="438"/>
    </row>
    <row r="237" customFormat="false" ht="22.15" hidden="false" customHeight="true" outlineLevel="0" collapsed="false">
      <c r="A237" s="434"/>
      <c r="B237" s="435" t="s">
        <v>213</v>
      </c>
      <c r="C237" s="436"/>
      <c r="D237" s="437"/>
      <c r="E237" s="437"/>
      <c r="F237" s="437"/>
      <c r="G237" s="437"/>
      <c r="H237" s="438"/>
    </row>
    <row r="238" customFormat="false" ht="22.15" hidden="false" customHeight="true" outlineLevel="0" collapsed="false">
      <c r="A238" s="434"/>
      <c r="B238" s="435" t="s">
        <v>213</v>
      </c>
      <c r="C238" s="436"/>
      <c r="D238" s="437"/>
      <c r="E238" s="437"/>
      <c r="F238" s="437"/>
      <c r="G238" s="437"/>
      <c r="H238" s="438"/>
    </row>
    <row r="239" customFormat="false" ht="22.15" hidden="false" customHeight="true" outlineLevel="0" collapsed="false">
      <c r="A239" s="434"/>
      <c r="B239" s="435" t="s">
        <v>213</v>
      </c>
      <c r="C239" s="436"/>
      <c r="D239" s="437"/>
      <c r="E239" s="437"/>
      <c r="F239" s="437"/>
      <c r="G239" s="437"/>
      <c r="H239" s="438"/>
    </row>
    <row r="240" customFormat="false" ht="22.15" hidden="false" customHeight="true" outlineLevel="0" collapsed="false">
      <c r="A240" s="434"/>
      <c r="B240" s="435" t="s">
        <v>213</v>
      </c>
      <c r="C240" s="436"/>
      <c r="D240" s="437"/>
      <c r="E240" s="437"/>
      <c r="F240" s="437"/>
      <c r="G240" s="437"/>
      <c r="H240" s="438"/>
    </row>
    <row r="241" customFormat="false" ht="22.15" hidden="false" customHeight="true" outlineLevel="0" collapsed="false">
      <c r="A241" s="434"/>
      <c r="B241" s="435" t="s">
        <v>213</v>
      </c>
      <c r="C241" s="436"/>
      <c r="D241" s="437"/>
      <c r="E241" s="437"/>
      <c r="F241" s="437"/>
      <c r="G241" s="437"/>
      <c r="H241" s="438"/>
    </row>
    <row r="242" customFormat="false" ht="22.15" hidden="false" customHeight="true" outlineLevel="0" collapsed="false">
      <c r="A242" s="434"/>
      <c r="B242" s="435" t="s">
        <v>213</v>
      </c>
      <c r="C242" s="436"/>
      <c r="D242" s="437"/>
      <c r="E242" s="437"/>
      <c r="F242" s="437"/>
      <c r="G242" s="437"/>
      <c r="H242" s="438"/>
    </row>
    <row r="243" customFormat="false" ht="22.15" hidden="false" customHeight="true" outlineLevel="0" collapsed="false">
      <c r="A243" s="434"/>
      <c r="B243" s="435" t="s">
        <v>213</v>
      </c>
      <c r="C243" s="436"/>
      <c r="D243" s="437"/>
      <c r="E243" s="437"/>
      <c r="F243" s="437"/>
      <c r="G243" s="437"/>
      <c r="H243" s="438"/>
    </row>
    <row r="244" customFormat="false" ht="22.15" hidden="false" customHeight="true" outlineLevel="0" collapsed="false">
      <c r="A244" s="434"/>
      <c r="B244" s="435" t="s">
        <v>213</v>
      </c>
      <c r="C244" s="436"/>
      <c r="D244" s="437"/>
      <c r="E244" s="437"/>
      <c r="F244" s="437"/>
      <c r="G244" s="437"/>
      <c r="H244" s="438"/>
    </row>
    <row r="245" customFormat="false" ht="22.15" hidden="false" customHeight="true" outlineLevel="0" collapsed="false">
      <c r="A245" s="434"/>
      <c r="B245" s="435" t="s">
        <v>213</v>
      </c>
      <c r="C245" s="436"/>
      <c r="D245" s="437"/>
      <c r="E245" s="437"/>
      <c r="F245" s="437"/>
      <c r="G245" s="437"/>
      <c r="H245" s="438"/>
    </row>
    <row r="246" customFormat="false" ht="22.15" hidden="false" customHeight="true" outlineLevel="0" collapsed="false">
      <c r="A246" s="434"/>
      <c r="B246" s="435" t="s">
        <v>213</v>
      </c>
      <c r="C246" s="436"/>
      <c r="D246" s="437"/>
      <c r="E246" s="437"/>
      <c r="F246" s="437"/>
      <c r="G246" s="437"/>
      <c r="H246" s="438"/>
    </row>
    <row r="247" customFormat="false" ht="22.15" hidden="false" customHeight="true" outlineLevel="0" collapsed="false">
      <c r="A247" s="434"/>
      <c r="B247" s="435" t="s">
        <v>213</v>
      </c>
      <c r="C247" s="436"/>
      <c r="D247" s="437"/>
      <c r="E247" s="437"/>
      <c r="F247" s="437"/>
      <c r="G247" s="437"/>
      <c r="H247" s="438"/>
    </row>
    <row r="248" customFormat="false" ht="22.15" hidden="false" customHeight="true" outlineLevel="0" collapsed="false">
      <c r="A248" s="434"/>
      <c r="B248" s="435" t="s">
        <v>213</v>
      </c>
      <c r="C248" s="436"/>
      <c r="D248" s="437"/>
      <c r="E248" s="437"/>
      <c r="F248" s="437"/>
      <c r="G248" s="437"/>
      <c r="H248" s="438"/>
    </row>
    <row r="249" customFormat="false" ht="22.15" hidden="false" customHeight="true" outlineLevel="0" collapsed="false">
      <c r="A249" s="434"/>
      <c r="B249" s="435" t="s">
        <v>213</v>
      </c>
      <c r="C249" s="436"/>
      <c r="D249" s="437"/>
      <c r="E249" s="437"/>
      <c r="F249" s="437"/>
      <c r="G249" s="437"/>
      <c r="H249" s="438"/>
    </row>
    <row r="250" customFormat="false" ht="22.15" hidden="false" customHeight="true" outlineLevel="0" collapsed="false">
      <c r="A250" s="434"/>
      <c r="B250" s="435" t="s">
        <v>213</v>
      </c>
      <c r="C250" s="436"/>
      <c r="D250" s="437"/>
      <c r="E250" s="437"/>
      <c r="F250" s="437"/>
      <c r="G250" s="437"/>
      <c r="H250" s="438"/>
    </row>
    <row r="251" customFormat="false" ht="18.75" hidden="false" customHeight="true" outlineLevel="0" collapsed="false">
      <c r="A251" s="434"/>
      <c r="B251" s="435" t="s">
        <v>213</v>
      </c>
      <c r="C251" s="436"/>
      <c r="D251" s="437"/>
      <c r="E251" s="437"/>
      <c r="F251" s="437"/>
      <c r="G251" s="437"/>
      <c r="H251" s="438"/>
    </row>
    <row r="252" customFormat="false" ht="18.75" hidden="false" customHeight="true" outlineLevel="0" collapsed="false">
      <c r="A252" s="434"/>
      <c r="B252" s="435" t="s">
        <v>213</v>
      </c>
      <c r="C252" s="436"/>
      <c r="D252" s="437"/>
      <c r="E252" s="437"/>
      <c r="F252" s="437"/>
      <c r="G252" s="437"/>
      <c r="H252" s="438"/>
    </row>
    <row r="253" customFormat="false" ht="18.75" hidden="false" customHeight="true" outlineLevel="0" collapsed="false">
      <c r="A253" s="434"/>
      <c r="B253" s="435" t="s">
        <v>213</v>
      </c>
      <c r="C253" s="436"/>
      <c r="D253" s="437"/>
      <c r="E253" s="437"/>
      <c r="F253" s="437"/>
      <c r="G253" s="437"/>
      <c r="H253" s="438"/>
    </row>
    <row r="254" customFormat="false" ht="18.75" hidden="false" customHeight="true" outlineLevel="0" collapsed="false">
      <c r="A254" s="434"/>
      <c r="B254" s="435" t="s">
        <v>213</v>
      </c>
      <c r="C254" s="436"/>
      <c r="D254" s="437"/>
      <c r="E254" s="437"/>
      <c r="F254" s="437"/>
      <c r="G254" s="437"/>
      <c r="H254" s="438"/>
    </row>
    <row r="255" customFormat="false" ht="18.75" hidden="false" customHeight="true" outlineLevel="0" collapsed="false">
      <c r="A255" s="434"/>
      <c r="B255" s="435" t="s">
        <v>213</v>
      </c>
      <c r="C255" s="436"/>
      <c r="D255" s="437"/>
      <c r="E255" s="437"/>
      <c r="F255" s="437"/>
      <c r="G255" s="437"/>
      <c r="H255" s="438"/>
    </row>
    <row r="256" customFormat="false" ht="18.75" hidden="false" customHeight="true" outlineLevel="0" collapsed="false">
      <c r="A256" s="434"/>
      <c r="B256" s="435" t="s">
        <v>213</v>
      </c>
      <c r="C256" s="436"/>
      <c r="D256" s="437"/>
      <c r="E256" s="437"/>
      <c r="F256" s="437"/>
      <c r="G256" s="437"/>
      <c r="H256" s="438"/>
    </row>
    <row r="257" customFormat="false" ht="18.75" hidden="false" customHeight="true" outlineLevel="0" collapsed="false">
      <c r="A257" s="434"/>
      <c r="B257" s="435" t="s">
        <v>213</v>
      </c>
      <c r="C257" s="436"/>
      <c r="D257" s="437"/>
      <c r="E257" s="437"/>
      <c r="F257" s="437"/>
      <c r="G257" s="437"/>
      <c r="H257" s="438"/>
    </row>
    <row r="258" customFormat="false" ht="18.75" hidden="false" customHeight="true" outlineLevel="0" collapsed="false">
      <c r="A258" s="434"/>
      <c r="B258" s="435" t="s">
        <v>213</v>
      </c>
      <c r="C258" s="436"/>
      <c r="D258" s="437"/>
      <c r="E258" s="437"/>
      <c r="F258" s="437"/>
      <c r="G258" s="437"/>
      <c r="H258" s="438"/>
    </row>
    <row r="259" customFormat="false" ht="18.75" hidden="false" customHeight="true" outlineLevel="0" collapsed="false">
      <c r="A259" s="434"/>
      <c r="B259" s="435" t="s">
        <v>213</v>
      </c>
      <c r="C259" s="436"/>
      <c r="D259" s="437"/>
      <c r="E259" s="437"/>
      <c r="F259" s="437"/>
      <c r="G259" s="437"/>
      <c r="H259" s="438"/>
    </row>
    <row r="260" customFormat="false" ht="18.75" hidden="false" customHeight="true" outlineLevel="0" collapsed="false">
      <c r="A260" s="434"/>
      <c r="B260" s="435" t="s">
        <v>213</v>
      </c>
      <c r="C260" s="436"/>
      <c r="D260" s="437"/>
      <c r="E260" s="437"/>
      <c r="F260" s="437"/>
      <c r="G260" s="437"/>
      <c r="H260" s="438"/>
    </row>
    <row r="261" customFormat="false" ht="18.75" hidden="false" customHeight="true" outlineLevel="0" collapsed="false">
      <c r="A261" s="434"/>
      <c r="B261" s="435" t="s">
        <v>213</v>
      </c>
      <c r="C261" s="436"/>
      <c r="D261" s="437"/>
      <c r="E261" s="437"/>
      <c r="F261" s="437"/>
      <c r="G261" s="437"/>
      <c r="H261" s="438"/>
    </row>
    <row r="262" customFormat="false" ht="18.75" hidden="false" customHeight="true" outlineLevel="0" collapsed="false">
      <c r="A262" s="434"/>
      <c r="B262" s="435" t="s">
        <v>213</v>
      </c>
      <c r="C262" s="436"/>
      <c r="D262" s="437"/>
      <c r="E262" s="437"/>
      <c r="F262" s="437"/>
      <c r="G262" s="437"/>
      <c r="H262" s="438"/>
    </row>
    <row r="263" customFormat="false" ht="18.75" hidden="false" customHeight="true" outlineLevel="0" collapsed="false">
      <c r="A263" s="434"/>
      <c r="B263" s="435" t="s">
        <v>213</v>
      </c>
      <c r="C263" s="436"/>
      <c r="D263" s="437"/>
      <c r="E263" s="437"/>
      <c r="F263" s="437"/>
      <c r="G263" s="437"/>
      <c r="H263" s="438"/>
    </row>
    <row r="264" customFormat="false" ht="18.75" hidden="false" customHeight="true" outlineLevel="0" collapsed="false">
      <c r="A264" s="434"/>
      <c r="B264" s="435" t="s">
        <v>213</v>
      </c>
      <c r="C264" s="436"/>
      <c r="D264" s="437"/>
      <c r="E264" s="437"/>
      <c r="F264" s="437"/>
      <c r="G264" s="437"/>
      <c r="H264" s="438"/>
    </row>
    <row r="265" customFormat="false" ht="18.75" hidden="false" customHeight="true" outlineLevel="0" collapsed="false">
      <c r="A265" s="434"/>
      <c r="B265" s="435" t="s">
        <v>213</v>
      </c>
      <c r="C265" s="436"/>
      <c r="D265" s="437"/>
      <c r="E265" s="437"/>
      <c r="F265" s="437"/>
      <c r="G265" s="437"/>
      <c r="H265" s="438"/>
    </row>
    <row r="266" customFormat="false" ht="18.75" hidden="false" customHeight="true" outlineLevel="0" collapsed="false">
      <c r="A266" s="434"/>
      <c r="B266" s="435" t="s">
        <v>213</v>
      </c>
      <c r="C266" s="436"/>
      <c r="D266" s="437"/>
      <c r="E266" s="437"/>
      <c r="F266" s="437"/>
      <c r="G266" s="437"/>
      <c r="H266" s="438"/>
    </row>
    <row r="267" customFormat="false" ht="18.75" hidden="false" customHeight="true" outlineLevel="0" collapsed="false">
      <c r="A267" s="434"/>
      <c r="B267" s="435" t="s">
        <v>213</v>
      </c>
      <c r="C267" s="436"/>
      <c r="D267" s="437"/>
      <c r="E267" s="437"/>
      <c r="F267" s="437"/>
      <c r="G267" s="437"/>
      <c r="H267" s="438"/>
    </row>
    <row r="268" customFormat="false" ht="18.75" hidden="false" customHeight="true" outlineLevel="0" collapsed="false">
      <c r="A268" s="434"/>
      <c r="B268" s="435" t="s">
        <v>213</v>
      </c>
      <c r="C268" s="436"/>
      <c r="D268" s="437"/>
      <c r="E268" s="437"/>
      <c r="F268" s="437"/>
      <c r="G268" s="437"/>
      <c r="H268" s="438"/>
    </row>
    <row r="269" customFormat="false" ht="18.75" hidden="false" customHeight="true" outlineLevel="0" collapsed="false">
      <c r="A269" s="434"/>
      <c r="B269" s="435" t="s">
        <v>213</v>
      </c>
      <c r="C269" s="436"/>
      <c r="D269" s="437"/>
      <c r="E269" s="437"/>
      <c r="F269" s="437"/>
      <c r="G269" s="437"/>
      <c r="H269" s="438"/>
    </row>
    <row r="270" customFormat="false" ht="18.75" hidden="false" customHeight="true" outlineLevel="0" collapsed="false">
      <c r="A270" s="434"/>
      <c r="B270" s="435" t="s">
        <v>213</v>
      </c>
      <c r="C270" s="436"/>
      <c r="D270" s="437"/>
      <c r="E270" s="437"/>
      <c r="F270" s="437"/>
      <c r="G270" s="437"/>
      <c r="H270" s="438"/>
    </row>
    <row r="271" customFormat="false" ht="18.75" hidden="false" customHeight="true" outlineLevel="0" collapsed="false">
      <c r="A271" s="434"/>
      <c r="B271" s="435" t="s">
        <v>213</v>
      </c>
      <c r="C271" s="436"/>
      <c r="D271" s="437"/>
      <c r="E271" s="437"/>
      <c r="F271" s="437"/>
      <c r="G271" s="437"/>
      <c r="H271" s="438"/>
    </row>
    <row r="272" customFormat="false" ht="18.75" hidden="false" customHeight="true" outlineLevel="0" collapsed="false">
      <c r="A272" s="434"/>
      <c r="B272" s="435" t="s">
        <v>213</v>
      </c>
      <c r="C272" s="436"/>
      <c r="D272" s="437"/>
      <c r="E272" s="437"/>
      <c r="F272" s="437"/>
      <c r="G272" s="437"/>
      <c r="H272" s="438"/>
    </row>
    <row r="273" customFormat="false" ht="18.75" hidden="false" customHeight="true" outlineLevel="0" collapsed="false">
      <c r="A273" s="434"/>
      <c r="B273" s="435" t="s">
        <v>213</v>
      </c>
      <c r="C273" s="436"/>
      <c r="D273" s="437"/>
      <c r="E273" s="437"/>
      <c r="F273" s="437"/>
      <c r="G273" s="437"/>
      <c r="H273" s="438"/>
    </row>
    <row r="274" customFormat="false" ht="18.75" hidden="false" customHeight="true" outlineLevel="0" collapsed="false">
      <c r="A274" s="434"/>
      <c r="B274" s="435" t="s">
        <v>213</v>
      </c>
      <c r="C274" s="436"/>
      <c r="D274" s="437"/>
      <c r="E274" s="437"/>
      <c r="F274" s="437"/>
      <c r="G274" s="437"/>
      <c r="H274" s="438"/>
    </row>
    <row r="275" customFormat="false" ht="18.75" hidden="false" customHeight="true" outlineLevel="0" collapsed="false">
      <c r="A275" s="434"/>
      <c r="B275" s="435" t="s">
        <v>213</v>
      </c>
      <c r="C275" s="436"/>
      <c r="D275" s="437"/>
      <c r="E275" s="437"/>
      <c r="F275" s="437"/>
      <c r="G275" s="437"/>
      <c r="H275" s="438"/>
    </row>
    <row r="276" customFormat="false" ht="18.75" hidden="false" customHeight="true" outlineLevel="0" collapsed="false">
      <c r="A276" s="434"/>
      <c r="B276" s="435" t="s">
        <v>213</v>
      </c>
      <c r="C276" s="436"/>
      <c r="D276" s="437"/>
      <c r="E276" s="437"/>
      <c r="F276" s="437"/>
      <c r="G276" s="437"/>
      <c r="H276" s="438"/>
    </row>
    <row r="277" customFormat="false" ht="18.75" hidden="false" customHeight="true" outlineLevel="0" collapsed="false">
      <c r="A277" s="434"/>
      <c r="B277" s="435" t="s">
        <v>213</v>
      </c>
      <c r="C277" s="436"/>
      <c r="D277" s="437"/>
      <c r="E277" s="437"/>
      <c r="F277" s="437"/>
      <c r="G277" s="437"/>
      <c r="H277" s="438"/>
    </row>
    <row r="278" customFormat="false" ht="18.75" hidden="false" customHeight="true" outlineLevel="0" collapsed="false">
      <c r="A278" s="434"/>
      <c r="B278" s="435" t="s">
        <v>213</v>
      </c>
      <c r="C278" s="436"/>
      <c r="D278" s="437"/>
      <c r="E278" s="437"/>
      <c r="F278" s="437"/>
      <c r="G278" s="437"/>
      <c r="H278" s="438"/>
    </row>
    <row r="279" customFormat="false" ht="18.75" hidden="false" customHeight="true" outlineLevel="0" collapsed="false">
      <c r="A279" s="434"/>
      <c r="B279" s="435" t="s">
        <v>213</v>
      </c>
      <c r="C279" s="436"/>
      <c r="D279" s="437"/>
      <c r="E279" s="437"/>
      <c r="F279" s="437"/>
      <c r="G279" s="437"/>
      <c r="H279" s="438"/>
    </row>
    <row r="280" customFormat="false" ht="18.75" hidden="false" customHeight="true" outlineLevel="0" collapsed="false">
      <c r="A280" s="434"/>
      <c r="B280" s="435" t="s">
        <v>213</v>
      </c>
      <c r="C280" s="436"/>
      <c r="D280" s="437"/>
      <c r="E280" s="437"/>
      <c r="F280" s="437"/>
      <c r="G280" s="437"/>
      <c r="H280" s="438"/>
    </row>
    <row r="281" customFormat="false" ht="18.75" hidden="false" customHeight="true" outlineLevel="0" collapsed="false">
      <c r="A281" s="434"/>
      <c r="B281" s="435" t="s">
        <v>213</v>
      </c>
      <c r="C281" s="436"/>
      <c r="D281" s="437"/>
      <c r="E281" s="437"/>
      <c r="F281" s="437"/>
      <c r="G281" s="437"/>
      <c r="H281" s="438"/>
    </row>
    <row r="282" customFormat="false" ht="18.75" hidden="false" customHeight="true" outlineLevel="0" collapsed="false">
      <c r="A282" s="434"/>
      <c r="B282" s="435" t="s">
        <v>213</v>
      </c>
      <c r="C282" s="436"/>
      <c r="D282" s="437"/>
      <c r="E282" s="437"/>
      <c r="F282" s="437"/>
      <c r="G282" s="437"/>
      <c r="H282" s="438"/>
    </row>
    <row r="283" customFormat="false" ht="18.75" hidden="false" customHeight="true" outlineLevel="0" collapsed="false">
      <c r="A283" s="434"/>
      <c r="B283" s="435" t="s">
        <v>213</v>
      </c>
      <c r="C283" s="436"/>
      <c r="D283" s="437"/>
      <c r="E283" s="437"/>
      <c r="F283" s="437"/>
      <c r="G283" s="437"/>
      <c r="H283" s="438"/>
    </row>
    <row r="284" customFormat="false" ht="18.75" hidden="false" customHeight="true" outlineLevel="0" collapsed="false">
      <c r="A284" s="434"/>
      <c r="B284" s="435" t="s">
        <v>213</v>
      </c>
      <c r="C284" s="436"/>
      <c r="D284" s="437"/>
      <c r="E284" s="437"/>
      <c r="F284" s="437"/>
      <c r="G284" s="437"/>
      <c r="H284" s="438"/>
    </row>
    <row r="285" customFormat="false" ht="18.75" hidden="false" customHeight="true" outlineLevel="0" collapsed="false">
      <c r="A285" s="434"/>
      <c r="B285" s="435" t="s">
        <v>213</v>
      </c>
      <c r="C285" s="436"/>
      <c r="D285" s="437"/>
      <c r="E285" s="437"/>
      <c r="F285" s="437"/>
      <c r="G285" s="437"/>
      <c r="H285" s="438"/>
    </row>
    <row r="286" customFormat="false" ht="18.75" hidden="false" customHeight="true" outlineLevel="0" collapsed="false">
      <c r="A286" s="434"/>
      <c r="B286" s="435" t="s">
        <v>213</v>
      </c>
      <c r="C286" s="436"/>
      <c r="D286" s="437"/>
      <c r="E286" s="437"/>
      <c r="F286" s="437"/>
      <c r="G286" s="437"/>
      <c r="H286" s="438"/>
    </row>
    <row r="287" customFormat="false" ht="18.75" hidden="false" customHeight="true" outlineLevel="0" collapsed="false">
      <c r="A287" s="434"/>
      <c r="B287" s="435" t="s">
        <v>213</v>
      </c>
      <c r="C287" s="436"/>
      <c r="D287" s="437"/>
      <c r="E287" s="437"/>
      <c r="F287" s="437"/>
      <c r="G287" s="437"/>
      <c r="H287" s="438"/>
    </row>
    <row r="288" customFormat="false" ht="18.75" hidden="false" customHeight="true" outlineLevel="0" collapsed="false">
      <c r="A288" s="434"/>
      <c r="B288" s="435" t="s">
        <v>213</v>
      </c>
      <c r="C288" s="436"/>
      <c r="D288" s="437"/>
      <c r="E288" s="437"/>
      <c r="F288" s="437"/>
      <c r="G288" s="437"/>
      <c r="H288" s="438"/>
    </row>
    <row r="289" customFormat="false" ht="18.75" hidden="false" customHeight="true" outlineLevel="0" collapsed="false">
      <c r="A289" s="434"/>
      <c r="B289" s="435" t="s">
        <v>213</v>
      </c>
      <c r="C289" s="436"/>
      <c r="D289" s="437"/>
      <c r="E289" s="437"/>
      <c r="F289" s="437"/>
      <c r="G289" s="437"/>
      <c r="H289" s="438"/>
    </row>
    <row r="290" customFormat="false" ht="18.75" hidden="false" customHeight="true" outlineLevel="0" collapsed="false">
      <c r="A290" s="434"/>
      <c r="B290" s="435" t="s">
        <v>213</v>
      </c>
      <c r="C290" s="436"/>
      <c r="D290" s="437"/>
      <c r="E290" s="437"/>
      <c r="F290" s="437"/>
      <c r="G290" s="437"/>
      <c r="H290" s="438"/>
    </row>
    <row r="291" customFormat="false" ht="18.75" hidden="false" customHeight="true" outlineLevel="0" collapsed="false">
      <c r="A291" s="434"/>
      <c r="B291" s="435" t="s">
        <v>213</v>
      </c>
      <c r="C291" s="436"/>
      <c r="D291" s="437"/>
      <c r="E291" s="437"/>
      <c r="F291" s="437"/>
      <c r="G291" s="437"/>
      <c r="H291" s="438"/>
    </row>
    <row r="292" customFormat="false" ht="18.75" hidden="false" customHeight="true" outlineLevel="0" collapsed="false">
      <c r="A292" s="434"/>
      <c r="B292" s="435" t="s">
        <v>213</v>
      </c>
      <c r="C292" s="436"/>
      <c r="D292" s="437"/>
      <c r="E292" s="437"/>
      <c r="F292" s="437"/>
      <c r="G292" s="437"/>
      <c r="H292" s="438"/>
    </row>
    <row r="293" customFormat="false" ht="18.75" hidden="false" customHeight="true" outlineLevel="0" collapsed="false">
      <c r="A293" s="434"/>
      <c r="B293" s="435" t="s">
        <v>213</v>
      </c>
      <c r="C293" s="436"/>
      <c r="D293" s="437"/>
      <c r="E293" s="437"/>
      <c r="F293" s="437"/>
      <c r="G293" s="437"/>
      <c r="H293" s="438"/>
    </row>
    <row r="294" customFormat="false" ht="18.75" hidden="false" customHeight="true" outlineLevel="0" collapsed="false">
      <c r="A294" s="434"/>
      <c r="B294" s="435" t="s">
        <v>213</v>
      </c>
      <c r="C294" s="436"/>
      <c r="D294" s="437"/>
      <c r="E294" s="437"/>
      <c r="F294" s="437"/>
      <c r="G294" s="437"/>
      <c r="H294" s="438"/>
    </row>
    <row r="295" customFormat="false" ht="18.75" hidden="false" customHeight="true" outlineLevel="0" collapsed="false">
      <c r="A295" s="434"/>
      <c r="B295" s="435" t="s">
        <v>213</v>
      </c>
      <c r="C295" s="436"/>
      <c r="D295" s="437"/>
      <c r="E295" s="437"/>
      <c r="F295" s="437"/>
      <c r="G295" s="437"/>
      <c r="H295" s="438"/>
    </row>
    <row r="296" customFormat="false" ht="18.75" hidden="false" customHeight="true" outlineLevel="0" collapsed="false">
      <c r="A296" s="434"/>
      <c r="B296" s="435" t="s">
        <v>213</v>
      </c>
      <c r="C296" s="436"/>
      <c r="D296" s="437"/>
      <c r="E296" s="437"/>
      <c r="F296" s="437"/>
      <c r="G296" s="437"/>
      <c r="H296" s="438"/>
    </row>
    <row r="297" customFormat="false" ht="18.75" hidden="false" customHeight="true" outlineLevel="0" collapsed="false">
      <c r="A297" s="434"/>
      <c r="B297" s="435" t="s">
        <v>213</v>
      </c>
      <c r="C297" s="436"/>
      <c r="D297" s="437"/>
      <c r="E297" s="437"/>
      <c r="F297" s="437"/>
      <c r="G297" s="437"/>
      <c r="H297" s="438"/>
    </row>
    <row r="298" customFormat="false" ht="18.75" hidden="false" customHeight="true" outlineLevel="0" collapsed="false">
      <c r="A298" s="434"/>
      <c r="B298" s="435" t="s">
        <v>213</v>
      </c>
      <c r="C298" s="436"/>
      <c r="D298" s="437"/>
      <c r="E298" s="437"/>
      <c r="F298" s="437"/>
      <c r="G298" s="437"/>
      <c r="H298" s="438"/>
    </row>
    <row r="299" customFormat="false" ht="18.75" hidden="false" customHeight="true" outlineLevel="0" collapsed="false">
      <c r="A299" s="434"/>
      <c r="B299" s="435" t="s">
        <v>213</v>
      </c>
      <c r="C299" s="436"/>
      <c r="D299" s="437"/>
      <c r="E299" s="437"/>
      <c r="F299" s="437"/>
      <c r="G299" s="437"/>
      <c r="H299" s="438"/>
    </row>
    <row r="300" customFormat="false" ht="18.75" hidden="false" customHeight="true" outlineLevel="0" collapsed="false">
      <c r="A300" s="434"/>
      <c r="B300" s="435" t="s">
        <v>213</v>
      </c>
      <c r="C300" s="436"/>
      <c r="D300" s="437"/>
      <c r="E300" s="437"/>
      <c r="F300" s="437"/>
      <c r="G300" s="437"/>
      <c r="H300" s="438"/>
    </row>
    <row r="301" customFormat="false" ht="18.75" hidden="false" customHeight="true" outlineLevel="0" collapsed="false">
      <c r="A301" s="434"/>
      <c r="B301" s="435" t="s">
        <v>213</v>
      </c>
      <c r="C301" s="436"/>
      <c r="D301" s="437"/>
      <c r="E301" s="437"/>
      <c r="F301" s="437"/>
      <c r="G301" s="437"/>
      <c r="H301" s="438"/>
    </row>
    <row r="302" customFormat="false" ht="18.75" hidden="false" customHeight="true" outlineLevel="0" collapsed="false">
      <c r="A302" s="434"/>
      <c r="B302" s="435" t="s">
        <v>213</v>
      </c>
      <c r="C302" s="436"/>
      <c r="D302" s="437"/>
      <c r="E302" s="437"/>
      <c r="F302" s="437"/>
      <c r="G302" s="437"/>
      <c r="H302" s="438"/>
    </row>
    <row r="303" customFormat="false" ht="18.75" hidden="false" customHeight="true" outlineLevel="0" collapsed="false">
      <c r="A303" s="434"/>
      <c r="B303" s="435" t="s">
        <v>213</v>
      </c>
      <c r="C303" s="436"/>
      <c r="D303" s="437"/>
      <c r="E303" s="437"/>
      <c r="F303" s="437"/>
      <c r="G303" s="437"/>
      <c r="H303" s="438"/>
    </row>
    <row r="304" customFormat="false" ht="18.75" hidden="false" customHeight="true" outlineLevel="0" collapsed="false">
      <c r="A304" s="434"/>
      <c r="B304" s="435" t="s">
        <v>213</v>
      </c>
      <c r="C304" s="436"/>
      <c r="D304" s="437"/>
      <c r="E304" s="437"/>
      <c r="F304" s="437"/>
      <c r="G304" s="437"/>
      <c r="H304" s="438"/>
    </row>
    <row r="305" customFormat="false" ht="18.75" hidden="false" customHeight="true" outlineLevel="0" collapsed="false">
      <c r="A305" s="434"/>
      <c r="B305" s="435" t="s">
        <v>213</v>
      </c>
      <c r="C305" s="436"/>
      <c r="D305" s="437"/>
      <c r="E305" s="437"/>
      <c r="F305" s="437"/>
      <c r="G305" s="437"/>
      <c r="H305" s="438"/>
    </row>
    <row r="306" customFormat="false" ht="18.75" hidden="false" customHeight="true" outlineLevel="0" collapsed="false">
      <c r="A306" s="434"/>
      <c r="B306" s="435" t="s">
        <v>213</v>
      </c>
      <c r="C306" s="436"/>
      <c r="D306" s="437"/>
      <c r="E306" s="437"/>
      <c r="F306" s="437"/>
      <c r="G306" s="437"/>
      <c r="H306" s="438"/>
    </row>
    <row r="307" customFormat="false" ht="18.75" hidden="false" customHeight="true" outlineLevel="0" collapsed="false">
      <c r="A307" s="434"/>
      <c r="B307" s="435" t="s">
        <v>213</v>
      </c>
      <c r="C307" s="436"/>
      <c r="D307" s="437"/>
      <c r="E307" s="437"/>
      <c r="F307" s="437"/>
      <c r="G307" s="437"/>
      <c r="H307" s="438"/>
    </row>
    <row r="308" customFormat="false" ht="18.75" hidden="false" customHeight="true" outlineLevel="0" collapsed="false">
      <c r="A308" s="434"/>
      <c r="B308" s="435" t="s">
        <v>213</v>
      </c>
      <c r="C308" s="436"/>
      <c r="D308" s="437"/>
      <c r="E308" s="437"/>
      <c r="F308" s="437"/>
      <c r="G308" s="437"/>
      <c r="H308" s="438"/>
    </row>
    <row r="309" customFormat="false" ht="18.75" hidden="false" customHeight="true" outlineLevel="0" collapsed="false">
      <c r="A309" s="434"/>
      <c r="B309" s="435" t="s">
        <v>213</v>
      </c>
      <c r="C309" s="436"/>
      <c r="D309" s="437"/>
      <c r="E309" s="437"/>
      <c r="F309" s="437"/>
      <c r="G309" s="437"/>
      <c r="H309" s="438"/>
    </row>
    <row r="310" customFormat="false" ht="18.75" hidden="false" customHeight="true" outlineLevel="0" collapsed="false">
      <c r="A310" s="434"/>
      <c r="B310" s="435" t="s">
        <v>213</v>
      </c>
      <c r="C310" s="436"/>
      <c r="D310" s="437"/>
      <c r="E310" s="437"/>
      <c r="F310" s="437"/>
      <c r="G310" s="437"/>
      <c r="H310" s="438"/>
    </row>
    <row r="311" customFormat="false" ht="18.75" hidden="false" customHeight="true" outlineLevel="0" collapsed="false">
      <c r="A311" s="434"/>
      <c r="B311" s="435" t="s">
        <v>213</v>
      </c>
      <c r="C311" s="436"/>
      <c r="D311" s="437"/>
      <c r="E311" s="437"/>
      <c r="F311" s="437"/>
      <c r="G311" s="437"/>
      <c r="H311" s="438"/>
    </row>
    <row r="312" customFormat="false" ht="18.75" hidden="false" customHeight="true" outlineLevel="0" collapsed="false">
      <c r="A312" s="434"/>
      <c r="B312" s="435" t="s">
        <v>213</v>
      </c>
      <c r="C312" s="436"/>
      <c r="D312" s="437"/>
      <c r="E312" s="437"/>
      <c r="F312" s="437"/>
      <c r="G312" s="437"/>
      <c r="H312" s="438"/>
    </row>
    <row r="313" customFormat="false" ht="18.75" hidden="false" customHeight="true" outlineLevel="0" collapsed="false">
      <c r="A313" s="434"/>
      <c r="B313" s="435" t="s">
        <v>213</v>
      </c>
      <c r="C313" s="436"/>
      <c r="D313" s="437"/>
      <c r="E313" s="437"/>
      <c r="F313" s="437"/>
      <c r="G313" s="437"/>
      <c r="H313" s="438"/>
    </row>
    <row r="314" customFormat="false" ht="18.75" hidden="false" customHeight="true" outlineLevel="0" collapsed="false">
      <c r="A314" s="434"/>
      <c r="B314" s="435" t="s">
        <v>213</v>
      </c>
      <c r="C314" s="436"/>
      <c r="D314" s="437"/>
      <c r="E314" s="437"/>
      <c r="F314" s="437"/>
      <c r="G314" s="437"/>
      <c r="H314" s="438"/>
    </row>
    <row r="315" customFormat="false" ht="18.75" hidden="false" customHeight="true" outlineLevel="0" collapsed="false">
      <c r="A315" s="434"/>
      <c r="B315" s="435" t="s">
        <v>213</v>
      </c>
      <c r="C315" s="436"/>
      <c r="D315" s="437"/>
      <c r="E315" s="437"/>
      <c r="F315" s="437"/>
      <c r="G315" s="437"/>
      <c r="H315" s="438"/>
    </row>
    <row r="316" customFormat="false" ht="18.75" hidden="false" customHeight="true" outlineLevel="0" collapsed="false">
      <c r="A316" s="434"/>
      <c r="B316" s="435" t="s">
        <v>213</v>
      </c>
      <c r="C316" s="436"/>
      <c r="D316" s="437"/>
      <c r="E316" s="437"/>
      <c r="F316" s="437"/>
      <c r="G316" s="437"/>
      <c r="H316" s="438"/>
    </row>
    <row r="317" customFormat="false" ht="18.75" hidden="false" customHeight="true" outlineLevel="0" collapsed="false">
      <c r="A317" s="434"/>
      <c r="B317" s="435" t="s">
        <v>213</v>
      </c>
      <c r="C317" s="436"/>
      <c r="D317" s="437"/>
      <c r="E317" s="437"/>
      <c r="F317" s="437"/>
      <c r="G317" s="437"/>
      <c r="H317" s="438"/>
    </row>
    <row r="318" customFormat="false" ht="18.75" hidden="false" customHeight="true" outlineLevel="0" collapsed="false">
      <c r="A318" s="434"/>
      <c r="B318" s="435" t="s">
        <v>213</v>
      </c>
      <c r="C318" s="436"/>
      <c r="D318" s="437"/>
      <c r="E318" s="437"/>
      <c r="F318" s="437"/>
      <c r="G318" s="437"/>
      <c r="H318" s="438"/>
    </row>
    <row r="319" customFormat="false" ht="18.75" hidden="false" customHeight="true" outlineLevel="0" collapsed="false">
      <c r="A319" s="434"/>
      <c r="B319" s="435" t="s">
        <v>213</v>
      </c>
      <c r="C319" s="436"/>
      <c r="D319" s="437"/>
      <c r="E319" s="437"/>
      <c r="F319" s="437"/>
      <c r="G319" s="437"/>
      <c r="H319" s="438"/>
    </row>
    <row r="320" customFormat="false" ht="18.75" hidden="false" customHeight="true" outlineLevel="0" collapsed="false">
      <c r="A320" s="434"/>
      <c r="B320" s="435" t="s">
        <v>213</v>
      </c>
      <c r="C320" s="436"/>
      <c r="D320" s="437"/>
      <c r="E320" s="437"/>
      <c r="F320" s="437"/>
      <c r="G320" s="437"/>
      <c r="H320" s="438"/>
    </row>
    <row r="321" customFormat="false" ht="18.75" hidden="false" customHeight="true" outlineLevel="0" collapsed="false">
      <c r="A321" s="434"/>
      <c r="B321" s="435" t="s">
        <v>213</v>
      </c>
      <c r="C321" s="436"/>
      <c r="D321" s="437"/>
      <c r="E321" s="437"/>
      <c r="F321" s="437"/>
      <c r="G321" s="437"/>
      <c r="H321" s="438"/>
    </row>
    <row r="322" customFormat="false" ht="18.75" hidden="false" customHeight="true" outlineLevel="0" collapsed="false">
      <c r="A322" s="434"/>
      <c r="B322" s="435" t="s">
        <v>213</v>
      </c>
      <c r="C322" s="436"/>
      <c r="D322" s="437"/>
      <c r="E322" s="437"/>
      <c r="F322" s="437"/>
      <c r="G322" s="437"/>
      <c r="H322" s="438"/>
    </row>
    <row r="323" customFormat="false" ht="18.75" hidden="false" customHeight="true" outlineLevel="0" collapsed="false">
      <c r="A323" s="434"/>
      <c r="B323" s="435" t="s">
        <v>213</v>
      </c>
      <c r="C323" s="436"/>
      <c r="D323" s="437"/>
      <c r="E323" s="437"/>
      <c r="F323" s="437"/>
      <c r="G323" s="437"/>
      <c r="H323" s="438"/>
    </row>
    <row r="324" customFormat="false" ht="18.75" hidden="false" customHeight="true" outlineLevel="0" collapsed="false">
      <c r="A324" s="434"/>
      <c r="B324" s="435" t="s">
        <v>213</v>
      </c>
      <c r="C324" s="436"/>
      <c r="D324" s="437"/>
      <c r="E324" s="437"/>
      <c r="F324" s="437"/>
      <c r="G324" s="437"/>
      <c r="H324" s="438"/>
    </row>
    <row r="325" customFormat="false" ht="18.75" hidden="false" customHeight="true" outlineLevel="0" collapsed="false">
      <c r="A325" s="434"/>
      <c r="B325" s="435" t="s">
        <v>213</v>
      </c>
      <c r="C325" s="436"/>
      <c r="D325" s="437"/>
      <c r="E325" s="437"/>
      <c r="F325" s="437"/>
      <c r="G325" s="437"/>
      <c r="H325" s="438"/>
    </row>
    <row r="326" customFormat="false" ht="18.75" hidden="false" customHeight="true" outlineLevel="0" collapsed="false">
      <c r="A326" s="434"/>
      <c r="B326" s="435" t="s">
        <v>213</v>
      </c>
      <c r="C326" s="436"/>
      <c r="D326" s="437"/>
      <c r="E326" s="437"/>
      <c r="F326" s="437"/>
      <c r="G326" s="437"/>
      <c r="H326" s="438"/>
    </row>
    <row r="327" customFormat="false" ht="18.75" hidden="false" customHeight="true" outlineLevel="0" collapsed="false">
      <c r="A327" s="434"/>
      <c r="B327" s="435" t="s">
        <v>213</v>
      </c>
      <c r="C327" s="436"/>
      <c r="D327" s="437"/>
      <c r="E327" s="437"/>
      <c r="F327" s="437"/>
      <c r="G327" s="437"/>
      <c r="H327" s="438"/>
    </row>
    <row r="328" customFormat="false" ht="18.75" hidden="false" customHeight="true" outlineLevel="0" collapsed="false">
      <c r="A328" s="434"/>
      <c r="B328" s="435" t="s">
        <v>213</v>
      </c>
      <c r="C328" s="436"/>
      <c r="D328" s="437"/>
      <c r="E328" s="437"/>
      <c r="F328" s="437"/>
      <c r="G328" s="437"/>
      <c r="H328" s="438"/>
    </row>
    <row r="329" customFormat="false" ht="18.75" hidden="false" customHeight="true" outlineLevel="0" collapsed="false">
      <c r="A329" s="434"/>
      <c r="B329" s="435" t="s">
        <v>213</v>
      </c>
      <c r="C329" s="436"/>
      <c r="D329" s="437"/>
      <c r="E329" s="437"/>
      <c r="F329" s="437"/>
      <c r="G329" s="437"/>
      <c r="H329" s="438"/>
    </row>
    <row r="330" customFormat="false" ht="18.75" hidden="false" customHeight="true" outlineLevel="0" collapsed="false">
      <c r="A330" s="434"/>
      <c r="B330" s="435" t="s">
        <v>213</v>
      </c>
      <c r="C330" s="436"/>
      <c r="D330" s="437"/>
      <c r="E330" s="437"/>
      <c r="F330" s="437"/>
      <c r="G330" s="437"/>
      <c r="H330" s="438"/>
    </row>
    <row r="331" customFormat="false" ht="18.75" hidden="false" customHeight="true" outlineLevel="0" collapsed="false">
      <c r="A331" s="434"/>
      <c r="B331" s="435" t="s">
        <v>213</v>
      </c>
      <c r="C331" s="436"/>
      <c r="D331" s="437"/>
      <c r="E331" s="437"/>
      <c r="F331" s="437"/>
      <c r="G331" s="437"/>
      <c r="H331" s="438"/>
    </row>
    <row r="332" customFormat="false" ht="18.75" hidden="false" customHeight="true" outlineLevel="0" collapsed="false">
      <c r="A332" s="434"/>
      <c r="B332" s="435" t="s">
        <v>213</v>
      </c>
      <c r="C332" s="436"/>
      <c r="D332" s="437"/>
      <c r="E332" s="437"/>
      <c r="F332" s="437"/>
      <c r="G332" s="437"/>
      <c r="H332" s="438"/>
    </row>
    <row r="333" customFormat="false" ht="18.75" hidden="false" customHeight="true" outlineLevel="0" collapsed="false">
      <c r="A333" s="434"/>
      <c r="B333" s="435" t="s">
        <v>213</v>
      </c>
      <c r="C333" s="436"/>
      <c r="D333" s="437"/>
      <c r="E333" s="437"/>
      <c r="F333" s="437"/>
      <c r="G333" s="437"/>
      <c r="H333" s="438"/>
    </row>
    <row r="334" customFormat="false" ht="18.75" hidden="false" customHeight="true" outlineLevel="0" collapsed="false">
      <c r="A334" s="434"/>
      <c r="B334" s="435" t="s">
        <v>213</v>
      </c>
      <c r="C334" s="436"/>
      <c r="D334" s="437"/>
      <c r="E334" s="437"/>
      <c r="F334" s="437"/>
      <c r="G334" s="437"/>
      <c r="H334" s="438"/>
    </row>
    <row r="335" customFormat="false" ht="18.75" hidden="false" customHeight="true" outlineLevel="0" collapsed="false">
      <c r="A335" s="434"/>
      <c r="B335" s="435" t="s">
        <v>213</v>
      </c>
      <c r="C335" s="436"/>
      <c r="D335" s="437"/>
      <c r="E335" s="437"/>
      <c r="F335" s="437"/>
      <c r="G335" s="437"/>
      <c r="H335" s="438"/>
    </row>
    <row r="336" customFormat="false" ht="18.75" hidden="false" customHeight="true" outlineLevel="0" collapsed="false">
      <c r="A336" s="434"/>
      <c r="B336" s="435" t="s">
        <v>213</v>
      </c>
      <c r="C336" s="436"/>
      <c r="D336" s="437"/>
      <c r="E336" s="437"/>
      <c r="F336" s="437"/>
      <c r="G336" s="437"/>
      <c r="H336" s="438"/>
    </row>
    <row r="337" customFormat="false" ht="18.75" hidden="false" customHeight="true" outlineLevel="0" collapsed="false">
      <c r="A337" s="434"/>
      <c r="B337" s="435" t="s">
        <v>213</v>
      </c>
      <c r="C337" s="436"/>
      <c r="D337" s="437"/>
      <c r="E337" s="437"/>
      <c r="F337" s="437"/>
      <c r="G337" s="437"/>
      <c r="H337" s="438"/>
    </row>
    <row r="338" customFormat="false" ht="18.75" hidden="false" customHeight="true" outlineLevel="0" collapsed="false">
      <c r="A338" s="434"/>
      <c r="B338" s="435" t="s">
        <v>213</v>
      </c>
      <c r="C338" s="436"/>
      <c r="D338" s="437"/>
      <c r="E338" s="437"/>
      <c r="F338" s="437"/>
      <c r="G338" s="437"/>
      <c r="H338" s="438"/>
    </row>
    <row r="339" customFormat="false" ht="18.75" hidden="false" customHeight="true" outlineLevel="0" collapsed="false">
      <c r="A339" s="434"/>
      <c r="B339" s="435" t="s">
        <v>213</v>
      </c>
      <c r="C339" s="436"/>
      <c r="D339" s="437"/>
      <c r="E339" s="437"/>
      <c r="F339" s="437"/>
      <c r="G339" s="437"/>
      <c r="H339" s="438"/>
    </row>
    <row r="340" customFormat="false" ht="18.75" hidden="false" customHeight="true" outlineLevel="0" collapsed="false">
      <c r="A340" s="434"/>
      <c r="B340" s="435" t="s">
        <v>213</v>
      </c>
      <c r="C340" s="436"/>
      <c r="D340" s="437"/>
      <c r="E340" s="437"/>
      <c r="F340" s="437"/>
      <c r="G340" s="437"/>
      <c r="H340" s="438"/>
    </row>
    <row r="341" customFormat="false" ht="18.75" hidden="false" customHeight="true" outlineLevel="0" collapsed="false">
      <c r="A341" s="434"/>
      <c r="B341" s="435" t="s">
        <v>213</v>
      </c>
      <c r="C341" s="436"/>
      <c r="D341" s="437"/>
      <c r="E341" s="437"/>
      <c r="F341" s="437"/>
      <c r="G341" s="437"/>
      <c r="H341" s="438"/>
    </row>
    <row r="342" customFormat="false" ht="18.75" hidden="false" customHeight="true" outlineLevel="0" collapsed="false">
      <c r="A342" s="434"/>
      <c r="B342" s="435" t="s">
        <v>213</v>
      </c>
      <c r="C342" s="436"/>
      <c r="D342" s="437"/>
      <c r="E342" s="437"/>
      <c r="F342" s="437"/>
      <c r="G342" s="437"/>
      <c r="H342" s="438"/>
    </row>
    <row r="343" customFormat="false" ht="18.75" hidden="false" customHeight="true" outlineLevel="0" collapsed="false">
      <c r="A343" s="434"/>
      <c r="B343" s="435" t="s">
        <v>213</v>
      </c>
      <c r="C343" s="436"/>
      <c r="D343" s="437"/>
      <c r="E343" s="437"/>
      <c r="F343" s="437"/>
      <c r="G343" s="437"/>
      <c r="H343" s="438"/>
    </row>
    <row r="344" customFormat="false" ht="18.75" hidden="false" customHeight="true" outlineLevel="0" collapsed="false">
      <c r="A344" s="434"/>
      <c r="B344" s="435" t="s">
        <v>213</v>
      </c>
      <c r="C344" s="436"/>
      <c r="D344" s="437"/>
      <c r="E344" s="437"/>
      <c r="F344" s="437"/>
      <c r="G344" s="437"/>
      <c r="H344" s="438"/>
    </row>
    <row r="345" customFormat="false" ht="18.75" hidden="false" customHeight="true" outlineLevel="0" collapsed="false">
      <c r="A345" s="434"/>
      <c r="B345" s="435" t="s">
        <v>213</v>
      </c>
      <c r="C345" s="436"/>
      <c r="D345" s="437"/>
      <c r="E345" s="437"/>
      <c r="F345" s="437"/>
      <c r="G345" s="437"/>
      <c r="H345" s="438"/>
    </row>
    <row r="346" customFormat="false" ht="18.75" hidden="false" customHeight="true" outlineLevel="0" collapsed="false">
      <c r="A346" s="434"/>
      <c r="B346" s="435" t="s">
        <v>213</v>
      </c>
      <c r="C346" s="436"/>
      <c r="D346" s="437"/>
      <c r="E346" s="437"/>
      <c r="F346" s="437"/>
      <c r="G346" s="437"/>
      <c r="H346" s="438"/>
    </row>
    <row r="347" customFormat="false" ht="18.75" hidden="false" customHeight="true" outlineLevel="0" collapsed="false">
      <c r="A347" s="434"/>
      <c r="B347" s="435" t="s">
        <v>213</v>
      </c>
      <c r="C347" s="436"/>
      <c r="D347" s="437"/>
      <c r="E347" s="437"/>
      <c r="F347" s="437"/>
      <c r="G347" s="437"/>
      <c r="H347" s="438"/>
    </row>
    <row r="348" customFormat="false" ht="18.75" hidden="false" customHeight="true" outlineLevel="0" collapsed="false">
      <c r="A348" s="434"/>
      <c r="B348" s="435" t="s">
        <v>213</v>
      </c>
      <c r="C348" s="436"/>
      <c r="D348" s="437"/>
      <c r="E348" s="437"/>
      <c r="F348" s="437"/>
      <c r="G348" s="437"/>
      <c r="H348" s="438"/>
    </row>
    <row r="349" customFormat="false" ht="18.75" hidden="false" customHeight="true" outlineLevel="0" collapsed="false">
      <c r="A349" s="434"/>
      <c r="B349" s="435" t="s">
        <v>213</v>
      </c>
      <c r="C349" s="436"/>
      <c r="D349" s="437"/>
      <c r="E349" s="437"/>
      <c r="F349" s="437"/>
      <c r="G349" s="437"/>
      <c r="H349" s="438"/>
    </row>
    <row r="350" customFormat="false" ht="18.75" hidden="false" customHeight="true" outlineLevel="0" collapsed="false">
      <c r="A350" s="434"/>
      <c r="B350" s="435" t="s">
        <v>213</v>
      </c>
      <c r="C350" s="436"/>
      <c r="D350" s="437"/>
      <c r="E350" s="437"/>
      <c r="F350" s="437"/>
      <c r="G350" s="437"/>
      <c r="H350" s="438"/>
    </row>
    <row r="351" customFormat="false" ht="18.75" hidden="false" customHeight="true" outlineLevel="0" collapsed="false">
      <c r="A351" s="434"/>
      <c r="B351" s="435" t="s">
        <v>213</v>
      </c>
      <c r="C351" s="436"/>
      <c r="D351" s="437"/>
      <c r="E351" s="437"/>
      <c r="F351" s="437"/>
      <c r="G351" s="437"/>
      <c r="H351" s="438"/>
    </row>
    <row r="352" customFormat="false" ht="18.75" hidden="false" customHeight="true" outlineLevel="0" collapsed="false">
      <c r="A352" s="434"/>
      <c r="B352" s="435" t="s">
        <v>213</v>
      </c>
      <c r="C352" s="436"/>
      <c r="D352" s="437"/>
      <c r="E352" s="437"/>
      <c r="F352" s="437"/>
      <c r="G352" s="437"/>
      <c r="H352" s="438"/>
    </row>
    <row r="353" customFormat="false" ht="18.75" hidden="false" customHeight="true" outlineLevel="0" collapsed="false">
      <c r="A353" s="434"/>
      <c r="B353" s="435" t="s">
        <v>213</v>
      </c>
      <c r="C353" s="436"/>
      <c r="D353" s="437"/>
      <c r="E353" s="437"/>
      <c r="F353" s="437"/>
      <c r="G353" s="437"/>
      <c r="H353" s="438"/>
    </row>
    <row r="354" customFormat="false" ht="18.75" hidden="false" customHeight="true" outlineLevel="0" collapsed="false">
      <c r="A354" s="434"/>
      <c r="B354" s="435" t="s">
        <v>213</v>
      </c>
      <c r="C354" s="436"/>
      <c r="D354" s="437"/>
      <c r="E354" s="437"/>
      <c r="F354" s="437"/>
      <c r="G354" s="437"/>
      <c r="H354" s="438"/>
    </row>
    <row r="355" customFormat="false" ht="18.75" hidden="false" customHeight="true" outlineLevel="0" collapsed="false">
      <c r="A355" s="434"/>
      <c r="B355" s="435" t="s">
        <v>213</v>
      </c>
      <c r="C355" s="436"/>
      <c r="D355" s="437"/>
      <c r="E355" s="437"/>
      <c r="F355" s="437"/>
      <c r="G355" s="437"/>
      <c r="H355" s="438"/>
    </row>
    <row r="356" customFormat="false" ht="18.75" hidden="false" customHeight="true" outlineLevel="0" collapsed="false">
      <c r="A356" s="434"/>
      <c r="B356" s="435" t="s">
        <v>213</v>
      </c>
      <c r="C356" s="436"/>
      <c r="D356" s="437"/>
      <c r="E356" s="437"/>
      <c r="F356" s="437"/>
      <c r="G356" s="437"/>
      <c r="H356" s="438"/>
    </row>
    <row r="357" customFormat="false" ht="18.75" hidden="false" customHeight="true" outlineLevel="0" collapsed="false">
      <c r="A357" s="434"/>
      <c r="B357" s="435" t="s">
        <v>213</v>
      </c>
      <c r="C357" s="436"/>
      <c r="D357" s="437"/>
      <c r="E357" s="437"/>
      <c r="F357" s="437"/>
      <c r="G357" s="437"/>
      <c r="H357" s="438"/>
    </row>
    <row r="358" customFormat="false" ht="18.75" hidden="false" customHeight="true" outlineLevel="0" collapsed="false">
      <c r="A358" s="434"/>
      <c r="B358" s="435" t="s">
        <v>213</v>
      </c>
      <c r="C358" s="436"/>
      <c r="D358" s="437"/>
      <c r="E358" s="437"/>
      <c r="F358" s="437"/>
      <c r="G358" s="437"/>
      <c r="H358" s="438"/>
    </row>
    <row r="359" customFormat="false" ht="18.75" hidden="false" customHeight="true" outlineLevel="0" collapsed="false">
      <c r="A359" s="434"/>
      <c r="B359" s="435" t="s">
        <v>213</v>
      </c>
      <c r="C359" s="436"/>
      <c r="D359" s="437"/>
      <c r="E359" s="437"/>
      <c r="F359" s="437"/>
      <c r="G359" s="437"/>
      <c r="H359" s="438"/>
    </row>
    <row r="360" customFormat="false" ht="18.75" hidden="false" customHeight="true" outlineLevel="0" collapsed="false">
      <c r="A360" s="434"/>
      <c r="B360" s="435" t="s">
        <v>213</v>
      </c>
      <c r="C360" s="436"/>
      <c r="D360" s="437"/>
      <c r="E360" s="437"/>
      <c r="F360" s="437"/>
      <c r="G360" s="437"/>
      <c r="H360" s="438"/>
    </row>
    <row r="361" customFormat="false" ht="18.75" hidden="false" customHeight="true" outlineLevel="0" collapsed="false">
      <c r="A361" s="434"/>
      <c r="B361" s="435" t="s">
        <v>213</v>
      </c>
      <c r="C361" s="436"/>
      <c r="D361" s="437"/>
      <c r="E361" s="437"/>
      <c r="F361" s="437"/>
      <c r="G361" s="437"/>
      <c r="H361" s="438"/>
    </row>
    <row r="362" customFormat="false" ht="18.75" hidden="false" customHeight="true" outlineLevel="0" collapsed="false">
      <c r="A362" s="434"/>
      <c r="B362" s="435" t="s">
        <v>213</v>
      </c>
      <c r="C362" s="436"/>
      <c r="D362" s="437"/>
      <c r="E362" s="437"/>
      <c r="F362" s="437"/>
      <c r="G362" s="437"/>
      <c r="H362" s="438"/>
    </row>
    <row r="363" customFormat="false" ht="18.75" hidden="false" customHeight="true" outlineLevel="0" collapsed="false">
      <c r="A363" s="434"/>
      <c r="B363" s="435" t="s">
        <v>213</v>
      </c>
      <c r="C363" s="436"/>
      <c r="D363" s="437"/>
      <c r="E363" s="437"/>
      <c r="F363" s="437"/>
      <c r="G363" s="437"/>
      <c r="H363" s="438"/>
    </row>
    <row r="364" customFormat="false" ht="18.75" hidden="false" customHeight="true" outlineLevel="0" collapsed="false">
      <c r="A364" s="434"/>
      <c r="B364" s="435" t="s">
        <v>213</v>
      </c>
      <c r="C364" s="436"/>
      <c r="D364" s="437"/>
      <c r="E364" s="437"/>
      <c r="F364" s="437"/>
      <c r="G364" s="437"/>
      <c r="H364" s="438"/>
    </row>
    <row r="365" customFormat="false" ht="18.75" hidden="false" customHeight="true" outlineLevel="0" collapsed="false">
      <c r="A365" s="434"/>
      <c r="B365" s="435" t="s">
        <v>213</v>
      </c>
      <c r="C365" s="436"/>
      <c r="D365" s="437"/>
      <c r="E365" s="437"/>
      <c r="F365" s="437"/>
      <c r="G365" s="437"/>
      <c r="H365" s="438"/>
    </row>
    <row r="366" customFormat="false" ht="18.75" hidden="false" customHeight="true" outlineLevel="0" collapsed="false">
      <c r="A366" s="434"/>
      <c r="B366" s="435" t="s">
        <v>213</v>
      </c>
      <c r="C366" s="436"/>
      <c r="D366" s="437"/>
      <c r="E366" s="437"/>
      <c r="F366" s="437"/>
      <c r="G366" s="437"/>
      <c r="H366" s="438"/>
    </row>
    <row r="367" customFormat="false" ht="18.75" hidden="false" customHeight="true" outlineLevel="0" collapsed="false">
      <c r="A367" s="434"/>
      <c r="B367" s="435" t="s">
        <v>213</v>
      </c>
      <c r="C367" s="436"/>
      <c r="D367" s="437"/>
      <c r="E367" s="437"/>
      <c r="F367" s="437"/>
      <c r="G367" s="437"/>
      <c r="H367" s="438"/>
    </row>
    <row r="368" customFormat="false" ht="18.75" hidden="false" customHeight="true" outlineLevel="0" collapsed="false">
      <c r="A368" s="434"/>
      <c r="B368" s="435" t="s">
        <v>213</v>
      </c>
      <c r="C368" s="436"/>
      <c r="D368" s="437"/>
      <c r="E368" s="437"/>
      <c r="F368" s="437"/>
      <c r="G368" s="437"/>
      <c r="H368" s="438"/>
    </row>
    <row r="369" customFormat="false" ht="18.75" hidden="false" customHeight="true" outlineLevel="0" collapsed="false">
      <c r="A369" s="434"/>
      <c r="B369" s="435" t="s">
        <v>213</v>
      </c>
      <c r="C369" s="436"/>
      <c r="D369" s="437"/>
      <c r="E369" s="437"/>
      <c r="F369" s="437"/>
      <c r="G369" s="437"/>
      <c r="H369" s="438"/>
    </row>
    <row r="370" customFormat="false" ht="18.75" hidden="false" customHeight="true" outlineLevel="0" collapsed="false">
      <c r="A370" s="434"/>
      <c r="B370" s="435" t="s">
        <v>213</v>
      </c>
      <c r="C370" s="436"/>
      <c r="D370" s="437"/>
      <c r="E370" s="437"/>
      <c r="F370" s="437"/>
      <c r="G370" s="437"/>
      <c r="H370" s="438"/>
    </row>
    <row r="371" customFormat="false" ht="18.75" hidden="false" customHeight="true" outlineLevel="0" collapsed="false">
      <c r="A371" s="434"/>
      <c r="B371" s="435" t="s">
        <v>213</v>
      </c>
      <c r="C371" s="436"/>
      <c r="D371" s="437"/>
      <c r="E371" s="437"/>
      <c r="F371" s="437"/>
      <c r="G371" s="437"/>
      <c r="H371" s="438"/>
    </row>
    <row r="372" customFormat="false" ht="18.75" hidden="false" customHeight="true" outlineLevel="0" collapsed="false">
      <c r="A372" s="434"/>
      <c r="B372" s="435" t="s">
        <v>213</v>
      </c>
      <c r="C372" s="436"/>
      <c r="D372" s="437"/>
      <c r="E372" s="437"/>
      <c r="F372" s="437"/>
      <c r="G372" s="437"/>
      <c r="H372" s="438"/>
    </row>
    <row r="373" customFormat="false" ht="18.75" hidden="false" customHeight="true" outlineLevel="0" collapsed="false">
      <c r="A373" s="434"/>
      <c r="B373" s="435" t="s">
        <v>213</v>
      </c>
      <c r="C373" s="436"/>
      <c r="D373" s="437"/>
      <c r="E373" s="437"/>
      <c r="F373" s="437"/>
      <c r="G373" s="437"/>
      <c r="H373" s="438"/>
    </row>
    <row r="374" customFormat="false" ht="18.75" hidden="false" customHeight="true" outlineLevel="0" collapsed="false">
      <c r="A374" s="434"/>
      <c r="B374" s="435" t="s">
        <v>213</v>
      </c>
      <c r="C374" s="436"/>
      <c r="D374" s="437"/>
      <c r="E374" s="437"/>
      <c r="F374" s="437"/>
      <c r="G374" s="437"/>
      <c r="H374" s="438"/>
    </row>
    <row r="375" customFormat="false" ht="18.75" hidden="false" customHeight="true" outlineLevel="0" collapsed="false">
      <c r="A375" s="434"/>
      <c r="B375" s="435" t="s">
        <v>213</v>
      </c>
      <c r="C375" s="436"/>
      <c r="D375" s="437"/>
      <c r="E375" s="437"/>
      <c r="F375" s="437"/>
      <c r="G375" s="437"/>
      <c r="H375" s="438"/>
    </row>
    <row r="376" customFormat="false" ht="18.75" hidden="false" customHeight="true" outlineLevel="0" collapsed="false">
      <c r="A376" s="434"/>
      <c r="B376" s="435" t="s">
        <v>213</v>
      </c>
      <c r="C376" s="436"/>
      <c r="D376" s="437"/>
      <c r="E376" s="437"/>
      <c r="F376" s="437"/>
      <c r="G376" s="437"/>
      <c r="H376" s="438"/>
    </row>
    <row r="377" customFormat="false" ht="18.75" hidden="false" customHeight="true" outlineLevel="0" collapsed="false">
      <c r="A377" s="434"/>
      <c r="B377" s="435" t="s">
        <v>213</v>
      </c>
      <c r="C377" s="436"/>
      <c r="D377" s="437"/>
      <c r="E377" s="437"/>
      <c r="F377" s="437"/>
      <c r="G377" s="437"/>
      <c r="H377" s="438"/>
    </row>
    <row r="378" customFormat="false" ht="18.75" hidden="false" customHeight="true" outlineLevel="0" collapsed="false">
      <c r="A378" s="434"/>
      <c r="B378" s="435" t="s">
        <v>213</v>
      </c>
      <c r="C378" s="436"/>
      <c r="D378" s="437"/>
      <c r="E378" s="437"/>
      <c r="F378" s="437"/>
      <c r="G378" s="437"/>
      <c r="H378" s="438"/>
    </row>
    <row r="379" customFormat="false" ht="18.75" hidden="false" customHeight="true" outlineLevel="0" collapsed="false">
      <c r="A379" s="434"/>
      <c r="B379" s="435" t="s">
        <v>213</v>
      </c>
      <c r="C379" s="436"/>
      <c r="D379" s="437"/>
      <c r="E379" s="437"/>
      <c r="F379" s="437"/>
      <c r="G379" s="437"/>
      <c r="H379" s="438"/>
    </row>
    <row r="380" customFormat="false" ht="18.75" hidden="false" customHeight="true" outlineLevel="0" collapsed="false">
      <c r="A380" s="434"/>
      <c r="B380" s="435" t="s">
        <v>213</v>
      </c>
      <c r="C380" s="436"/>
      <c r="D380" s="437"/>
      <c r="E380" s="437"/>
      <c r="F380" s="437"/>
      <c r="G380" s="437"/>
      <c r="H380" s="438"/>
    </row>
    <row r="381" customFormat="false" ht="18.75" hidden="false" customHeight="true" outlineLevel="0" collapsed="false">
      <c r="A381" s="434"/>
      <c r="B381" s="435" t="s">
        <v>213</v>
      </c>
      <c r="C381" s="436"/>
      <c r="D381" s="437"/>
      <c r="E381" s="437"/>
      <c r="F381" s="437"/>
      <c r="G381" s="437"/>
      <c r="H381" s="438"/>
    </row>
    <row r="382" customFormat="false" ht="18.75" hidden="false" customHeight="true" outlineLevel="0" collapsed="false">
      <c r="A382" s="434"/>
      <c r="B382" s="435" t="s">
        <v>213</v>
      </c>
      <c r="C382" s="436"/>
      <c r="D382" s="437"/>
      <c r="E382" s="437"/>
      <c r="F382" s="437"/>
      <c r="G382" s="437"/>
      <c r="H382" s="438"/>
    </row>
    <row r="383" customFormat="false" ht="18.75" hidden="false" customHeight="true" outlineLevel="0" collapsed="false">
      <c r="A383" s="434"/>
      <c r="B383" s="435" t="s">
        <v>213</v>
      </c>
      <c r="C383" s="436"/>
      <c r="D383" s="437"/>
      <c r="E383" s="437"/>
      <c r="F383" s="437"/>
      <c r="G383" s="437"/>
      <c r="H383" s="438"/>
    </row>
    <row r="384" customFormat="false" ht="18.75" hidden="false" customHeight="true" outlineLevel="0" collapsed="false">
      <c r="A384" s="434"/>
      <c r="B384" s="435" t="s">
        <v>213</v>
      </c>
      <c r="C384" s="436"/>
      <c r="D384" s="437"/>
      <c r="E384" s="437"/>
      <c r="F384" s="437"/>
      <c r="G384" s="437"/>
      <c r="H384" s="438"/>
    </row>
    <row r="385" customFormat="false" ht="18.75" hidden="false" customHeight="true" outlineLevel="0" collapsed="false">
      <c r="A385" s="434"/>
      <c r="B385" s="435" t="s">
        <v>213</v>
      </c>
      <c r="C385" s="436"/>
      <c r="D385" s="437"/>
      <c r="E385" s="437"/>
      <c r="F385" s="437"/>
      <c r="G385" s="437"/>
      <c r="H385" s="438"/>
    </row>
    <row r="386" customFormat="false" ht="18.75" hidden="false" customHeight="true" outlineLevel="0" collapsed="false">
      <c r="A386" s="434"/>
      <c r="B386" s="435" t="s">
        <v>213</v>
      </c>
      <c r="C386" s="436"/>
      <c r="D386" s="437"/>
      <c r="E386" s="437"/>
      <c r="F386" s="437"/>
      <c r="G386" s="437"/>
      <c r="H386" s="438"/>
    </row>
    <row r="387" customFormat="false" ht="18.75" hidden="false" customHeight="true" outlineLevel="0" collapsed="false">
      <c r="A387" s="434"/>
      <c r="B387" s="435" t="s">
        <v>213</v>
      </c>
      <c r="C387" s="436"/>
      <c r="D387" s="437"/>
      <c r="E387" s="437"/>
      <c r="F387" s="437"/>
      <c r="G387" s="437"/>
      <c r="H387" s="438"/>
    </row>
    <row r="388" customFormat="false" ht="18.75" hidden="false" customHeight="true" outlineLevel="0" collapsed="false">
      <c r="A388" s="434"/>
      <c r="B388" s="435" t="s">
        <v>213</v>
      </c>
      <c r="C388" s="436"/>
      <c r="D388" s="437"/>
      <c r="E388" s="437"/>
      <c r="F388" s="437"/>
      <c r="G388" s="437"/>
      <c r="H388" s="438"/>
    </row>
    <row r="389" customFormat="false" ht="18.75" hidden="false" customHeight="true" outlineLevel="0" collapsed="false">
      <c r="A389" s="434"/>
      <c r="B389" s="435" t="s">
        <v>213</v>
      </c>
      <c r="C389" s="436"/>
      <c r="D389" s="437"/>
      <c r="E389" s="437"/>
      <c r="F389" s="437"/>
      <c r="G389" s="437"/>
      <c r="H389" s="438"/>
    </row>
    <row r="390" customFormat="false" ht="18.75" hidden="false" customHeight="true" outlineLevel="0" collapsed="false">
      <c r="A390" s="434"/>
      <c r="B390" s="435" t="s">
        <v>213</v>
      </c>
      <c r="C390" s="436"/>
      <c r="D390" s="437"/>
      <c r="E390" s="437"/>
      <c r="F390" s="437"/>
      <c r="G390" s="437"/>
      <c r="H390" s="438"/>
    </row>
    <row r="391" customFormat="false" ht="18.75" hidden="false" customHeight="true" outlineLevel="0" collapsed="false">
      <c r="A391" s="434"/>
      <c r="B391" s="435" t="s">
        <v>213</v>
      </c>
      <c r="C391" s="436"/>
      <c r="D391" s="437"/>
      <c r="E391" s="437"/>
      <c r="F391" s="437"/>
      <c r="G391" s="437"/>
      <c r="H391" s="438"/>
    </row>
    <row r="392" customFormat="false" ht="18.75" hidden="false" customHeight="true" outlineLevel="0" collapsed="false">
      <c r="A392" s="434"/>
      <c r="B392" s="435" t="s">
        <v>213</v>
      </c>
      <c r="C392" s="436"/>
      <c r="D392" s="437"/>
      <c r="E392" s="437"/>
      <c r="F392" s="437"/>
      <c r="G392" s="437"/>
      <c r="H392" s="438"/>
    </row>
    <row r="393" customFormat="false" ht="18.75" hidden="false" customHeight="true" outlineLevel="0" collapsed="false">
      <c r="A393" s="434"/>
      <c r="B393" s="435" t="s">
        <v>213</v>
      </c>
      <c r="C393" s="436"/>
      <c r="D393" s="437"/>
      <c r="E393" s="437"/>
      <c r="F393" s="437"/>
      <c r="G393" s="437"/>
      <c r="H393" s="438"/>
    </row>
    <row r="394" customFormat="false" ht="18.75" hidden="false" customHeight="true" outlineLevel="0" collapsed="false">
      <c r="A394" s="434"/>
      <c r="B394" s="435" t="s">
        <v>213</v>
      </c>
      <c r="C394" s="436"/>
      <c r="D394" s="437"/>
      <c r="E394" s="437"/>
      <c r="F394" s="437"/>
      <c r="G394" s="437"/>
      <c r="H394" s="438"/>
    </row>
    <row r="395" customFormat="false" ht="18.75" hidden="false" customHeight="true" outlineLevel="0" collapsed="false">
      <c r="A395" s="434"/>
      <c r="B395" s="435" t="s">
        <v>213</v>
      </c>
      <c r="C395" s="436"/>
      <c r="D395" s="437"/>
      <c r="E395" s="437"/>
      <c r="F395" s="437"/>
      <c r="G395" s="437"/>
      <c r="H395" s="438"/>
    </row>
    <row r="396" customFormat="false" ht="18.75" hidden="false" customHeight="true" outlineLevel="0" collapsed="false">
      <c r="A396" s="434"/>
      <c r="B396" s="435" t="s">
        <v>213</v>
      </c>
      <c r="C396" s="436"/>
      <c r="D396" s="437"/>
      <c r="E396" s="437"/>
      <c r="F396" s="437"/>
      <c r="G396" s="437"/>
      <c r="H396" s="438"/>
    </row>
    <row r="397" customFormat="false" ht="18.75" hidden="false" customHeight="true" outlineLevel="0" collapsed="false">
      <c r="A397" s="434"/>
      <c r="B397" s="435" t="s">
        <v>213</v>
      </c>
      <c r="C397" s="436"/>
      <c r="D397" s="437"/>
      <c r="E397" s="437"/>
      <c r="F397" s="437"/>
      <c r="G397" s="437"/>
      <c r="H397" s="438"/>
    </row>
    <row r="398" customFormat="false" ht="18.75" hidden="false" customHeight="true" outlineLevel="0" collapsed="false">
      <c r="A398" s="434"/>
      <c r="B398" s="435" t="s">
        <v>213</v>
      </c>
      <c r="C398" s="436"/>
      <c r="D398" s="437"/>
      <c r="E398" s="437"/>
      <c r="F398" s="437"/>
      <c r="G398" s="437"/>
      <c r="H398" s="438"/>
    </row>
    <row r="399" customFormat="false" ht="18.75" hidden="false" customHeight="true" outlineLevel="0" collapsed="false">
      <c r="A399" s="434"/>
      <c r="B399" s="435" t="s">
        <v>213</v>
      </c>
      <c r="C399" s="436"/>
      <c r="D399" s="437"/>
      <c r="E399" s="437"/>
      <c r="F399" s="437"/>
      <c r="G399" s="437"/>
      <c r="H399" s="438"/>
    </row>
    <row r="400" customFormat="false" ht="18.75" hidden="false" customHeight="true" outlineLevel="0" collapsed="false">
      <c r="A400" s="434"/>
      <c r="B400" s="435" t="s">
        <v>213</v>
      </c>
      <c r="C400" s="436"/>
      <c r="D400" s="437"/>
      <c r="E400" s="437"/>
      <c r="F400" s="437"/>
      <c r="G400" s="437"/>
      <c r="H400" s="438"/>
    </row>
    <row r="401" customFormat="false" ht="18.75" hidden="false" customHeight="true" outlineLevel="0" collapsed="false">
      <c r="A401" s="434"/>
      <c r="B401" s="435" t="s">
        <v>213</v>
      </c>
      <c r="C401" s="436"/>
      <c r="D401" s="437"/>
      <c r="E401" s="437"/>
      <c r="F401" s="437"/>
      <c r="G401" s="437"/>
      <c r="H401" s="438"/>
    </row>
    <row r="402" customFormat="false" ht="18.75" hidden="false" customHeight="true" outlineLevel="0" collapsed="false">
      <c r="A402" s="434"/>
      <c r="B402" s="435" t="s">
        <v>213</v>
      </c>
      <c r="C402" s="436"/>
      <c r="D402" s="437"/>
      <c r="E402" s="437"/>
      <c r="F402" s="437"/>
      <c r="G402" s="437"/>
      <c r="H402" s="438"/>
    </row>
    <row r="403" customFormat="false" ht="18.75" hidden="false" customHeight="true" outlineLevel="0" collapsed="false">
      <c r="A403" s="434"/>
      <c r="B403" s="435" t="s">
        <v>213</v>
      </c>
      <c r="C403" s="436"/>
      <c r="D403" s="437"/>
      <c r="E403" s="437"/>
      <c r="F403" s="437"/>
      <c r="G403" s="437"/>
      <c r="H403" s="438"/>
    </row>
    <row r="404" customFormat="false" ht="18.75" hidden="false" customHeight="true" outlineLevel="0" collapsed="false">
      <c r="A404" s="434"/>
      <c r="B404" s="435" t="s">
        <v>213</v>
      </c>
      <c r="C404" s="436"/>
      <c r="D404" s="437"/>
      <c r="E404" s="437"/>
      <c r="F404" s="437"/>
      <c r="G404" s="437"/>
      <c r="H404" s="438"/>
    </row>
    <row r="405" customFormat="false" ht="18.75" hidden="false" customHeight="true" outlineLevel="0" collapsed="false">
      <c r="A405" s="434"/>
      <c r="B405" s="435" t="s">
        <v>213</v>
      </c>
      <c r="C405" s="436"/>
      <c r="D405" s="437"/>
      <c r="E405" s="437"/>
      <c r="F405" s="437"/>
      <c r="G405" s="437"/>
      <c r="H405" s="438"/>
    </row>
    <row r="406" customFormat="false" ht="18.75" hidden="false" customHeight="true" outlineLevel="0" collapsed="false">
      <c r="A406" s="434"/>
      <c r="B406" s="435" t="s">
        <v>213</v>
      </c>
      <c r="C406" s="436"/>
      <c r="D406" s="437"/>
      <c r="E406" s="437"/>
      <c r="F406" s="437"/>
      <c r="G406" s="437"/>
      <c r="H406" s="438"/>
    </row>
    <row r="407" customFormat="false" ht="18.75" hidden="false" customHeight="true" outlineLevel="0" collapsed="false">
      <c r="A407" s="434"/>
      <c r="B407" s="435" t="s">
        <v>213</v>
      </c>
      <c r="C407" s="436"/>
      <c r="D407" s="437"/>
      <c r="E407" s="437"/>
      <c r="F407" s="437"/>
      <c r="G407" s="437"/>
      <c r="H407" s="438"/>
    </row>
    <row r="408" customFormat="false" ht="18.75" hidden="false" customHeight="true" outlineLevel="0" collapsed="false">
      <c r="A408" s="434"/>
      <c r="B408" s="435" t="s">
        <v>213</v>
      </c>
      <c r="C408" s="436"/>
      <c r="D408" s="437"/>
      <c r="E408" s="437"/>
      <c r="F408" s="437"/>
      <c r="G408" s="437"/>
      <c r="H408" s="438"/>
    </row>
    <row r="409" customFormat="false" ht="18.75" hidden="false" customHeight="true" outlineLevel="0" collapsed="false">
      <c r="A409" s="434"/>
      <c r="B409" s="435" t="s">
        <v>213</v>
      </c>
      <c r="C409" s="436"/>
      <c r="D409" s="437"/>
      <c r="E409" s="437"/>
      <c r="F409" s="437"/>
      <c r="G409" s="437"/>
      <c r="H409" s="438"/>
    </row>
    <row r="410" customFormat="false" ht="18.75" hidden="false" customHeight="true" outlineLevel="0" collapsed="false">
      <c r="A410" s="434"/>
      <c r="B410" s="435" t="s">
        <v>213</v>
      </c>
      <c r="C410" s="436"/>
      <c r="D410" s="437"/>
      <c r="E410" s="437"/>
      <c r="F410" s="437"/>
      <c r="G410" s="437"/>
      <c r="H410" s="438"/>
    </row>
    <row r="411" customFormat="false" ht="18.75" hidden="false" customHeight="true" outlineLevel="0" collapsed="false">
      <c r="A411" s="434"/>
      <c r="B411" s="435" t="s">
        <v>213</v>
      </c>
      <c r="C411" s="436"/>
      <c r="D411" s="437"/>
      <c r="E411" s="437"/>
      <c r="F411" s="437"/>
      <c r="G411" s="437"/>
      <c r="H411" s="438"/>
    </row>
    <row r="412" customFormat="false" ht="18.75" hidden="false" customHeight="true" outlineLevel="0" collapsed="false">
      <c r="A412" s="434"/>
      <c r="B412" s="435" t="s">
        <v>213</v>
      </c>
      <c r="C412" s="436"/>
      <c r="D412" s="437"/>
      <c r="E412" s="437"/>
      <c r="F412" s="437"/>
      <c r="G412" s="437"/>
      <c r="H412" s="438"/>
    </row>
    <row r="413" customFormat="false" ht="18.75" hidden="false" customHeight="true" outlineLevel="0" collapsed="false">
      <c r="A413" s="434"/>
      <c r="B413" s="435" t="s">
        <v>213</v>
      </c>
      <c r="C413" s="436"/>
      <c r="D413" s="437"/>
      <c r="E413" s="437"/>
      <c r="F413" s="437"/>
      <c r="G413" s="437"/>
      <c r="H413" s="438"/>
    </row>
    <row r="414" customFormat="false" ht="18.75" hidden="false" customHeight="true" outlineLevel="0" collapsed="false">
      <c r="A414" s="434"/>
      <c r="B414" s="435" t="s">
        <v>213</v>
      </c>
      <c r="C414" s="436"/>
      <c r="D414" s="437"/>
      <c r="E414" s="437"/>
      <c r="F414" s="437"/>
      <c r="G414" s="437"/>
      <c r="H414" s="438"/>
    </row>
    <row r="415" customFormat="false" ht="18.75" hidden="false" customHeight="true" outlineLevel="0" collapsed="false">
      <c r="A415" s="434"/>
      <c r="B415" s="435" t="s">
        <v>213</v>
      </c>
      <c r="C415" s="436"/>
      <c r="D415" s="437"/>
      <c r="E415" s="437"/>
      <c r="F415" s="437"/>
      <c r="G415" s="437"/>
      <c r="H415" s="438"/>
    </row>
    <row r="416" customFormat="false" ht="18.75" hidden="false" customHeight="true" outlineLevel="0" collapsed="false">
      <c r="A416" s="434"/>
      <c r="B416" s="435" t="s">
        <v>213</v>
      </c>
      <c r="C416" s="436"/>
      <c r="D416" s="437"/>
      <c r="E416" s="437"/>
      <c r="F416" s="437"/>
      <c r="G416" s="437"/>
      <c r="H416" s="438"/>
    </row>
    <row r="417" customFormat="false" ht="18.75" hidden="false" customHeight="true" outlineLevel="0" collapsed="false">
      <c r="A417" s="434"/>
      <c r="B417" s="435" t="s">
        <v>213</v>
      </c>
      <c r="C417" s="436"/>
      <c r="D417" s="437"/>
      <c r="E417" s="437"/>
      <c r="F417" s="437"/>
      <c r="G417" s="437"/>
      <c r="H417" s="438"/>
    </row>
    <row r="418" customFormat="false" ht="18.75" hidden="false" customHeight="true" outlineLevel="0" collapsed="false">
      <c r="A418" s="434"/>
      <c r="B418" s="435" t="s">
        <v>213</v>
      </c>
      <c r="C418" s="436"/>
      <c r="D418" s="437"/>
      <c r="E418" s="437"/>
      <c r="F418" s="437"/>
      <c r="G418" s="437"/>
      <c r="H418" s="438"/>
    </row>
    <row r="419" customFormat="false" ht="18.75" hidden="false" customHeight="true" outlineLevel="0" collapsed="false">
      <c r="A419" s="434"/>
      <c r="B419" s="435" t="s">
        <v>213</v>
      </c>
      <c r="C419" s="436"/>
      <c r="D419" s="437"/>
      <c r="E419" s="437"/>
      <c r="F419" s="437"/>
      <c r="G419" s="437"/>
      <c r="H419" s="438"/>
    </row>
    <row r="420" customFormat="false" ht="18.75" hidden="false" customHeight="true" outlineLevel="0" collapsed="false">
      <c r="A420" s="434"/>
      <c r="B420" s="435" t="s">
        <v>213</v>
      </c>
      <c r="C420" s="436"/>
      <c r="D420" s="437"/>
      <c r="E420" s="437"/>
      <c r="F420" s="437"/>
      <c r="G420" s="437"/>
      <c r="H420" s="438"/>
    </row>
    <row r="421" customFormat="false" ht="18.75" hidden="false" customHeight="true" outlineLevel="0" collapsed="false">
      <c r="A421" s="434"/>
      <c r="B421" s="435" t="s">
        <v>213</v>
      </c>
      <c r="C421" s="436"/>
      <c r="D421" s="437"/>
      <c r="E421" s="437"/>
      <c r="F421" s="437"/>
      <c r="G421" s="437"/>
      <c r="H421" s="438"/>
    </row>
    <row r="422" customFormat="false" ht="18.75" hidden="false" customHeight="true" outlineLevel="0" collapsed="false">
      <c r="A422" s="434"/>
      <c r="B422" s="435" t="s">
        <v>213</v>
      </c>
      <c r="C422" s="436"/>
      <c r="D422" s="437"/>
      <c r="E422" s="437"/>
      <c r="F422" s="437"/>
      <c r="G422" s="437"/>
      <c r="H422" s="438"/>
    </row>
    <row r="423" customFormat="false" ht="18.75" hidden="false" customHeight="true" outlineLevel="0" collapsed="false">
      <c r="A423" s="434"/>
      <c r="B423" s="435" t="s">
        <v>213</v>
      </c>
      <c r="C423" s="436"/>
      <c r="D423" s="437"/>
      <c r="E423" s="437"/>
      <c r="F423" s="437"/>
      <c r="G423" s="437"/>
      <c r="H423" s="438"/>
    </row>
    <row r="424" customFormat="false" ht="18.75" hidden="false" customHeight="true" outlineLevel="0" collapsed="false">
      <c r="A424" s="434"/>
      <c r="B424" s="435" t="s">
        <v>213</v>
      </c>
      <c r="C424" s="436"/>
      <c r="D424" s="437"/>
      <c r="E424" s="437"/>
      <c r="F424" s="437"/>
      <c r="G424" s="437"/>
      <c r="H424" s="438"/>
    </row>
    <row r="425" customFormat="false" ht="22.15" hidden="false" customHeight="true" outlineLevel="0" collapsed="false">
      <c r="A425" s="434"/>
      <c r="B425" s="435" t="s">
        <v>213</v>
      </c>
      <c r="C425" s="436"/>
      <c r="D425" s="437"/>
      <c r="E425" s="437"/>
      <c r="F425" s="437"/>
      <c r="G425" s="437"/>
      <c r="H425" s="438"/>
    </row>
    <row r="426" customFormat="false" ht="22.15" hidden="false" customHeight="true" outlineLevel="0" collapsed="false">
      <c r="A426" s="434"/>
      <c r="B426" s="435" t="s">
        <v>213</v>
      </c>
      <c r="C426" s="436"/>
      <c r="D426" s="437"/>
      <c r="E426" s="437"/>
      <c r="F426" s="437"/>
      <c r="G426" s="437"/>
      <c r="H426" s="438"/>
    </row>
    <row r="427" customFormat="false" ht="22.15" hidden="false" customHeight="true" outlineLevel="0" collapsed="false">
      <c r="A427" s="434"/>
      <c r="B427" s="435" t="s">
        <v>213</v>
      </c>
      <c r="C427" s="436"/>
      <c r="D427" s="437"/>
      <c r="E427" s="437"/>
      <c r="F427" s="437"/>
      <c r="G427" s="437"/>
      <c r="H427" s="438"/>
    </row>
    <row r="428" customFormat="false" ht="22.15" hidden="false" customHeight="true" outlineLevel="0" collapsed="false">
      <c r="A428" s="434"/>
      <c r="B428" s="435" t="s">
        <v>213</v>
      </c>
      <c r="C428" s="436"/>
      <c r="D428" s="437"/>
      <c r="E428" s="437"/>
      <c r="F428" s="437"/>
      <c r="G428" s="437"/>
      <c r="H428" s="438"/>
    </row>
    <row r="429" customFormat="false" ht="22.15" hidden="false" customHeight="true" outlineLevel="0" collapsed="false">
      <c r="A429" s="434"/>
      <c r="B429" s="435" t="s">
        <v>213</v>
      </c>
      <c r="C429" s="436"/>
      <c r="D429" s="437"/>
      <c r="E429" s="437"/>
      <c r="F429" s="437"/>
      <c r="G429" s="437"/>
      <c r="H429" s="438"/>
    </row>
    <row r="430" customFormat="false" ht="22.15" hidden="false" customHeight="true" outlineLevel="0" collapsed="false">
      <c r="A430" s="434"/>
      <c r="B430" s="435" t="s">
        <v>213</v>
      </c>
      <c r="C430" s="436"/>
      <c r="D430" s="437"/>
      <c r="E430" s="437"/>
      <c r="F430" s="437"/>
      <c r="G430" s="437"/>
      <c r="H430" s="438"/>
    </row>
    <row r="431" customFormat="false" ht="22.15" hidden="false" customHeight="true" outlineLevel="0" collapsed="false">
      <c r="A431" s="434"/>
      <c r="B431" s="435" t="s">
        <v>213</v>
      </c>
      <c r="C431" s="436"/>
      <c r="D431" s="437"/>
      <c r="E431" s="437"/>
      <c r="F431" s="437"/>
      <c r="G431" s="437"/>
      <c r="H431" s="438"/>
    </row>
    <row r="432" customFormat="false" ht="22.15" hidden="false" customHeight="true" outlineLevel="0" collapsed="false">
      <c r="A432" s="434"/>
      <c r="B432" s="435" t="s">
        <v>213</v>
      </c>
      <c r="C432" s="436"/>
      <c r="D432" s="437"/>
      <c r="E432" s="437"/>
      <c r="F432" s="437"/>
      <c r="G432" s="437"/>
      <c r="H432" s="438"/>
    </row>
    <row r="433" customFormat="false" ht="22.15" hidden="false" customHeight="true" outlineLevel="0" collapsed="false">
      <c r="A433" s="434"/>
      <c r="B433" s="435" t="s">
        <v>213</v>
      </c>
      <c r="C433" s="436"/>
      <c r="D433" s="437"/>
      <c r="E433" s="437"/>
      <c r="F433" s="437"/>
      <c r="G433" s="437"/>
      <c r="H433" s="438"/>
    </row>
    <row r="434" customFormat="false" ht="22.15" hidden="false" customHeight="true" outlineLevel="0" collapsed="false">
      <c r="A434" s="434"/>
      <c r="B434" s="435" t="s">
        <v>213</v>
      </c>
      <c r="C434" s="436"/>
      <c r="D434" s="437"/>
      <c r="E434" s="437"/>
      <c r="F434" s="437"/>
      <c r="G434" s="437"/>
      <c r="H434" s="438"/>
    </row>
    <row r="435" customFormat="false" ht="22.15" hidden="false" customHeight="true" outlineLevel="0" collapsed="false">
      <c r="A435" s="434"/>
      <c r="B435" s="435" t="s">
        <v>213</v>
      </c>
      <c r="C435" s="436"/>
      <c r="D435" s="437"/>
      <c r="E435" s="437"/>
      <c r="F435" s="437"/>
      <c r="G435" s="437"/>
      <c r="H435" s="438"/>
    </row>
    <row r="436" customFormat="false" ht="22.15" hidden="false" customHeight="true" outlineLevel="0" collapsed="false">
      <c r="A436" s="434"/>
      <c r="B436" s="435" t="s">
        <v>213</v>
      </c>
      <c r="C436" s="436"/>
      <c r="D436" s="437"/>
      <c r="E436" s="437"/>
      <c r="F436" s="437"/>
      <c r="G436" s="437"/>
      <c r="H436" s="438"/>
    </row>
    <row r="437" customFormat="false" ht="22.15" hidden="false" customHeight="true" outlineLevel="0" collapsed="false">
      <c r="A437" s="434"/>
      <c r="B437" s="435" t="s">
        <v>213</v>
      </c>
      <c r="C437" s="436"/>
      <c r="D437" s="437"/>
      <c r="E437" s="437"/>
      <c r="F437" s="437"/>
      <c r="G437" s="437"/>
      <c r="H437" s="438"/>
    </row>
    <row r="438" customFormat="false" ht="22.15" hidden="false" customHeight="true" outlineLevel="0" collapsed="false">
      <c r="A438" s="434"/>
      <c r="B438" s="435" t="s">
        <v>213</v>
      </c>
      <c r="C438" s="436"/>
      <c r="D438" s="437"/>
      <c r="E438" s="437"/>
      <c r="F438" s="437"/>
      <c r="G438" s="437"/>
      <c r="H438" s="438"/>
    </row>
    <row r="439" customFormat="false" ht="22.15" hidden="false" customHeight="true" outlineLevel="0" collapsed="false">
      <c r="A439" s="434"/>
      <c r="B439" s="435" t="s">
        <v>213</v>
      </c>
      <c r="C439" s="436"/>
      <c r="D439" s="437"/>
      <c r="E439" s="437"/>
      <c r="F439" s="437"/>
      <c r="G439" s="437"/>
      <c r="H439" s="438"/>
    </row>
    <row r="440" customFormat="false" ht="22.15" hidden="false" customHeight="true" outlineLevel="0" collapsed="false">
      <c r="A440" s="434"/>
      <c r="B440" s="435" t="s">
        <v>213</v>
      </c>
      <c r="C440" s="436"/>
      <c r="D440" s="437"/>
      <c r="E440" s="437"/>
      <c r="F440" s="437"/>
      <c r="G440" s="437"/>
      <c r="H440" s="438"/>
    </row>
    <row r="441" customFormat="false" ht="22.15" hidden="false" customHeight="true" outlineLevel="0" collapsed="false">
      <c r="A441" s="434"/>
      <c r="B441" s="435" t="s">
        <v>213</v>
      </c>
      <c r="C441" s="436"/>
      <c r="D441" s="437"/>
      <c r="E441" s="437"/>
      <c r="F441" s="437"/>
      <c r="G441" s="437"/>
      <c r="H441" s="438"/>
    </row>
    <row r="442" customFormat="false" ht="22.15" hidden="false" customHeight="true" outlineLevel="0" collapsed="false">
      <c r="A442" s="434"/>
      <c r="B442" s="435" t="s">
        <v>213</v>
      </c>
      <c r="C442" s="436"/>
      <c r="D442" s="437"/>
      <c r="E442" s="437"/>
      <c r="F442" s="437"/>
      <c r="G442" s="437"/>
      <c r="H442" s="438"/>
    </row>
    <row r="443" customFormat="false" ht="22.15" hidden="false" customHeight="true" outlineLevel="0" collapsed="false">
      <c r="A443" s="434"/>
      <c r="B443" s="435" t="s">
        <v>213</v>
      </c>
      <c r="C443" s="436"/>
      <c r="D443" s="437"/>
      <c r="E443" s="437"/>
      <c r="F443" s="437"/>
      <c r="G443" s="437"/>
      <c r="H443" s="438"/>
    </row>
    <row r="444" customFormat="false" ht="22.15" hidden="false" customHeight="true" outlineLevel="0" collapsed="false">
      <c r="A444" s="434"/>
      <c r="B444" s="435" t="s">
        <v>213</v>
      </c>
      <c r="C444" s="436"/>
      <c r="D444" s="437"/>
      <c r="E444" s="437"/>
      <c r="F444" s="437"/>
      <c r="G444" s="437"/>
      <c r="H444" s="438"/>
    </row>
    <row r="445" customFormat="false" ht="22.15" hidden="false" customHeight="true" outlineLevel="0" collapsed="false">
      <c r="A445" s="434"/>
      <c r="B445" s="435" t="s">
        <v>213</v>
      </c>
      <c r="C445" s="436"/>
      <c r="D445" s="437"/>
      <c r="E445" s="437"/>
      <c r="F445" s="437"/>
      <c r="G445" s="437"/>
      <c r="H445" s="438"/>
    </row>
    <row r="446" customFormat="false" ht="22.15" hidden="false" customHeight="true" outlineLevel="0" collapsed="false">
      <c r="A446" s="434"/>
      <c r="B446" s="435" t="s">
        <v>213</v>
      </c>
      <c r="C446" s="436"/>
      <c r="D446" s="437"/>
      <c r="E446" s="437"/>
      <c r="F446" s="437"/>
      <c r="G446" s="437"/>
      <c r="H446" s="438"/>
    </row>
    <row r="447" customFormat="false" ht="22.15" hidden="false" customHeight="true" outlineLevel="0" collapsed="false">
      <c r="A447" s="434"/>
      <c r="B447" s="435" t="s">
        <v>213</v>
      </c>
      <c r="C447" s="436"/>
      <c r="D447" s="437"/>
      <c r="E447" s="437"/>
      <c r="F447" s="437"/>
      <c r="G447" s="437"/>
      <c r="H447" s="438"/>
    </row>
    <row r="448" customFormat="false" ht="22.15" hidden="false" customHeight="true" outlineLevel="0" collapsed="false">
      <c r="A448" s="434"/>
      <c r="B448" s="435" t="s">
        <v>213</v>
      </c>
      <c r="C448" s="436"/>
      <c r="D448" s="437"/>
      <c r="E448" s="437"/>
      <c r="F448" s="437"/>
      <c r="G448" s="437"/>
      <c r="H448" s="438"/>
    </row>
    <row r="449" customFormat="false" ht="22.15" hidden="false" customHeight="true" outlineLevel="0" collapsed="false">
      <c r="A449" s="434"/>
      <c r="B449" s="435" t="s">
        <v>213</v>
      </c>
      <c r="C449" s="436"/>
      <c r="D449" s="437"/>
      <c r="E449" s="437"/>
      <c r="F449" s="437"/>
      <c r="G449" s="437"/>
      <c r="H449" s="438"/>
    </row>
    <row r="450" customFormat="false" ht="22.15" hidden="false" customHeight="true" outlineLevel="0" collapsed="false">
      <c r="A450" s="434"/>
      <c r="B450" s="435" t="s">
        <v>213</v>
      </c>
      <c r="C450" s="436"/>
      <c r="D450" s="437"/>
      <c r="E450" s="437"/>
      <c r="F450" s="437"/>
      <c r="G450" s="437"/>
      <c r="H450" s="438"/>
    </row>
    <row r="451" customFormat="false" ht="22.15" hidden="false" customHeight="true" outlineLevel="0" collapsed="false">
      <c r="A451" s="434"/>
      <c r="B451" s="435" t="s">
        <v>213</v>
      </c>
      <c r="C451" s="436"/>
      <c r="D451" s="437"/>
      <c r="E451" s="437"/>
      <c r="F451" s="437"/>
      <c r="G451" s="437"/>
      <c r="H451" s="438"/>
    </row>
    <row r="452" customFormat="false" ht="22.15" hidden="false" customHeight="true" outlineLevel="0" collapsed="false">
      <c r="A452" s="434"/>
      <c r="B452" s="435" t="s">
        <v>213</v>
      </c>
      <c r="C452" s="436"/>
      <c r="D452" s="437"/>
      <c r="E452" s="437"/>
      <c r="F452" s="437"/>
      <c r="G452" s="437"/>
      <c r="H452" s="438"/>
    </row>
    <row r="453" customFormat="false" ht="22.15" hidden="false" customHeight="true" outlineLevel="0" collapsed="false">
      <c r="A453" s="434"/>
      <c r="B453" s="435" t="s">
        <v>213</v>
      </c>
      <c r="C453" s="436"/>
      <c r="D453" s="437"/>
      <c r="E453" s="437"/>
      <c r="F453" s="437"/>
      <c r="G453" s="437"/>
      <c r="H453" s="438"/>
    </row>
    <row r="454" customFormat="false" ht="22.15" hidden="false" customHeight="true" outlineLevel="0" collapsed="false">
      <c r="A454" s="434"/>
      <c r="B454" s="435" t="s">
        <v>213</v>
      </c>
      <c r="C454" s="436"/>
      <c r="D454" s="437"/>
      <c r="E454" s="437"/>
      <c r="F454" s="437"/>
      <c r="G454" s="437"/>
      <c r="H454" s="438"/>
    </row>
    <row r="455" customFormat="false" ht="22.15" hidden="false" customHeight="true" outlineLevel="0" collapsed="false">
      <c r="A455" s="434"/>
      <c r="B455" s="435" t="s">
        <v>213</v>
      </c>
      <c r="C455" s="436"/>
      <c r="D455" s="437"/>
      <c r="E455" s="437"/>
      <c r="F455" s="437"/>
      <c r="G455" s="437"/>
      <c r="H455" s="438"/>
    </row>
    <row r="456" customFormat="false" ht="22.15" hidden="false" customHeight="true" outlineLevel="0" collapsed="false">
      <c r="A456" s="434"/>
      <c r="B456" s="435" t="s">
        <v>213</v>
      </c>
      <c r="C456" s="436"/>
      <c r="D456" s="437"/>
      <c r="E456" s="437"/>
      <c r="F456" s="437"/>
      <c r="G456" s="437"/>
      <c r="H456" s="438"/>
    </row>
    <row r="457" customFormat="false" ht="22.15" hidden="false" customHeight="true" outlineLevel="0" collapsed="false">
      <c r="A457" s="434"/>
      <c r="B457" s="435" t="s">
        <v>213</v>
      </c>
      <c r="C457" s="436"/>
      <c r="D457" s="437"/>
      <c r="E457" s="437"/>
      <c r="F457" s="437"/>
      <c r="G457" s="437"/>
      <c r="H457" s="438"/>
    </row>
    <row r="458" customFormat="false" ht="22.15" hidden="false" customHeight="true" outlineLevel="0" collapsed="false">
      <c r="A458" s="434"/>
      <c r="B458" s="435" t="s">
        <v>213</v>
      </c>
      <c r="C458" s="436"/>
      <c r="D458" s="437"/>
      <c r="E458" s="437"/>
      <c r="F458" s="437"/>
      <c r="G458" s="437"/>
      <c r="H458" s="438"/>
    </row>
    <row r="459" customFormat="false" ht="22.15" hidden="false" customHeight="true" outlineLevel="0" collapsed="false">
      <c r="A459" s="434"/>
      <c r="B459" s="435" t="s">
        <v>213</v>
      </c>
      <c r="C459" s="436"/>
      <c r="D459" s="437"/>
      <c r="E459" s="437"/>
      <c r="F459" s="437"/>
      <c r="G459" s="437"/>
      <c r="H459" s="438"/>
    </row>
    <row r="460" customFormat="false" ht="22.15" hidden="false" customHeight="true" outlineLevel="0" collapsed="false">
      <c r="A460" s="434"/>
      <c r="B460" s="435" t="s">
        <v>213</v>
      </c>
      <c r="C460" s="436"/>
      <c r="D460" s="437"/>
      <c r="E460" s="437"/>
      <c r="F460" s="437"/>
      <c r="G460" s="437"/>
      <c r="H460" s="438"/>
    </row>
  </sheetData>
  <sheetProtection sheet="true" password="c5c5" objects="true" scenarios="true"/>
  <mergeCells count="481">
    <mergeCell ref="A1:I1"/>
    <mergeCell ref="B3:D3"/>
    <mergeCell ref="F3:L3"/>
    <mergeCell ref="M3:M4"/>
    <mergeCell ref="B4:D4"/>
    <mergeCell ref="H4:K4"/>
    <mergeCell ref="B5:D5"/>
    <mergeCell ref="H5:K5"/>
    <mergeCell ref="M5:M7"/>
    <mergeCell ref="B6:D6"/>
    <mergeCell ref="H6:K6"/>
    <mergeCell ref="B7:D7"/>
    <mergeCell ref="H7:K7"/>
    <mergeCell ref="B8:D8"/>
    <mergeCell ref="H8:K8"/>
    <mergeCell ref="B9:D9"/>
    <mergeCell ref="H9:K9"/>
    <mergeCell ref="B10:D10"/>
    <mergeCell ref="H10:K10"/>
    <mergeCell ref="B11:D11"/>
    <mergeCell ref="H11:K11"/>
    <mergeCell ref="B12:D12"/>
    <mergeCell ref="H12:K12"/>
    <mergeCell ref="B13:D13"/>
    <mergeCell ref="H13:K13"/>
    <mergeCell ref="B14:D14"/>
    <mergeCell ref="H14:K14"/>
    <mergeCell ref="B15:D15"/>
    <mergeCell ref="H15:K15"/>
    <mergeCell ref="B16:D16"/>
    <mergeCell ref="H16:K16"/>
    <mergeCell ref="B17:D17"/>
    <mergeCell ref="H17:K17"/>
    <mergeCell ref="B18:D18"/>
    <mergeCell ref="H18:K18"/>
    <mergeCell ref="B19:D19"/>
    <mergeCell ref="H19:K19"/>
    <mergeCell ref="B20:D20"/>
    <mergeCell ref="H20:K20"/>
    <mergeCell ref="B21:D21"/>
    <mergeCell ref="H21:K21"/>
    <mergeCell ref="B22:D22"/>
    <mergeCell ref="H22:K22"/>
    <mergeCell ref="B23:D23"/>
    <mergeCell ref="H23:K23"/>
    <mergeCell ref="B24:D24"/>
    <mergeCell ref="H24:K24"/>
    <mergeCell ref="A27:H28"/>
    <mergeCell ref="D29:G29"/>
    <mergeCell ref="D30:G30"/>
    <mergeCell ref="I30:I32"/>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0:G140"/>
    <mergeCell ref="D141:G141"/>
    <mergeCell ref="D142:G142"/>
    <mergeCell ref="D143:G143"/>
    <mergeCell ref="D144:G144"/>
    <mergeCell ref="D145:G145"/>
    <mergeCell ref="D146:G146"/>
    <mergeCell ref="D147:G147"/>
    <mergeCell ref="D148:G148"/>
    <mergeCell ref="D149:G149"/>
    <mergeCell ref="D150:G150"/>
    <mergeCell ref="D151:G151"/>
    <mergeCell ref="D152:G152"/>
    <mergeCell ref="D153:G153"/>
    <mergeCell ref="D154:G154"/>
    <mergeCell ref="D155:G155"/>
    <mergeCell ref="D156:G156"/>
    <mergeCell ref="D157:G157"/>
    <mergeCell ref="D158:G158"/>
    <mergeCell ref="D159:G159"/>
    <mergeCell ref="D160:G160"/>
    <mergeCell ref="D161:G161"/>
    <mergeCell ref="D162:G162"/>
    <mergeCell ref="D163:G163"/>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185:G185"/>
    <mergeCell ref="D186:G186"/>
    <mergeCell ref="D187:G187"/>
    <mergeCell ref="D188:G188"/>
    <mergeCell ref="D189:G189"/>
    <mergeCell ref="D190:G190"/>
    <mergeCell ref="D191:G191"/>
    <mergeCell ref="D192:G192"/>
    <mergeCell ref="D193:G193"/>
    <mergeCell ref="D194:G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18:G218"/>
    <mergeCell ref="D219:G219"/>
    <mergeCell ref="D220:G220"/>
    <mergeCell ref="D221:G221"/>
    <mergeCell ref="D222:G222"/>
    <mergeCell ref="D223:G223"/>
    <mergeCell ref="D224:G224"/>
    <mergeCell ref="D225:G225"/>
    <mergeCell ref="D226:G226"/>
    <mergeCell ref="D227:G227"/>
    <mergeCell ref="D228:G228"/>
    <mergeCell ref="D229:G229"/>
    <mergeCell ref="D230:G230"/>
    <mergeCell ref="D231:G231"/>
    <mergeCell ref="D232:G232"/>
    <mergeCell ref="D233:G233"/>
    <mergeCell ref="D234:G234"/>
    <mergeCell ref="D235:G235"/>
    <mergeCell ref="D236:G236"/>
    <mergeCell ref="D237:G237"/>
    <mergeCell ref="D238:G238"/>
    <mergeCell ref="D239:G239"/>
    <mergeCell ref="D240:G240"/>
    <mergeCell ref="D241:G241"/>
    <mergeCell ref="D242:G242"/>
    <mergeCell ref="D243:G243"/>
    <mergeCell ref="D244:G244"/>
    <mergeCell ref="D245:G245"/>
    <mergeCell ref="D246:G246"/>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60:G260"/>
    <mergeCell ref="D261:G261"/>
    <mergeCell ref="D262:G262"/>
    <mergeCell ref="D263:G263"/>
    <mergeCell ref="D264:G264"/>
    <mergeCell ref="D265:G265"/>
    <mergeCell ref="D266:G266"/>
    <mergeCell ref="D267:G267"/>
    <mergeCell ref="D268:G268"/>
    <mergeCell ref="D269:G269"/>
    <mergeCell ref="D270:G270"/>
    <mergeCell ref="D271:G271"/>
    <mergeCell ref="D272:G272"/>
    <mergeCell ref="D273:G273"/>
    <mergeCell ref="D274:G274"/>
    <mergeCell ref="D275:G275"/>
    <mergeCell ref="D276:G276"/>
    <mergeCell ref="D277:G277"/>
    <mergeCell ref="D278:G278"/>
    <mergeCell ref="D279:G279"/>
    <mergeCell ref="D280:G280"/>
    <mergeCell ref="D281:G281"/>
    <mergeCell ref="D282:G282"/>
    <mergeCell ref="D283:G283"/>
    <mergeCell ref="D284:G284"/>
    <mergeCell ref="D285:G285"/>
    <mergeCell ref="D286:G286"/>
    <mergeCell ref="D287:G287"/>
    <mergeCell ref="D288:G288"/>
    <mergeCell ref="D289:G289"/>
    <mergeCell ref="D290:G290"/>
    <mergeCell ref="D291:G291"/>
    <mergeCell ref="D292:G292"/>
    <mergeCell ref="D293:G293"/>
    <mergeCell ref="D294:G294"/>
    <mergeCell ref="D295:G295"/>
    <mergeCell ref="D296:G296"/>
    <mergeCell ref="D297:G297"/>
    <mergeCell ref="D298:G298"/>
    <mergeCell ref="D299:G299"/>
    <mergeCell ref="D300:G300"/>
    <mergeCell ref="D301:G301"/>
    <mergeCell ref="D302:G302"/>
    <mergeCell ref="D303:G303"/>
    <mergeCell ref="D304:G304"/>
    <mergeCell ref="D305:G305"/>
    <mergeCell ref="D306:G306"/>
    <mergeCell ref="D307:G307"/>
    <mergeCell ref="D308:G308"/>
    <mergeCell ref="D309:G309"/>
    <mergeCell ref="D310:G310"/>
    <mergeCell ref="D311:G311"/>
    <mergeCell ref="D312:G312"/>
    <mergeCell ref="D313:G313"/>
    <mergeCell ref="D314:G314"/>
    <mergeCell ref="D315:G315"/>
    <mergeCell ref="D316:G316"/>
    <mergeCell ref="D317:G317"/>
    <mergeCell ref="D318:G318"/>
    <mergeCell ref="D319:G319"/>
    <mergeCell ref="D320:G320"/>
    <mergeCell ref="D321:G321"/>
    <mergeCell ref="D322:G322"/>
    <mergeCell ref="D323:G323"/>
    <mergeCell ref="D324:G324"/>
    <mergeCell ref="D325:G325"/>
    <mergeCell ref="D326:G326"/>
    <mergeCell ref="D327:G327"/>
    <mergeCell ref="D328:G328"/>
    <mergeCell ref="D329:G329"/>
    <mergeCell ref="D330:G330"/>
    <mergeCell ref="D331:G331"/>
    <mergeCell ref="D332:G332"/>
    <mergeCell ref="D333:G333"/>
    <mergeCell ref="D334:G334"/>
    <mergeCell ref="D335:G335"/>
    <mergeCell ref="D336:G336"/>
    <mergeCell ref="D337:G337"/>
    <mergeCell ref="D338:G338"/>
    <mergeCell ref="D339:G339"/>
    <mergeCell ref="D340:G340"/>
    <mergeCell ref="D341:G341"/>
    <mergeCell ref="D342:G342"/>
    <mergeCell ref="D343:G343"/>
    <mergeCell ref="D344:G344"/>
    <mergeCell ref="D345:G345"/>
    <mergeCell ref="D346:G346"/>
    <mergeCell ref="D347:G347"/>
    <mergeCell ref="D348:G348"/>
    <mergeCell ref="D349:G349"/>
    <mergeCell ref="D350:G350"/>
    <mergeCell ref="D351:G351"/>
    <mergeCell ref="D352:G352"/>
    <mergeCell ref="D353:G353"/>
    <mergeCell ref="D354:G354"/>
    <mergeCell ref="D355:G355"/>
    <mergeCell ref="D356:G356"/>
    <mergeCell ref="D357:G357"/>
    <mergeCell ref="D358:G358"/>
    <mergeCell ref="D359:G359"/>
    <mergeCell ref="D360:G360"/>
    <mergeCell ref="D361:G361"/>
    <mergeCell ref="D362:G362"/>
    <mergeCell ref="D363:G363"/>
    <mergeCell ref="D364:G364"/>
    <mergeCell ref="D365:G365"/>
    <mergeCell ref="D366:G366"/>
    <mergeCell ref="D367:G367"/>
    <mergeCell ref="D368:G368"/>
    <mergeCell ref="D369:G369"/>
    <mergeCell ref="D370:G370"/>
    <mergeCell ref="D371:G371"/>
    <mergeCell ref="D372:G372"/>
    <mergeCell ref="D373:G373"/>
    <mergeCell ref="D374:G374"/>
    <mergeCell ref="D375:G375"/>
    <mergeCell ref="D376:G376"/>
    <mergeCell ref="D377:G377"/>
    <mergeCell ref="D378:G378"/>
    <mergeCell ref="D379:G379"/>
    <mergeCell ref="D380:G380"/>
    <mergeCell ref="D381:G381"/>
    <mergeCell ref="D382:G382"/>
    <mergeCell ref="D383:G383"/>
    <mergeCell ref="D384:G384"/>
    <mergeCell ref="D385:G385"/>
    <mergeCell ref="D386:G386"/>
    <mergeCell ref="D387:G387"/>
    <mergeCell ref="D388:G388"/>
    <mergeCell ref="D389:G389"/>
    <mergeCell ref="D390:G390"/>
    <mergeCell ref="D391:G391"/>
    <mergeCell ref="D392:G392"/>
    <mergeCell ref="D393:G393"/>
    <mergeCell ref="D394:G394"/>
    <mergeCell ref="D395:G395"/>
    <mergeCell ref="D396:G396"/>
    <mergeCell ref="D397:G397"/>
    <mergeCell ref="D398:G398"/>
    <mergeCell ref="D399:G399"/>
    <mergeCell ref="D400:G400"/>
    <mergeCell ref="D401:G401"/>
    <mergeCell ref="D402:G402"/>
    <mergeCell ref="D403:G403"/>
    <mergeCell ref="D404:G404"/>
    <mergeCell ref="D405:G405"/>
    <mergeCell ref="D406:G406"/>
    <mergeCell ref="D407:G407"/>
    <mergeCell ref="D408:G408"/>
    <mergeCell ref="D409:G409"/>
    <mergeCell ref="D410:G410"/>
    <mergeCell ref="D411:G411"/>
    <mergeCell ref="D412:G412"/>
    <mergeCell ref="D413:G413"/>
    <mergeCell ref="D414:G414"/>
    <mergeCell ref="D415:G415"/>
    <mergeCell ref="D416:G416"/>
    <mergeCell ref="D417:G417"/>
    <mergeCell ref="D418:G418"/>
    <mergeCell ref="D419:G419"/>
    <mergeCell ref="D420:G420"/>
    <mergeCell ref="D421:G421"/>
    <mergeCell ref="D422:G422"/>
    <mergeCell ref="D423:G423"/>
    <mergeCell ref="D424:G424"/>
    <mergeCell ref="D425:G425"/>
    <mergeCell ref="D426:G426"/>
    <mergeCell ref="D427:G427"/>
    <mergeCell ref="D428:G428"/>
    <mergeCell ref="D429:G429"/>
    <mergeCell ref="D430:G430"/>
    <mergeCell ref="D431:G431"/>
    <mergeCell ref="D432:G432"/>
    <mergeCell ref="D433:G433"/>
    <mergeCell ref="D434:G434"/>
    <mergeCell ref="D435:G435"/>
    <mergeCell ref="D436:G436"/>
    <mergeCell ref="D437:G437"/>
    <mergeCell ref="D438:G438"/>
    <mergeCell ref="D439:G439"/>
    <mergeCell ref="D440:G440"/>
    <mergeCell ref="D441:G441"/>
    <mergeCell ref="D442:G442"/>
    <mergeCell ref="D443:G443"/>
    <mergeCell ref="D444:G444"/>
    <mergeCell ref="D445:G445"/>
    <mergeCell ref="D446:G446"/>
    <mergeCell ref="D447:G447"/>
    <mergeCell ref="D448:G448"/>
    <mergeCell ref="D449:G449"/>
    <mergeCell ref="D450:G450"/>
    <mergeCell ref="D451:G451"/>
    <mergeCell ref="D452:G452"/>
    <mergeCell ref="D453:G453"/>
    <mergeCell ref="D454:G454"/>
    <mergeCell ref="D455:G455"/>
    <mergeCell ref="D456:G456"/>
    <mergeCell ref="D457:G457"/>
    <mergeCell ref="D458:G458"/>
    <mergeCell ref="D459:G459"/>
    <mergeCell ref="D460:G460"/>
  </mergeCells>
  <dataValidations count="3">
    <dataValidation allowBlank="true" operator="equal" prompt="Nome do principal (is) Laboratório(s) onde são&#10;desenvolvidas as atividades de pesquisa dos&#10;seus orientados no PPG" promptTitle="Laboratórios dos orientandos no PPG" showDropDown="false" showErrorMessage="true" showInputMessage="true" sqref="B4:C12 B13:E23 B24" type="none">
      <formula1>0</formula1>
      <formula2>0</formula2>
    </dataValidation>
    <dataValidation allowBlank="true" operator="equal" prompt="Identificação da chamada" promptTitle="Identificação da chamada" showDropDown="false" showErrorMessage="true" showInputMessage="true" sqref="F5:F8 C30:C460" type="none">
      <formula1>0</formula1>
      <formula2>0</formula2>
    </dataValidation>
    <dataValidation allowBlank="true" operator="equal" promptTitle="Financiadores do Projeto" showDropDown="false" showErrorMessage="true" showInputMessage="true" sqref="B30:B460" type="list">
      <formula1>",CNPq (projeto individual),CNPq (projeto temático de rede de pesquisa),CNPq (projeto INCT),CAPES (Pró-equipamentos),CAPES (Projeto de rede de pesquisa),FINEP,FAPEG,UFG,Empresa Privada,Fundação do Exterior,Outros"</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15258</TotalTime>
  <Application>LibreOffice/5.3.0.3$Linux_X86_64 LibreOffice_project/7074905676c47b82bbcfbea1aeefc84afe1c50e1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2006-03-06T11:50:55Z</dcterms:created>
  <dc:creator>Univap</dc:creator>
  <dc:description/>
  <dc:language>pt-BR</dc:language>
  <cp:lastModifiedBy>Roosevelt Alves da Silva</cp:lastModifiedBy>
  <cp:lastPrinted>2006-11-10T14:25:41Z</cp:lastPrinted>
  <dcterms:modified xsi:type="dcterms:W3CDTF">2019-04-03T13:42:27Z</dcterms:modified>
  <cp:revision>3185</cp:revision>
  <dc:subject/>
  <dc:title>IDENTIFICAÇÃO</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